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A649BA19-A1E3-4014-961B-7C4ED482EEE7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保管高" sheetId="57" r:id="rId9"/>
    <sheet name="東部・富士" sheetId="58" r:id="rId10"/>
    <sheet name="清水・静岡" sheetId="59" r:id="rId11"/>
    <sheet name="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11">駿遠・西部!$A$1:$G$65</definedName>
    <definedName name="_xlnm.Print_Area" localSheetId="10">清水・静岡!$A$1:$G$64</definedName>
    <definedName name="_xlnm.Print_Area" localSheetId="9">東部・富士!$A$1:$G$64</definedName>
    <definedName name="_xlnm.Print_Area" localSheetId="8">保管高!$A$1:$G$64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0" i="60" l="1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K66" i="60"/>
  <c r="D65" i="60"/>
  <c r="D64" i="60"/>
  <c r="C64" i="60"/>
  <c r="D63" i="60"/>
  <c r="C63" i="60"/>
  <c r="D62" i="60"/>
  <c r="C62" i="60"/>
  <c r="D61" i="60"/>
  <c r="C61" i="60"/>
  <c r="D60" i="60"/>
  <c r="C60" i="60"/>
  <c r="K59" i="60"/>
  <c r="D59" i="60"/>
  <c r="C59" i="60"/>
  <c r="K58" i="60"/>
  <c r="D58" i="60"/>
  <c r="C58" i="60"/>
  <c r="K57" i="60"/>
  <c r="D57" i="60"/>
  <c r="C57" i="60"/>
  <c r="K56" i="60"/>
  <c r="D56" i="60"/>
  <c r="C56" i="60"/>
  <c r="K55" i="60"/>
  <c r="D55" i="60"/>
  <c r="C55" i="60"/>
  <c r="K54" i="60"/>
  <c r="K53" i="60"/>
  <c r="K52" i="60"/>
  <c r="K51" i="60"/>
  <c r="K50" i="60"/>
  <c r="H44" i="60"/>
  <c r="N30" i="60" s="1"/>
  <c r="E32" i="60" s="1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H44" i="59"/>
  <c r="N29" i="59" s="1"/>
  <c r="E31" i="59" s="1"/>
  <c r="D31" i="59"/>
  <c r="D30" i="59"/>
  <c r="C30" i="59"/>
  <c r="D29" i="59"/>
  <c r="C29" i="59"/>
  <c r="N28" i="59"/>
  <c r="E30" i="59" s="1"/>
  <c r="K28" i="59"/>
  <c r="D28" i="59"/>
  <c r="C28" i="59"/>
  <c r="N27" i="59"/>
  <c r="E29" i="59" s="1"/>
  <c r="K27" i="59"/>
  <c r="D27" i="59"/>
  <c r="C27" i="59"/>
  <c r="N26" i="59"/>
  <c r="E28" i="59" s="1"/>
  <c r="K26" i="59"/>
  <c r="D26" i="59"/>
  <c r="C26" i="59"/>
  <c r="F26" i="59" s="1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H89" i="58"/>
  <c r="N73" i="58" s="1"/>
  <c r="E64" i="58" s="1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C62" i="57"/>
  <c r="D61" i="57"/>
  <c r="C61" i="57"/>
  <c r="D60" i="57"/>
  <c r="C60" i="57"/>
  <c r="D59" i="57"/>
  <c r="C59" i="57"/>
  <c r="D58" i="57"/>
  <c r="C58" i="57"/>
  <c r="D57" i="57"/>
  <c r="C57" i="57"/>
  <c r="D56" i="57"/>
  <c r="C56" i="57"/>
  <c r="D55" i="57"/>
  <c r="C55" i="57"/>
  <c r="D54" i="57"/>
  <c r="C54" i="57"/>
  <c r="D53" i="57"/>
  <c r="C53" i="57"/>
  <c r="J43" i="57"/>
  <c r="C63" i="57" s="1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N12" i="57"/>
  <c r="M25" i="57" s="1"/>
  <c r="P25" i="57" s="1"/>
  <c r="E62" i="57" s="1"/>
  <c r="L12" i="57"/>
  <c r="O37" i="57" s="1"/>
  <c r="O11" i="57"/>
  <c r="O24" i="57" s="1"/>
  <c r="N11" i="57"/>
  <c r="M24" i="57" s="1"/>
  <c r="P24" i="57" s="1"/>
  <c r="E61" i="57" s="1"/>
  <c r="L11" i="57"/>
  <c r="L24" i="57" s="1"/>
  <c r="O10" i="57"/>
  <c r="O23" i="57" s="1"/>
  <c r="N10" i="57"/>
  <c r="M23" i="57" s="1"/>
  <c r="P23" i="57" s="1"/>
  <c r="E60" i="57" s="1"/>
  <c r="L10" i="57"/>
  <c r="O35" i="57" s="1"/>
  <c r="O9" i="57"/>
  <c r="O22" i="57" s="1"/>
  <c r="N9" i="57"/>
  <c r="M22" i="57" s="1"/>
  <c r="P22" i="57" s="1"/>
  <c r="E59" i="57" s="1"/>
  <c r="L9" i="57"/>
  <c r="L22" i="57" s="1"/>
  <c r="O8" i="57"/>
  <c r="O21" i="57" s="1"/>
  <c r="N8" i="57"/>
  <c r="M21" i="57" s="1"/>
  <c r="P21" i="57" s="1"/>
  <c r="E58" i="57" s="1"/>
  <c r="L8" i="57"/>
  <c r="O33" i="57" s="1"/>
  <c r="O7" i="57"/>
  <c r="O20" i="57" s="1"/>
  <c r="N7" i="57"/>
  <c r="M20" i="57" s="1"/>
  <c r="P20" i="57" s="1"/>
  <c r="E57" i="57" s="1"/>
  <c r="L7" i="57"/>
  <c r="O32" i="57" s="1"/>
  <c r="O6" i="57"/>
  <c r="O19" i="57" s="1"/>
  <c r="N6" i="57"/>
  <c r="M19" i="57" s="1"/>
  <c r="P19" i="57" s="1"/>
  <c r="E56" i="57" s="1"/>
  <c r="L6" i="57"/>
  <c r="O31" i="57" s="1"/>
  <c r="O5" i="57"/>
  <c r="O18" i="57" s="1"/>
  <c r="N5" i="57"/>
  <c r="M18" i="57" s="1"/>
  <c r="P18" i="57" s="1"/>
  <c r="E55" i="57" s="1"/>
  <c r="L5" i="57"/>
  <c r="L18" i="57" s="1"/>
  <c r="O4" i="57"/>
  <c r="O17" i="57" s="1"/>
  <c r="N4" i="57"/>
  <c r="M17" i="57" s="1"/>
  <c r="P17" i="57" s="1"/>
  <c r="E54" i="57" s="1"/>
  <c r="L4" i="57"/>
  <c r="O29" i="57" s="1"/>
  <c r="O3" i="57"/>
  <c r="O16" i="57" s="1"/>
  <c r="N3" i="57"/>
  <c r="M16" i="57" s="1"/>
  <c r="P16" i="57" s="1"/>
  <c r="E53" i="57" s="1"/>
  <c r="L3" i="57"/>
  <c r="O28" i="57" s="1"/>
  <c r="F28" i="59" l="1"/>
  <c r="F62" i="58"/>
  <c r="F56" i="57"/>
  <c r="F53" i="57"/>
  <c r="F59" i="57"/>
  <c r="F55" i="57"/>
  <c r="F62" i="57"/>
  <c r="L16" i="57"/>
  <c r="L25" i="57"/>
  <c r="F54" i="57"/>
  <c r="F27" i="59"/>
  <c r="F59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61" i="59"/>
  <c r="F60" i="59"/>
  <c r="F56" i="59"/>
  <c r="F58" i="59"/>
  <c r="F62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N13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N26" i="54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H44" i="8" l="1"/>
  <c r="H44" i="15" l="1"/>
  <c r="D63" i="7" l="1"/>
  <c r="L11" i="41" l="1"/>
  <c r="L12" i="41"/>
  <c r="L13" i="41"/>
  <c r="L14" i="41"/>
  <c r="L15" i="41"/>
  <c r="L16" i="41"/>
  <c r="D23" i="8" l="1"/>
  <c r="D55" i="13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C27" i="8" l="1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E63" i="8"/>
  <c r="C63" i="8"/>
  <c r="D63" i="8"/>
  <c r="N75" i="13"/>
  <c r="E64" i="13" s="1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E23" i="13"/>
  <c r="E24" i="13"/>
  <c r="E25" i="13"/>
  <c r="E26" i="13"/>
  <c r="E27" i="13"/>
  <c r="E28" i="13"/>
  <c r="E29" i="13"/>
  <c r="E31" i="13"/>
  <c r="D32" i="13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F30" i="13" s="1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<sst xmlns="http://schemas.openxmlformats.org/spreadsheetml/2006/main" count="1680" uniqueCount="207">
  <si>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</si>
  <si>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</si>
  <si>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</si>
  <si>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</si>
  <si>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</si>
  <si>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</si>
  <si>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</si>
  <si>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</si>
  <si>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</si>
  <si>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</si>
  <si>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</si>
  <si>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</si>
  <si>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</si>
  <si>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</si>
  <si>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</si>
  <si>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</si>
  <si>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</si>
  <si>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</si>
  <si>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</si>
  <si>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</si>
  <si>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</si>
  <si>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</si>
  <si>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</si>
  <si>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</si>
  <si>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</si>
  <si>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</si>
  <si>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</si>
  <si>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</si>
  <si>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</si>
  <si>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</si>
  <si>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</si>
  <si>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</si>
  <si>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</si>
  <si>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</si>
  <si>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</si>
  <si>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</si>
  <si>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</si>
  <si>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</si>
  <si>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</si>
  <si>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</si>
  <si>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</si>
  <si>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</si>
  <si>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</si>
  <si>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</si>
  <si>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</si>
  <si>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</si>
  <si>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</si>
  <si>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</si>
  <si>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</si>
  <si>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</si>
  <si>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</si>
  <si>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</si>
  <si>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</si>
  <si>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</si>
  <si>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</si>
  <si>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</si>
  <si>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</si>
  <si>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</si>
  <si>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</si>
  <si>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</si>
  <si>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</si>
  <si>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</si>
  <si>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</si>
  <si>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</si>
  <si>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</si>
  <si>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</si>
  <si>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</si>
  <si>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</si>
  <si>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</si>
  <si>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</si>
  <si>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</si>
  <si>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</si>
  <si>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</si>
  <si>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</si>
  <si>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</si>
  <si>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</si>
  <si>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</si>
  <si>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</si>
  <si>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</si>
  <si>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</si>
  <si>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</si>
  <si>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</si>
  <si>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</si>
  <si>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</si>
  <si>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</si>
  <si>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</si>
  <si>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</si>
  <si>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</si>
  <si>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</si>
  <si>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</si>
  <si>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</si>
  <si>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</si>
  <si>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</si>
  <si>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</si>
  <si>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</si>
  <si>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</si>
  <si>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</si>
  <si>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</si>
  <si>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</si>
  <si>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</si>
  <si>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</si>
  <si>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</si>
  <si>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</si>
  <si>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</si>
  <si>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</si>
  <si>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</si>
  <si>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</si>
  <si>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3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</si>
  <si>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</si>
  <si>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</si>
  <si>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</si>
  <si>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</si>
  <si>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</si>
  <si>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</si>
  <si>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</si>
  <si>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</si>
  <si>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</si>
  <si>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</si>
  <si>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</si>
  <si>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</si>
  <si>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</si>
  <si>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</si>
  <si>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</si>
  <si>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</si>
  <si>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</si>
  <si>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</si>
  <si>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</si>
  <si>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</si>
  <si>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</si>
  <si>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</si>
  <si>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</si>
  <si>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</si>
  <si>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</si>
  <si>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</si>
  <si>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</si>
  <si>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</si>
  <si>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</si>
  <si>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</si>
  <si>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</si>
  <si>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</si>
  <si>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</si>
  <si>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</si>
  <si>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</si>
  <si>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</si>
  <si>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</si>
  <si>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</si>
  <si>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</si>
  <si>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</si>
  <si>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</si>
  <si>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</si>
  <si>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</si>
  <si>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</si>
  <si>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</si>
  <si>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</si>
  <si>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</si>
  <si>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</si>
  <si>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</si>
  <si>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</si>
  <si>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</si>
  <si>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</si>
  <si>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</si>
  <si>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</si>
  <si>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</si>
  <si>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</si>
  <si>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</si>
  <si>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</si>
  <si>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</si>
  <si>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</si>
  <si>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</si>
  <si>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</si>
  <si>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</si>
  <si>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</si>
  <si>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</si>
  <si>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</si>
  <si>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</si>
  <si>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</si>
  <si>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</si>
  <si>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</si>
  <si>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</si>
  <si>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</si>
  <si>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</si>
  <si>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</si>
  <si>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</si>
  <si>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</si>
  <si>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3"/>
  </si>
  <si>
    <t>トン数</t>
    <rPh sb="2" eb="3">
      <t>スウ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</si>
  <si>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</si>
  <si>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</si>
  <si>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</si>
  <si>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</si>
  <si>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3"/>
  </si>
  <si>
    <t>13，233 ㎡</t>
    <phoneticPr fontId="2"/>
  </si>
  <si>
    <t>2，927　㎡</t>
    <phoneticPr fontId="2"/>
  </si>
  <si>
    <t>回転率（％）</t>
    <rPh sb="0" eb="3">
      <t>カイテンリツ</t>
    </rPh>
    <phoneticPr fontId="2"/>
  </si>
  <si>
    <t>保管残高</t>
    <rPh sb="0" eb="3">
      <t>ホカンザン</t>
    </rPh>
    <rPh sb="3" eb="4">
      <t>タカ</t>
    </rPh>
    <phoneticPr fontId="2"/>
  </si>
  <si>
    <t>保管残高</t>
    <rPh sb="0" eb="4">
      <t>ホカンザンダカ</t>
    </rPh>
    <phoneticPr fontId="2"/>
  </si>
  <si>
    <t>支部別保管残高</t>
    <rPh sb="0" eb="2">
      <t>シブ</t>
    </rPh>
    <rPh sb="2" eb="3">
      <t>ベツ</t>
    </rPh>
    <rPh sb="3" eb="6">
      <t>ホカンザン</t>
    </rPh>
    <rPh sb="6" eb="7">
      <t>ダカ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</si>
  <si>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</si>
  <si>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令和3年8月</t>
  </si>
  <si>
    <t>令和3年8月所管面（1～3類）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</si>
  <si>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t>9，636  ㎡</t>
    <phoneticPr fontId="2"/>
  </si>
  <si>
    <r>
      <t>111，439  m</t>
    </r>
    <r>
      <rPr>
        <sz val="8"/>
        <rFont val="ＭＳ Ｐゴシック"/>
        <family val="3"/>
        <charset val="128"/>
      </rPr>
      <t>3</t>
    </r>
    <phoneticPr fontId="2"/>
  </si>
  <si>
    <t>※</t>
    <phoneticPr fontId="2"/>
  </si>
  <si>
    <t>　　　　　　　　　　　　　　　　令和3年8月末上位10品目保管残高(県合計）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</si>
  <si>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保管残高</t>
    <rPh sb="0" eb="4">
      <t>ホカンザンダカ</t>
    </rPh>
    <phoneticPr fontId="2"/>
  </si>
  <si>
    <t>　　　　　　　　　　　　　　　　令和3年8月末上位10品目入庫高(県合計）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</si>
  <si>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保管残高</t>
    <rPh sb="0" eb="4">
      <t>ホカンザンダカ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</si>
</sst>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539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177" fontId="0" fillId="0" borderId="0" xfId="0" applyNumberFormat="1" applyBorder="1"/>
    <xf numFmtId="0" fontId="6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0" fontId="10" fillId="0" borderId="0" xfId="0" applyFont="1" applyBorder="1"/>
    <xf numFmtId="38" fontId="0" fillId="0" borderId="0" xfId="0" applyNumberFormat="1" applyBorder="1"/>
    <xf numFmtId="0" fontId="9" fillId="0" borderId="0" xfId="0" applyFont="1" applyBorder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 applyAlignment="1"/>
    <xf numFmtId="0" fontId="3" fillId="0" borderId="9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0" fillId="0" borderId="0" xfId="0" applyFill="1"/>
    <xf numFmtId="0" fontId="0" fillId="0" borderId="13" xfId="0" applyBorder="1"/>
    <xf numFmtId="38" fontId="0" fillId="0" borderId="1" xfId="0" applyNumberFormat="1" applyBorder="1"/>
    <xf numFmtId="0" fontId="14" fillId="0" borderId="0" xfId="0" applyFont="1"/>
    <xf numFmtId="0" fontId="1" fillId="0" borderId="0" xfId="0" applyFont="1" applyBorder="1" applyAlignment="1">
      <alignment horizontal="distributed"/>
    </xf>
    <xf numFmtId="0" fontId="1" fillId="0" borderId="0" xfId="0" applyFont="1" applyBorder="1"/>
    <xf numFmtId="177" fontId="0" fillId="0" borderId="1" xfId="0" applyNumberFormat="1" applyBorder="1"/>
    <xf numFmtId="0" fontId="14" fillId="0" borderId="0" xfId="0" applyFon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0" fontId="0" fillId="0" borderId="1" xfId="0" applyFill="1" applyBorder="1"/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38" fontId="20" fillId="0" borderId="0" xfId="1" applyFont="1" applyBorder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Fill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 applyBorder="1"/>
    <xf numFmtId="0" fontId="15" fillId="0" borderId="0" xfId="0" applyFont="1" applyBorder="1"/>
    <xf numFmtId="0" fontId="6" fillId="0" borderId="0" xfId="0" applyFont="1" applyBorder="1" applyAlignment="1">
      <alignment horizontal="center"/>
    </xf>
    <xf numFmtId="0" fontId="18" fillId="0" borderId="0" xfId="0" applyFont="1" applyBorder="1"/>
    <xf numFmtId="0" fontId="14" fillId="0" borderId="26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38" fontId="1" fillId="0" borderId="0" xfId="1" applyFill="1"/>
    <xf numFmtId="179" fontId="0" fillId="0" borderId="0" xfId="0" applyNumberFormat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Fill="1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Fill="1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 applyBorder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6" fillId="0" borderId="0" xfId="1" applyNumberFormat="1" applyFont="1" applyBorder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Border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0" fontId="10" fillId="0" borderId="1" xfId="0" applyFont="1" applyFill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23" fillId="2" borderId="1" xfId="1" applyFont="1" applyFill="1" applyBorder="1"/>
    <xf numFmtId="38" fontId="23" fillId="2" borderId="10" xfId="1" applyFont="1" applyFill="1" applyBorder="1"/>
    <xf numFmtId="38" fontId="23" fillId="2" borderId="11" xfId="1" applyFont="1" applyFill="1" applyBorder="1"/>
    <xf numFmtId="38" fontId="0" fillId="0" borderId="27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0" xfId="0" applyBorder="1"/>
    <xf numFmtId="0" fontId="0" fillId="0" borderId="3" xfId="0" applyFill="1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38" fontId="8" fillId="0" borderId="0" xfId="1" applyFont="1" applyFill="1" applyBorder="1"/>
    <xf numFmtId="0" fontId="8" fillId="9" borderId="1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 applyBorder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 applyBorder="1"/>
    <xf numFmtId="0" fontId="8" fillId="7" borderId="0" xfId="0" applyFont="1" applyFill="1" applyBorder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0" fillId="0" borderId="1" xfId="0" applyFill="1" applyBorder="1" applyAlignment="1">
      <alignment horizontal="distributed" wrapText="1"/>
    </xf>
    <xf numFmtId="0" fontId="10" fillId="0" borderId="1" xfId="0" applyFont="1" applyFill="1" applyBorder="1" applyAlignment="1">
      <alignment horizontal="distributed"/>
    </xf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0" fontId="6" fillId="0" borderId="0" xfId="0" applyFont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0" fillId="0" borderId="1" xfId="1" applyFont="1" applyBorder="1"/>
    <xf numFmtId="0" fontId="0" fillId="0" borderId="0" xfId="0" applyNumberFormat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 applyBorder="1"/>
    <xf numFmtId="180" fontId="0" fillId="0" borderId="0" xfId="0" applyNumberFormat="1"/>
    <xf numFmtId="178" fontId="4" fillId="0" borderId="0" xfId="1" applyNumberFormat="1" applyFont="1" applyBorder="1"/>
    <xf numFmtId="0" fontId="5" fillId="0" borderId="0" xfId="0" applyFont="1" applyAlignment="1">
      <alignment horizontal="center"/>
    </xf>
    <xf numFmtId="177" fontId="5" fillId="0" borderId="1" xfId="0" applyNumberFormat="1" applyFont="1" applyBorder="1"/>
    <xf numFmtId="177" fontId="4" fillId="0" borderId="0" xfId="0" applyNumberFormat="1" applyFont="1" applyBorder="1" applyAlignment="1">
      <alignment horizontal="center"/>
    </xf>
    <xf numFmtId="0" fontId="10" fillId="0" borderId="0" xfId="0" applyFont="1" applyFill="1" applyBorder="1"/>
    <xf numFmtId="0" fontId="10" fillId="0" borderId="4" xfId="0" applyFont="1" applyFill="1" applyBorder="1"/>
    <xf numFmtId="56" fontId="0" fillId="0" borderId="0" xfId="0" applyNumberFormat="1" applyBorder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10" fillId="0" borderId="2" xfId="0" applyFont="1" applyFill="1" applyBorder="1"/>
    <xf numFmtId="0" fontId="0" fillId="0" borderId="34" xfId="0" applyFill="1" applyBorder="1"/>
    <xf numFmtId="0" fontId="10" fillId="0" borderId="34" xfId="0" applyFont="1" applyBorder="1"/>
    <xf numFmtId="0" fontId="0" fillId="0" borderId="0" xfId="0"/>
    <xf numFmtId="0" fontId="0" fillId="0" borderId="9" xfId="0" applyBorder="1"/>
    <xf numFmtId="0" fontId="0" fillId="0" borderId="0" xfId="0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9" fillId="0" borderId="0" xfId="0" applyFont="1"/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left"/>
    </xf>
    <xf numFmtId="0" fontId="9" fillId="0" borderId="32" xfId="0" applyFont="1" applyBorder="1"/>
    <xf numFmtId="0" fontId="31" fillId="0" borderId="12" xfId="0" applyFont="1" applyBorder="1" applyAlignment="1"/>
    <xf numFmtId="0" fontId="0" fillId="0" borderId="0" xfId="0" applyAlignment="1"/>
    <xf numFmtId="0" fontId="0" fillId="0" borderId="32" xfId="0" applyBorder="1" applyAlignment="1"/>
    <xf numFmtId="0" fontId="9" fillId="0" borderId="12" xfId="0" applyFont="1" applyBorder="1" applyAlignment="1">
      <alignment vertical="top"/>
    </xf>
    <xf numFmtId="0" fontId="32" fillId="0" borderId="0" xfId="0" applyFont="1" applyBorder="1" applyAlignment="1">
      <alignment horizontal="center" vertical="top"/>
    </xf>
    <xf numFmtId="0" fontId="28" fillId="0" borderId="0" xfId="0" applyFont="1" applyFill="1" applyBorder="1" applyAlignment="1">
      <alignment horizontal="left" vertical="top"/>
    </xf>
    <xf numFmtId="0" fontId="32" fillId="0" borderId="0" xfId="0" applyFont="1" applyBorder="1" applyAlignment="1">
      <alignment vertical="top"/>
    </xf>
    <xf numFmtId="0" fontId="33" fillId="0" borderId="0" xfId="0" applyFont="1" applyBorder="1"/>
    <xf numFmtId="0" fontId="33" fillId="0" borderId="12" xfId="0" applyFont="1" applyBorder="1"/>
    <xf numFmtId="0" fontId="33" fillId="7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33" fillId="0" borderId="0" xfId="0" applyFont="1" applyBorder="1" applyAlignment="1">
      <alignment horizontal="distributed"/>
    </xf>
    <xf numFmtId="0" fontId="33" fillId="0" borderId="32" xfId="0" applyFont="1" applyBorder="1"/>
    <xf numFmtId="0" fontId="33" fillId="0" borderId="0" xfId="0" applyFont="1"/>
    <xf numFmtId="0" fontId="33" fillId="0" borderId="0" xfId="0" applyFont="1" applyBorder="1" applyAlignment="1">
      <alignment horizontal="center"/>
    </xf>
    <xf numFmtId="0" fontId="33" fillId="5" borderId="0" xfId="0" applyFont="1" applyFill="1" applyBorder="1" applyAlignment="1">
      <alignment horizontal="center"/>
    </xf>
    <xf numFmtId="0" fontId="33" fillId="3" borderId="0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33" fillId="0" borderId="0" xfId="0" applyFont="1" applyFill="1" applyAlignment="1">
      <alignment horizontal="left"/>
    </xf>
    <xf numFmtId="0" fontId="33" fillId="12" borderId="0" xfId="0" applyFont="1" applyFill="1" applyBorder="1" applyAlignment="1">
      <alignment horizontal="center"/>
    </xf>
    <xf numFmtId="0" fontId="33" fillId="10" borderId="0" xfId="0" applyFont="1" applyFill="1" applyBorder="1" applyAlignment="1">
      <alignment horizontal="center"/>
    </xf>
    <xf numFmtId="0" fontId="33" fillId="13" borderId="0" xfId="0" applyFont="1" applyFill="1" applyBorder="1" applyAlignment="1">
      <alignment horizontal="center"/>
    </xf>
    <xf numFmtId="0" fontId="33" fillId="14" borderId="0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15" borderId="0" xfId="0" applyFont="1" applyFill="1" applyBorder="1" applyAlignment="1">
      <alignment horizontal="center"/>
    </xf>
    <xf numFmtId="58" fontId="35" fillId="0" borderId="12" xfId="0" applyNumberFormat="1" applyFont="1" applyBorder="1" applyAlignment="1"/>
    <xf numFmtId="58" fontId="35" fillId="0" borderId="0" xfId="0" applyNumberFormat="1" applyFont="1" applyBorder="1" applyAlignment="1">
      <alignment horizontal="center"/>
    </xf>
    <xf numFmtId="58" fontId="35" fillId="0" borderId="0" xfId="0" applyNumberFormat="1" applyFont="1" applyFill="1" applyBorder="1" applyAlignment="1"/>
    <xf numFmtId="58" fontId="35" fillId="0" borderId="0" xfId="0" applyNumberFormat="1" applyFont="1" applyBorder="1" applyAlignment="1"/>
    <xf numFmtId="58" fontId="35" fillId="0" borderId="32" xfId="0" applyNumberFormat="1" applyFont="1" applyBorder="1" applyAlignment="1"/>
    <xf numFmtId="0" fontId="34" fillId="0" borderId="0" xfId="0" applyFont="1" applyFill="1" applyBorder="1" applyAlignment="1">
      <alignment horizontal="left"/>
    </xf>
    <xf numFmtId="0" fontId="35" fillId="0" borderId="12" xfId="0" applyFont="1" applyBorder="1" applyAlignment="1"/>
    <xf numFmtId="0" fontId="35" fillId="0" borderId="0" xfId="0" applyFont="1" applyBorder="1" applyAlignment="1"/>
    <xf numFmtId="0" fontId="35" fillId="0" borderId="32" xfId="0" applyFont="1" applyBorder="1" applyAlignment="1"/>
    <xf numFmtId="0" fontId="33" fillId="0" borderId="12" xfId="0" applyFont="1" applyBorder="1" applyAlignment="1"/>
    <xf numFmtId="0" fontId="33" fillId="0" borderId="0" xfId="0" applyFont="1" applyBorder="1" applyAlignment="1"/>
    <xf numFmtId="0" fontId="33" fillId="0" borderId="32" xfId="0" applyFont="1" applyBorder="1" applyAlignment="1"/>
    <xf numFmtId="0" fontId="35" fillId="0" borderId="0" xfId="0" applyFont="1" applyBorder="1" applyAlignment="1">
      <alignment horizontal="center"/>
    </xf>
    <xf numFmtId="0" fontId="35" fillId="0" borderId="0" xfId="0" applyFont="1" applyFill="1" applyBorder="1" applyAlignment="1"/>
    <xf numFmtId="0" fontId="33" fillId="0" borderId="0" xfId="0" applyFont="1" applyBorder="1" applyAlignment="1">
      <alignment horizontal="left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 applyBorder="1"/>
    <xf numFmtId="0" fontId="28" fillId="0" borderId="0" xfId="0" applyFo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3" fillId="16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0" fontId="0" fillId="0" borderId="1" xfId="0" applyFont="1" applyBorder="1" applyAlignment="1">
      <alignment horizontal="center"/>
    </xf>
    <xf numFmtId="177" fontId="5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27" xfId="0" applyFont="1" applyBorder="1"/>
    <xf numFmtId="0" fontId="0" fillId="7" borderId="3" xfId="0" applyFill="1" applyBorder="1"/>
    <xf numFmtId="180" fontId="5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7" fontId="5" fillId="0" borderId="0" xfId="0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1" fillId="0" borderId="1" xfId="0" applyFont="1" applyFill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0" fontId="5" fillId="0" borderId="0" xfId="0" applyFont="1" applyFill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38" fontId="0" fillId="0" borderId="1" xfId="1" applyFont="1" applyFill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0" fontId="0" fillId="0" borderId="0" xfId="0"/>
    <xf numFmtId="0" fontId="0" fillId="0" borderId="1" xfId="0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Fill="1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3" borderId="1" xfId="1" applyFont="1" applyFill="1" applyBorder="1"/>
    <xf numFmtId="183" fontId="0" fillId="23" borderId="1" xfId="0" applyNumberFormat="1" applyFill="1" applyBorder="1"/>
    <xf numFmtId="0" fontId="23" fillId="0" borderId="0" xfId="0" applyFont="1" applyAlignment="1">
      <alignment horizontal="center"/>
    </xf>
    <xf numFmtId="0" fontId="33" fillId="24" borderId="0" xfId="0" applyFont="1" applyFill="1" applyBorder="1" applyAlignment="1">
      <alignment horizontal="center"/>
    </xf>
    <xf numFmtId="179" fontId="0" fillId="17" borderId="27" xfId="0" applyNumberFormat="1" applyFill="1" applyBorder="1"/>
    <xf numFmtId="0" fontId="0" fillId="17" borderId="27" xfId="0" applyFon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4" fillId="0" borderId="0" xfId="0" applyNumberFormat="1" applyFont="1" applyBorder="1"/>
    <xf numFmtId="176" fontId="5" fillId="0" borderId="0" xfId="1" applyNumberFormat="1" applyFont="1" applyBorder="1"/>
    <xf numFmtId="184" fontId="0" fillId="0" borderId="0" xfId="0" applyNumberFormat="1"/>
    <xf numFmtId="0" fontId="4" fillId="0" borderId="1" xfId="0" applyFont="1" applyFill="1" applyBorder="1"/>
    <xf numFmtId="176" fontId="5" fillId="0" borderId="1" xfId="1" applyNumberFormat="1" applyFont="1" applyFill="1" applyBorder="1" applyAlignment="1">
      <alignment horizontal="center"/>
    </xf>
    <xf numFmtId="176" fontId="5" fillId="0" borderId="31" xfId="0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0" fontId="5" fillId="0" borderId="0" xfId="0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2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Font="1" applyFill="1" applyBorder="1"/>
    <xf numFmtId="0" fontId="0" fillId="0" borderId="18" xfId="0" applyFill="1" applyBorder="1" applyAlignment="1">
      <alignment horizontal="center"/>
    </xf>
    <xf numFmtId="0" fontId="0" fillId="0" borderId="19" xfId="0" applyFill="1" applyBorder="1"/>
    <xf numFmtId="0" fontId="19" fillId="0" borderId="27" xfId="0" applyFont="1" applyFill="1" applyBorder="1"/>
    <xf numFmtId="0" fontId="4" fillId="0" borderId="0" xfId="0" applyFont="1" applyFill="1" applyBorder="1"/>
    <xf numFmtId="0" fontId="0" fillId="0" borderId="0" xfId="0"/>
    <xf numFmtId="0" fontId="5" fillId="0" borderId="4" xfId="0" applyFont="1" applyFill="1" applyBorder="1"/>
    <xf numFmtId="177" fontId="5" fillId="0" borderId="4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183" fontId="0" fillId="0" borderId="1" xfId="0" applyNumberFormat="1" applyFill="1" applyBorder="1"/>
    <xf numFmtId="38" fontId="37" fillId="18" borderId="27" xfId="1" applyFont="1" applyFill="1" applyBorder="1"/>
    <xf numFmtId="38" fontId="1" fillId="0" borderId="8" xfId="1" applyFont="1" applyFill="1" applyBorder="1"/>
    <xf numFmtId="0" fontId="0" fillId="0" borderId="0" xfId="0" applyFont="1" applyAlignment="1">
      <alignment horizontal="center"/>
    </xf>
    <xf numFmtId="38" fontId="1" fillId="0" borderId="34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0" xfId="1" applyFill="1" applyBorder="1"/>
    <xf numFmtId="180" fontId="0" fillId="0" borderId="1" xfId="0" applyNumberFormat="1" applyFill="1" applyBorder="1"/>
    <xf numFmtId="0" fontId="10" fillId="0" borderId="37" xfId="0" applyFont="1" applyBorder="1"/>
    <xf numFmtId="38" fontId="1" fillId="0" borderId="42" xfId="1" applyFill="1" applyBorder="1"/>
    <xf numFmtId="38" fontId="1" fillId="0" borderId="11" xfId="1" applyFont="1" applyFill="1" applyBorder="1"/>
    <xf numFmtId="38" fontId="1" fillId="0" borderId="38" xfId="1" applyFill="1" applyBorder="1"/>
    <xf numFmtId="0" fontId="5" fillId="0" borderId="4" xfId="0" applyFont="1" applyFill="1" applyBorder="1" applyAlignment="1">
      <alignment horizontal="center"/>
    </xf>
    <xf numFmtId="179" fontId="0" fillId="0" borderId="1" xfId="1" applyNumberFormat="1" applyFont="1" applyFill="1" applyBorder="1"/>
    <xf numFmtId="179" fontId="1" fillId="0" borderId="37" xfId="1" applyNumberFormat="1" applyBorder="1"/>
    <xf numFmtId="179" fontId="1" fillId="0" borderId="10" xfId="1" applyNumberFormat="1" applyBorder="1"/>
    <xf numFmtId="38" fontId="1" fillId="0" borderId="33" xfId="1" applyFill="1" applyBorder="1"/>
    <xf numFmtId="38" fontId="1" fillId="0" borderId="9" xfId="1" applyFont="1" applyFill="1" applyBorder="1"/>
    <xf numFmtId="38" fontId="0" fillId="0" borderId="8" xfId="1" applyFont="1" applyBorder="1"/>
    <xf numFmtId="0" fontId="1" fillId="0" borderId="34" xfId="0" applyFont="1" applyBorder="1"/>
    <xf numFmtId="38" fontId="1" fillId="0" borderId="35" xfId="1" applyBorder="1"/>
    <xf numFmtId="0" fontId="0" fillId="0" borderId="0" xfId="0"/>
    <xf numFmtId="0" fontId="0" fillId="0" borderId="0" xfId="0"/>
    <xf numFmtId="0" fontId="0" fillId="0" borderId="0" xfId="0"/>
    <xf numFmtId="0" fontId="0" fillId="0" borderId="33" xfId="0" applyFill="1" applyBorder="1"/>
    <xf numFmtId="0" fontId="10" fillId="0" borderId="33" xfId="0" applyFont="1" applyBorder="1"/>
    <xf numFmtId="38" fontId="1" fillId="0" borderId="10" xfId="1" applyFont="1" applyBorder="1"/>
    <xf numFmtId="38" fontId="1" fillId="0" borderId="9" xfId="1" applyBorder="1"/>
    <xf numFmtId="38" fontId="0" fillId="0" borderId="2" xfId="1" applyFont="1" applyFill="1" applyBorder="1"/>
    <xf numFmtId="0" fontId="38" fillId="0" borderId="0" xfId="0" applyFont="1"/>
    <xf numFmtId="38" fontId="1" fillId="0" borderId="35" xfId="1" applyFill="1" applyBorder="1"/>
    <xf numFmtId="0" fontId="39" fillId="0" borderId="0" xfId="0" applyFont="1"/>
    <xf numFmtId="0" fontId="10" fillId="0" borderId="34" xfId="0" applyFont="1" applyFill="1" applyBorder="1"/>
    <xf numFmtId="38" fontId="0" fillId="0" borderId="11" xfId="1" applyFont="1" applyFill="1" applyBorder="1"/>
    <xf numFmtId="0" fontId="0" fillId="0" borderId="0" xfId="0"/>
    <xf numFmtId="179" fontId="1" fillId="0" borderId="10" xfId="1" applyNumberFormat="1" applyFont="1" applyBorder="1"/>
    <xf numFmtId="38" fontId="1" fillId="0" borderId="33" xfId="1" applyFont="1" applyFill="1" applyBorder="1"/>
    <xf numFmtId="180" fontId="0" fillId="0" borderId="1" xfId="0" applyNumberFormat="1" applyBorder="1" applyAlignment="1">
      <alignment horizontal="right"/>
    </xf>
    <xf numFmtId="0" fontId="1" fillId="0" borderId="34" xfId="0" applyFont="1" applyFill="1" applyBorder="1"/>
    <xf numFmtId="0" fontId="0" fillId="0" borderId="0" xfId="0" applyAlignment="1">
      <alignment horizontal="right"/>
    </xf>
    <xf numFmtId="38" fontId="0" fillId="0" borderId="0" xfId="0" applyNumberFormat="1"/>
    <xf numFmtId="178" fontId="0" fillId="0" borderId="0" xfId="0" applyNumberFormat="1"/>
    <xf numFmtId="0" fontId="0" fillId="0" borderId="0" xfId="0" applyFont="1" applyFill="1" applyBorder="1" applyAlignment="1">
      <alignment horizontal="center"/>
    </xf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1" fillId="0" borderId="11" xfId="1" applyFont="1" applyBorder="1"/>
    <xf numFmtId="0" fontId="0" fillId="0" borderId="8" xfId="0" applyBorder="1"/>
    <xf numFmtId="38" fontId="0" fillId="0" borderId="42" xfId="1" applyFont="1" applyFill="1" applyBorder="1"/>
    <xf numFmtId="0" fontId="1" fillId="0" borderId="2" xfId="0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99FF"/>
      <color rgb="FF00CC66"/>
      <color rgb="FFFC08F0"/>
      <color rgb="FFFFCCFF"/>
      <color rgb="FFCC99FF"/>
      <color rgb="FFFFFF00"/>
      <color rgb="FFCC0000"/>
      <color rgb="FFC00000"/>
      <color rgb="FFFFFFCC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令和3年8月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令和3年8月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令和3年8月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29461</c:v>
                </c:pt>
                <c:pt idx="1">
                  <c:v>19551</c:v>
                </c:pt>
                <c:pt idx="2">
                  <c:v>8203</c:v>
                </c:pt>
                <c:pt idx="3">
                  <c:v>4680</c:v>
                </c:pt>
                <c:pt idx="4">
                  <c:v>4167</c:v>
                </c:pt>
                <c:pt idx="5">
                  <c:v>3856</c:v>
                </c:pt>
                <c:pt idx="6">
                  <c:v>3620</c:v>
                </c:pt>
                <c:pt idx="7">
                  <c:v>2606</c:v>
                </c:pt>
                <c:pt idx="8">
                  <c:v>2449</c:v>
                </c:pt>
                <c:pt idx="9">
                  <c:v>1167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化学繊維糸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23209</c:v>
                </c:pt>
                <c:pt idx="1">
                  <c:v>13949</c:v>
                </c:pt>
                <c:pt idx="2">
                  <c:v>5869</c:v>
                </c:pt>
                <c:pt idx="3">
                  <c:v>2339</c:v>
                </c:pt>
                <c:pt idx="4">
                  <c:v>1753</c:v>
                </c:pt>
                <c:pt idx="5">
                  <c:v>3018</c:v>
                </c:pt>
                <c:pt idx="6">
                  <c:v>2557</c:v>
                </c:pt>
                <c:pt idx="7">
                  <c:v>2138</c:v>
                </c:pt>
                <c:pt idx="8">
                  <c:v>2166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7.5763540921021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8.7145969498910684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49506</c:v>
                </c:pt>
                <c:pt idx="1">
                  <c:v>13815</c:v>
                </c:pt>
                <c:pt idx="2">
                  <c:v>11430</c:v>
                </c:pt>
                <c:pt idx="3">
                  <c:v>7902</c:v>
                </c:pt>
                <c:pt idx="4">
                  <c:v>7557</c:v>
                </c:pt>
                <c:pt idx="5">
                  <c:v>4968</c:v>
                </c:pt>
                <c:pt idx="6">
                  <c:v>4784</c:v>
                </c:pt>
                <c:pt idx="7">
                  <c:v>3412</c:v>
                </c:pt>
                <c:pt idx="8">
                  <c:v>2710</c:v>
                </c:pt>
                <c:pt idx="9">
                  <c:v>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1.8938797423049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5.2197004786166436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-3.4858387799563953E-3"/>
                  <c:y val="3.7875805297064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49922</c:v>
                </c:pt>
                <c:pt idx="1">
                  <c:v>13448</c:v>
                </c:pt>
                <c:pt idx="2">
                  <c:v>16994</c:v>
                </c:pt>
                <c:pt idx="3">
                  <c:v>8029</c:v>
                </c:pt>
                <c:pt idx="4">
                  <c:v>7002</c:v>
                </c:pt>
                <c:pt idx="5">
                  <c:v>7584</c:v>
                </c:pt>
                <c:pt idx="6">
                  <c:v>1132</c:v>
                </c:pt>
                <c:pt idx="7">
                  <c:v>3639</c:v>
                </c:pt>
                <c:pt idx="8">
                  <c:v>2554</c:v>
                </c:pt>
                <c:pt idx="9">
                  <c:v>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-1.550418116340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1.7730496453900058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241134751773049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2411347517730627E-2"/>
                  <c:y val="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1418E-3"/>
                  <c:y val="-1.9380455350057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29323</c:v>
                </c:pt>
                <c:pt idx="1">
                  <c:v>27898</c:v>
                </c:pt>
                <c:pt idx="2">
                  <c:v>20762</c:v>
                </c:pt>
                <c:pt idx="3">
                  <c:v>20267</c:v>
                </c:pt>
                <c:pt idx="4">
                  <c:v>17451</c:v>
                </c:pt>
                <c:pt idx="5">
                  <c:v>17193</c:v>
                </c:pt>
                <c:pt idx="6">
                  <c:v>11542</c:v>
                </c:pt>
                <c:pt idx="7">
                  <c:v>11361</c:v>
                </c:pt>
                <c:pt idx="8">
                  <c:v>9619</c:v>
                </c:pt>
                <c:pt idx="9">
                  <c:v>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1.0638297872340425E-2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1.4184397163120437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0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8.865248226950355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飲料</c:v>
                </c:pt>
                <c:pt idx="4">
                  <c:v>麦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雑品</c:v>
                </c:pt>
                <c:pt idx="8">
                  <c:v>鉄鋼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19013</c:v>
                </c:pt>
                <c:pt idx="1">
                  <c:v>18744</c:v>
                </c:pt>
                <c:pt idx="2">
                  <c:v>17988</c:v>
                </c:pt>
                <c:pt idx="3">
                  <c:v>19762</c:v>
                </c:pt>
                <c:pt idx="4">
                  <c:v>22673</c:v>
                </c:pt>
                <c:pt idx="5">
                  <c:v>15920</c:v>
                </c:pt>
                <c:pt idx="6">
                  <c:v>6647</c:v>
                </c:pt>
                <c:pt idx="7">
                  <c:v>13885</c:v>
                </c:pt>
                <c:pt idx="8">
                  <c:v>10739</c:v>
                </c:pt>
                <c:pt idx="9">
                  <c:v>6986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その他の化学工業品</c:v>
                </c:pt>
                <c:pt idx="4">
                  <c:v>紙・パルプ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14284</c:v>
                </c:pt>
                <c:pt idx="1">
                  <c:v>12515</c:v>
                </c:pt>
                <c:pt idx="2">
                  <c:v>5712</c:v>
                </c:pt>
                <c:pt idx="3">
                  <c:v>4624</c:v>
                </c:pt>
                <c:pt idx="4">
                  <c:v>3567</c:v>
                </c:pt>
                <c:pt idx="5">
                  <c:v>3092</c:v>
                </c:pt>
                <c:pt idx="6">
                  <c:v>2235</c:v>
                </c:pt>
                <c:pt idx="7">
                  <c:v>1883</c:v>
                </c:pt>
                <c:pt idx="8">
                  <c:v>731</c:v>
                </c:pt>
                <c:pt idx="9">
                  <c:v>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その他の製造工業品</c:v>
                </c:pt>
                <c:pt idx="3">
                  <c:v>その他の化学工業品</c:v>
                </c:pt>
                <c:pt idx="4">
                  <c:v>紙・パルプ</c:v>
                </c:pt>
                <c:pt idx="5">
                  <c:v>その他の日用品</c:v>
                </c:pt>
                <c:pt idx="6">
                  <c:v>その他の食料工業品</c:v>
                </c:pt>
                <c:pt idx="7">
                  <c:v>雑品</c:v>
                </c:pt>
                <c:pt idx="8">
                  <c:v>缶詰・びん詰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18410</c:v>
                </c:pt>
                <c:pt idx="1">
                  <c:v>7828</c:v>
                </c:pt>
                <c:pt idx="2">
                  <c:v>5790</c:v>
                </c:pt>
                <c:pt idx="3">
                  <c:v>1221</c:v>
                </c:pt>
                <c:pt idx="4">
                  <c:v>3218</c:v>
                </c:pt>
                <c:pt idx="5">
                  <c:v>600</c:v>
                </c:pt>
                <c:pt idx="6">
                  <c:v>2409</c:v>
                </c:pt>
                <c:pt idx="7">
                  <c:v>585</c:v>
                </c:pt>
                <c:pt idx="8">
                  <c:v>588</c:v>
                </c:pt>
                <c:pt idx="9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34996</c:v>
                </c:pt>
                <c:pt idx="1">
                  <c:v>13168</c:v>
                </c:pt>
                <c:pt idx="2">
                  <c:v>10412</c:v>
                </c:pt>
                <c:pt idx="3">
                  <c:v>10125</c:v>
                </c:pt>
                <c:pt idx="4">
                  <c:v>7592</c:v>
                </c:pt>
                <c:pt idx="5">
                  <c:v>6982</c:v>
                </c:pt>
                <c:pt idx="6">
                  <c:v>4773</c:v>
                </c:pt>
                <c:pt idx="7">
                  <c:v>2828</c:v>
                </c:pt>
                <c:pt idx="8">
                  <c:v>2229</c:v>
                </c:pt>
                <c:pt idx="9">
                  <c:v>1434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7.0083562389347005E-3"/>
                  <c:y val="2.2598870056497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4235E-3"/>
                  <c:y val="1.5034180049527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-6.9806628502147175E-3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その他の日用品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鉄鋼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雑品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28891</c:v>
                </c:pt>
                <c:pt idx="1">
                  <c:v>5023</c:v>
                </c:pt>
                <c:pt idx="2">
                  <c:v>8640</c:v>
                </c:pt>
                <c:pt idx="3">
                  <c:v>9074</c:v>
                </c:pt>
                <c:pt idx="4">
                  <c:v>918</c:v>
                </c:pt>
                <c:pt idx="5">
                  <c:v>7255</c:v>
                </c:pt>
                <c:pt idx="6">
                  <c:v>5502</c:v>
                </c:pt>
                <c:pt idx="7">
                  <c:v>3211</c:v>
                </c:pt>
                <c:pt idx="8">
                  <c:v>15363</c:v>
                </c:pt>
                <c:pt idx="9">
                  <c:v>1436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8.7375787298485021E-3"/>
                  <c:y val="1.4336917562723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3.4949764529402703E-3"/>
                  <c:y val="-2.822227867335056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297921</c:v>
                </c:pt>
                <c:pt idx="1">
                  <c:v>75248</c:v>
                </c:pt>
                <c:pt idx="2">
                  <c:v>19778</c:v>
                </c:pt>
                <c:pt idx="3">
                  <c:v>15752</c:v>
                </c:pt>
                <c:pt idx="4">
                  <c:v>14219</c:v>
                </c:pt>
                <c:pt idx="5">
                  <c:v>11992</c:v>
                </c:pt>
                <c:pt idx="6">
                  <c:v>9173</c:v>
                </c:pt>
                <c:pt idx="7">
                  <c:v>8786</c:v>
                </c:pt>
                <c:pt idx="8">
                  <c:v>6632</c:v>
                </c:pt>
                <c:pt idx="9">
                  <c:v>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1.3979905811760568E-2"/>
                  <c:y val="3.5839471678942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5.2423270819120654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29158</c:v>
                </c:pt>
                <c:pt idx="1">
                  <c:v>73873</c:v>
                </c:pt>
                <c:pt idx="2">
                  <c:v>8507</c:v>
                </c:pt>
                <c:pt idx="3">
                  <c:v>15198</c:v>
                </c:pt>
                <c:pt idx="4">
                  <c:v>14520</c:v>
                </c:pt>
                <c:pt idx="5">
                  <c:v>8937</c:v>
                </c:pt>
                <c:pt idx="6">
                  <c:v>9175</c:v>
                </c:pt>
                <c:pt idx="7">
                  <c:v>8697</c:v>
                </c:pt>
                <c:pt idx="8">
                  <c:v>5912</c:v>
                </c:pt>
                <c:pt idx="9">
                  <c:v>4224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保管高!$C$52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724E-3"/>
                  <c:y val="5.7717785276840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保管高!$N$3:$N$12</c:f>
              <c:numCache>
                <c:formatCode>#,##0_ ;[Red]\-#,##0\ </c:formatCode>
                <c:ptCount val="10"/>
                <c:pt idx="0">
                  <c:v>325910</c:v>
                </c:pt>
                <c:pt idx="1">
                  <c:v>133754</c:v>
                </c:pt>
                <c:pt idx="2">
                  <c:v>117332</c:v>
                </c:pt>
                <c:pt idx="3">
                  <c:v>91231</c:v>
                </c:pt>
                <c:pt idx="4">
                  <c:v>90003</c:v>
                </c:pt>
                <c:pt idx="5">
                  <c:v>79383</c:v>
                </c:pt>
                <c:pt idx="6">
                  <c:v>69679</c:v>
                </c:pt>
                <c:pt idx="7">
                  <c:v>68639</c:v>
                </c:pt>
                <c:pt idx="8">
                  <c:v>56322</c:v>
                </c:pt>
                <c:pt idx="9">
                  <c:v>54686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保管高!$Q$1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7.1395302490142899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1.7849176984287383E-3"/>
                  <c:y val="-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0"/>
                  <c:y val="-5.7724602606492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1.07095061905723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9.5415797280572483E-4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保管高!$M$3:$M$12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</c:strCache>
            </c:strRef>
          </c:cat>
          <c:val>
            <c:numRef>
              <c:f>保管高!$Q$3:$Q$12</c:f>
              <c:numCache>
                <c:formatCode>#,##0_ ;[Red]\-#,##0\ </c:formatCode>
                <c:ptCount val="10"/>
                <c:pt idx="0">
                  <c:v>60795</c:v>
                </c:pt>
                <c:pt idx="1">
                  <c:v>163538</c:v>
                </c:pt>
                <c:pt idx="2">
                  <c:v>117222</c:v>
                </c:pt>
                <c:pt idx="3">
                  <c:v>96864</c:v>
                </c:pt>
                <c:pt idx="4">
                  <c:v>80303</c:v>
                </c:pt>
                <c:pt idx="5">
                  <c:v>93536</c:v>
                </c:pt>
                <c:pt idx="6">
                  <c:v>55367</c:v>
                </c:pt>
                <c:pt idx="7">
                  <c:v>73104</c:v>
                </c:pt>
                <c:pt idx="8">
                  <c:v>53901</c:v>
                </c:pt>
                <c:pt idx="9">
                  <c:v>51132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2000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3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1.8121751875032715E-2"/>
                  <c:y val="-4.12686315586698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4.2866351107821062E-2"/>
                  <c:y val="-9.5565147246502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0.19412447375701977"/>
                  <c:y val="-8.201931180620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-3.589279972482072E-2"/>
                  <c:y val="-5.4966168219798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84352169654007"/>
                  <c:y val="-5.8165137614678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0587447936529305E-2"/>
                  <c:y val="-9.59329625081268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6.2678062678062682E-2"/>
                  <c:y val="-7.69327457920970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5.11314984709480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1.1396160949966724E-2"/>
                  <c:y val="-1.35139300248019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保管高!$M$16:$M$26</c:f>
              <c:numCache>
                <c:formatCode>#,##0_ ;[Red]\-#,##0\ </c:formatCode>
                <c:ptCount val="11"/>
                <c:pt idx="0">
                  <c:v>325910</c:v>
                </c:pt>
                <c:pt idx="1">
                  <c:v>133754</c:v>
                </c:pt>
                <c:pt idx="2">
                  <c:v>117332</c:v>
                </c:pt>
                <c:pt idx="3">
                  <c:v>91231</c:v>
                </c:pt>
                <c:pt idx="4">
                  <c:v>90003</c:v>
                </c:pt>
                <c:pt idx="5">
                  <c:v>79383</c:v>
                </c:pt>
                <c:pt idx="6">
                  <c:v>69679</c:v>
                </c:pt>
                <c:pt idx="7">
                  <c:v>68639</c:v>
                </c:pt>
                <c:pt idx="8">
                  <c:v>56322</c:v>
                </c:pt>
                <c:pt idx="9">
                  <c:v>54686</c:v>
                </c:pt>
                <c:pt idx="10">
                  <c:v>353450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保管高!$P$16:$P$26</c:f>
              <c:numCache>
                <c:formatCode>#,##0_ ;[Red]\-#,##0\ </c:formatCode>
                <c:ptCount val="11"/>
                <c:pt idx="0">
                  <c:v>325910</c:v>
                </c:pt>
                <c:pt idx="1">
                  <c:v>133754</c:v>
                </c:pt>
                <c:pt idx="2">
                  <c:v>117332</c:v>
                </c:pt>
                <c:pt idx="3">
                  <c:v>91231</c:v>
                </c:pt>
                <c:pt idx="4">
                  <c:v>90003</c:v>
                </c:pt>
                <c:pt idx="5">
                  <c:v>79383</c:v>
                </c:pt>
                <c:pt idx="6">
                  <c:v>69679</c:v>
                </c:pt>
                <c:pt idx="7">
                  <c:v>68639</c:v>
                </c:pt>
                <c:pt idx="8">
                  <c:v>56322</c:v>
                </c:pt>
                <c:pt idx="9">
                  <c:v>54686</c:v>
                </c:pt>
                <c:pt idx="10">
                  <c:v>353450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0.15797239085572318"/>
                  <c:y val="0.13799028569704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8.1314205953263594E-2"/>
                  <c:y val="-4.527589223760822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-0.10847067780649557"/>
                  <c:y val="-8.43445258997798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-2.5034962232774339E-2"/>
                  <c:y val="-6.5491054997435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0.13937675729465115"/>
                  <c:y val="-8.82297643829004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4.1224045467598995E-2"/>
                  <c:y val="-8.52504299031586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2.2052854080262869E-2"/>
                  <c:y val="-4.8453374362687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保管高!$N$28:$N$38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缶詰・びん詰</c:v>
                </c:pt>
                <c:pt idx="4">
                  <c:v>飲料</c:v>
                </c:pt>
                <c:pt idx="5">
                  <c:v>雑品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保管高!$P$28:$P$38</c:f>
              <c:numCache>
                <c:formatCode>#,##0_ ;[Red]\-#,##0\ </c:formatCode>
                <c:ptCount val="11"/>
                <c:pt idx="0">
                  <c:v>60795</c:v>
                </c:pt>
                <c:pt idx="1">
                  <c:v>163538</c:v>
                </c:pt>
                <c:pt idx="2">
                  <c:v>117222</c:v>
                </c:pt>
                <c:pt idx="3">
                  <c:v>96864</c:v>
                </c:pt>
                <c:pt idx="4">
                  <c:v>80303</c:v>
                </c:pt>
                <c:pt idx="5">
                  <c:v>93536</c:v>
                </c:pt>
                <c:pt idx="6">
                  <c:v>55367</c:v>
                </c:pt>
                <c:pt idx="7">
                  <c:v>73104</c:v>
                </c:pt>
                <c:pt idx="8">
                  <c:v>53901</c:v>
                </c:pt>
                <c:pt idx="9">
                  <c:v>51132</c:v>
                </c:pt>
                <c:pt idx="10" formatCode="#,##0_);[Red]\(#,##0\)">
                  <c:v>347583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3.4172817170699614E-3"/>
                  <c:y val="-1.1111162812881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118E-3"/>
                  <c:y val="7.44883560504449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東部・富士!$C$22:$C$31</c:f>
              <c:numCache>
                <c:formatCode>#,##0_);[Red]\(#,##0\)</c:formatCode>
                <c:ptCount val="10"/>
                <c:pt idx="0">
                  <c:v>20002</c:v>
                </c:pt>
                <c:pt idx="1">
                  <c:v>19506</c:v>
                </c:pt>
                <c:pt idx="2">
                  <c:v>13390</c:v>
                </c:pt>
                <c:pt idx="3">
                  <c:v>13169</c:v>
                </c:pt>
                <c:pt idx="4">
                  <c:v>7243</c:v>
                </c:pt>
                <c:pt idx="5">
                  <c:v>7151</c:v>
                </c:pt>
                <c:pt idx="6">
                  <c:v>5422</c:v>
                </c:pt>
                <c:pt idx="7">
                  <c:v>3827</c:v>
                </c:pt>
                <c:pt idx="8">
                  <c:v>2887</c:v>
                </c:pt>
                <c:pt idx="9">
                  <c:v>2758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東部・富士!$D$21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合成樹脂</c:v>
                </c:pt>
              </c:strCache>
            </c:strRef>
          </c:cat>
          <c:val>
            <c:numRef>
              <c:f>東部・富士!$D$22:$D$31</c:f>
              <c:numCache>
                <c:formatCode>#,##0_);[Red]\(#,##0\)</c:formatCode>
                <c:ptCount val="10"/>
                <c:pt idx="0">
                  <c:v>15994</c:v>
                </c:pt>
                <c:pt idx="1">
                  <c:v>4192</c:v>
                </c:pt>
                <c:pt idx="2">
                  <c:v>4990</c:v>
                </c:pt>
                <c:pt idx="3">
                  <c:v>10119</c:v>
                </c:pt>
                <c:pt idx="4">
                  <c:v>7914</c:v>
                </c:pt>
                <c:pt idx="5">
                  <c:v>5549</c:v>
                </c:pt>
                <c:pt idx="6">
                  <c:v>5849</c:v>
                </c:pt>
                <c:pt idx="7">
                  <c:v>4369</c:v>
                </c:pt>
                <c:pt idx="8">
                  <c:v>2956</c:v>
                </c:pt>
                <c:pt idx="9">
                  <c:v>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2,399,111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2,399,111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218981</c:v>
                </c:pt>
                <c:pt idx="1">
                  <c:v>388653</c:v>
                </c:pt>
                <c:pt idx="2">
                  <c:v>516550</c:v>
                </c:pt>
                <c:pt idx="3">
                  <c:v>155235</c:v>
                </c:pt>
                <c:pt idx="4">
                  <c:v>254987</c:v>
                </c:pt>
                <c:pt idx="5">
                  <c:v>864705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東部・富士!$C$53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6.9716775599128538E-3"/>
                  <c:y val="2.27269744691004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8.7145969498910684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東部・富士!$C$54:$C$63</c:f>
              <c:numCache>
                <c:formatCode>#,##0_);[Red]\(#,##0\)</c:formatCode>
                <c:ptCount val="10"/>
                <c:pt idx="0">
                  <c:v>86371</c:v>
                </c:pt>
                <c:pt idx="1">
                  <c:v>22943</c:v>
                </c:pt>
                <c:pt idx="2">
                  <c:v>16685</c:v>
                </c:pt>
                <c:pt idx="3">
                  <c:v>11265</c:v>
                </c:pt>
                <c:pt idx="4">
                  <c:v>11132</c:v>
                </c:pt>
                <c:pt idx="5">
                  <c:v>10464</c:v>
                </c:pt>
                <c:pt idx="6">
                  <c:v>9630</c:v>
                </c:pt>
                <c:pt idx="7">
                  <c:v>5411</c:v>
                </c:pt>
                <c:pt idx="8">
                  <c:v>4997</c:v>
                </c:pt>
                <c:pt idx="9">
                  <c:v>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東部・富士!$D$53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950337090216663E-3"/>
                  <c:y val="7.57516105941301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-1.7429193899781816E-3"/>
                  <c:y val="-1.8939692197566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1.1363934621808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3.4221604652359631E-3"/>
                  <c:y val="-2.2728167501789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3.4858387799563632E-3"/>
                  <c:y val="1.5150918635170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東部・富士!$B$54:$B$63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合成樹脂</c:v>
                </c:pt>
                <c:pt idx="8">
                  <c:v>雑品</c:v>
                </c:pt>
                <c:pt idx="9">
                  <c:v>その他の日用品</c:v>
                </c:pt>
              </c:strCache>
            </c:strRef>
          </c:cat>
          <c:val>
            <c:numRef>
              <c:f>東部・富士!$D$54:$D$63</c:f>
              <c:numCache>
                <c:formatCode>#,##0_);[Red]\(#,##0\)</c:formatCode>
                <c:ptCount val="10"/>
                <c:pt idx="0">
                  <c:v>106897</c:v>
                </c:pt>
                <c:pt idx="1">
                  <c:v>20946</c:v>
                </c:pt>
                <c:pt idx="2">
                  <c:v>18207</c:v>
                </c:pt>
                <c:pt idx="3">
                  <c:v>12234</c:v>
                </c:pt>
                <c:pt idx="4">
                  <c:v>10169</c:v>
                </c:pt>
                <c:pt idx="5">
                  <c:v>20363</c:v>
                </c:pt>
                <c:pt idx="6">
                  <c:v>7972</c:v>
                </c:pt>
                <c:pt idx="7">
                  <c:v>6394</c:v>
                </c:pt>
                <c:pt idx="8">
                  <c:v>6541</c:v>
                </c:pt>
                <c:pt idx="9">
                  <c:v>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5957446808510637E-2"/>
                  <c:y val="7.75193798449614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7730496453901034E-3"/>
                  <c:y val="-1.5504181163401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8.8652482269503553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7.7516327900872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300221386350978E-16"/>
                  <c:y val="-7.7519379844961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7730496453900709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7.0921985815602835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1.300221386350978E-16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清水・静岡!$C$21:$C$30</c:f>
              <c:numCache>
                <c:formatCode>#,##0_);[Red]\(#,##0\)</c:formatCode>
                <c:ptCount val="10"/>
                <c:pt idx="0">
                  <c:v>88545</c:v>
                </c:pt>
                <c:pt idx="1">
                  <c:v>50696</c:v>
                </c:pt>
                <c:pt idx="2">
                  <c:v>46839</c:v>
                </c:pt>
                <c:pt idx="3">
                  <c:v>27082</c:v>
                </c:pt>
                <c:pt idx="4">
                  <c:v>25141</c:v>
                </c:pt>
                <c:pt idx="5">
                  <c:v>21939</c:v>
                </c:pt>
                <c:pt idx="6">
                  <c:v>19059</c:v>
                </c:pt>
                <c:pt idx="7">
                  <c:v>17665</c:v>
                </c:pt>
                <c:pt idx="8">
                  <c:v>14923</c:v>
                </c:pt>
                <c:pt idx="9">
                  <c:v>12400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清水・静岡!$D$20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3.8759689922480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7.0921985815602835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1.2411347517730431E-2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0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-1.773049645390201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0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-3.8765793810656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清水・静岡!$B$21:$B$30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雑品</c:v>
                </c:pt>
                <c:pt idx="5">
                  <c:v>電気機械</c:v>
                </c:pt>
                <c:pt idx="6">
                  <c:v>鉄鋼</c:v>
                </c:pt>
                <c:pt idx="7">
                  <c:v>その他の機械</c:v>
                </c:pt>
                <c:pt idx="8">
                  <c:v>米</c:v>
                </c:pt>
                <c:pt idx="9">
                  <c:v>飲料</c:v>
                </c:pt>
              </c:strCache>
            </c:strRef>
          </c:cat>
          <c:val>
            <c:numRef>
              <c:f>清水・静岡!$D$21:$D$30</c:f>
              <c:numCache>
                <c:formatCode>#,##0_);[Red]\(#,##0\)</c:formatCode>
                <c:ptCount val="10"/>
                <c:pt idx="0">
                  <c:v>93826</c:v>
                </c:pt>
                <c:pt idx="1">
                  <c:v>49016</c:v>
                </c:pt>
                <c:pt idx="2">
                  <c:v>36847</c:v>
                </c:pt>
                <c:pt idx="3">
                  <c:v>30551</c:v>
                </c:pt>
                <c:pt idx="4">
                  <c:v>38726</c:v>
                </c:pt>
                <c:pt idx="5">
                  <c:v>14493</c:v>
                </c:pt>
                <c:pt idx="6">
                  <c:v>20265</c:v>
                </c:pt>
                <c:pt idx="7">
                  <c:v>17602</c:v>
                </c:pt>
                <c:pt idx="8">
                  <c:v>12986</c:v>
                </c:pt>
                <c:pt idx="9">
                  <c:v>10581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10000"/>
          <c:min val="1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清水・静岡!$C$53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清水・静岡!$C$54:$C$63</c:f>
              <c:numCache>
                <c:formatCode>#,##0_);[Red]\(#,##0\)</c:formatCode>
                <c:ptCount val="10"/>
                <c:pt idx="0">
                  <c:v>13563</c:v>
                </c:pt>
                <c:pt idx="1">
                  <c:v>9684</c:v>
                </c:pt>
                <c:pt idx="2">
                  <c:v>3241</c:v>
                </c:pt>
                <c:pt idx="3">
                  <c:v>2890</c:v>
                </c:pt>
                <c:pt idx="4">
                  <c:v>2355</c:v>
                </c:pt>
                <c:pt idx="5">
                  <c:v>1662</c:v>
                </c:pt>
                <c:pt idx="6">
                  <c:v>1371</c:v>
                </c:pt>
                <c:pt idx="7">
                  <c:v>1349</c:v>
                </c:pt>
                <c:pt idx="8">
                  <c:v>903</c:v>
                </c:pt>
                <c:pt idx="9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清水・静岡!$D$53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5554155730533684E-3"/>
                  <c:y val="-7.13068620433141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1.7777777777777779E-3"/>
                  <c:y val="-3.56506238859181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7.111111111111045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5.333333333333268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2.4955436720142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清水・静岡!$B$54:$B$63</c:f>
              <c:strCache>
                <c:ptCount val="10"/>
                <c:pt idx="0">
                  <c:v>電気機械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その他の製造工業品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化学肥料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合成樹脂</c:v>
                </c:pt>
              </c:strCache>
            </c:strRef>
          </c:cat>
          <c:val>
            <c:numRef>
              <c:f>清水・静岡!$D$54:$D$63</c:f>
              <c:numCache>
                <c:formatCode>#,##0_);[Red]\(#,##0\)</c:formatCode>
                <c:ptCount val="10"/>
                <c:pt idx="0">
                  <c:v>9737</c:v>
                </c:pt>
                <c:pt idx="1">
                  <c:v>15753</c:v>
                </c:pt>
                <c:pt idx="2">
                  <c:v>8924</c:v>
                </c:pt>
                <c:pt idx="3">
                  <c:v>2148</c:v>
                </c:pt>
                <c:pt idx="4">
                  <c:v>1497</c:v>
                </c:pt>
                <c:pt idx="5">
                  <c:v>2699</c:v>
                </c:pt>
                <c:pt idx="6">
                  <c:v>1371</c:v>
                </c:pt>
                <c:pt idx="7">
                  <c:v>1661</c:v>
                </c:pt>
                <c:pt idx="8">
                  <c:v>814</c:v>
                </c:pt>
                <c:pt idx="9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9.51465812536144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-6.608834912585148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5.2585749615944319E-3"/>
                  <c:y val="-3.09681628779453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-9.16173613891477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その他の日用品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その他の化学工業品</c:v>
                </c:pt>
              </c:strCache>
            </c:strRef>
          </c:cat>
          <c:val>
            <c:numRef>
              <c:f>駿遠・西部!$C$22:$C$31</c:f>
              <c:numCache>
                <c:formatCode>#,##0_);[Red]\(#,##0\)</c:formatCode>
                <c:ptCount val="10"/>
                <c:pt idx="0">
                  <c:v>25443</c:v>
                </c:pt>
                <c:pt idx="1">
                  <c:v>19629</c:v>
                </c:pt>
                <c:pt idx="2">
                  <c:v>18609</c:v>
                </c:pt>
                <c:pt idx="3">
                  <c:v>13437</c:v>
                </c:pt>
                <c:pt idx="4">
                  <c:v>10299</c:v>
                </c:pt>
                <c:pt idx="5">
                  <c:v>9719</c:v>
                </c:pt>
                <c:pt idx="6">
                  <c:v>9022</c:v>
                </c:pt>
                <c:pt idx="7">
                  <c:v>6854</c:v>
                </c:pt>
                <c:pt idx="8">
                  <c:v>4266</c:v>
                </c:pt>
                <c:pt idx="9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駿遠・西部!$D$21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51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1.0498687664041995E-2"/>
                  <c:y val="1.129943502824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3.513202581960719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8.7719153216083562E-3"/>
                  <c:y val="1.8800658392277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-3.70360484600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-1.7313190181937202E-3"/>
                  <c:y val="7.406319972715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その他の日用品</c:v>
                </c:pt>
                <c:pt idx="3">
                  <c:v>鉄鋼</c:v>
                </c:pt>
                <c:pt idx="4">
                  <c:v>雑品</c:v>
                </c:pt>
                <c:pt idx="5">
                  <c:v>その他の食料工業品</c:v>
                </c:pt>
                <c:pt idx="6">
                  <c:v>その他の製造工業品</c:v>
                </c:pt>
                <c:pt idx="7">
                  <c:v>合成樹脂</c:v>
                </c:pt>
                <c:pt idx="8">
                  <c:v>化学肥料</c:v>
                </c:pt>
                <c:pt idx="9">
                  <c:v>その他の化学工業品</c:v>
                </c:pt>
              </c:strCache>
            </c:strRef>
          </c:cat>
          <c:val>
            <c:numRef>
              <c:f>駿遠・西部!$D$22:$D$31</c:f>
              <c:numCache>
                <c:formatCode>#,##0_);[Red]\(#,##0\)</c:formatCode>
                <c:ptCount val="10"/>
                <c:pt idx="0">
                  <c:v>23083</c:v>
                </c:pt>
                <c:pt idx="1">
                  <c:v>19543</c:v>
                </c:pt>
                <c:pt idx="2">
                  <c:v>3843</c:v>
                </c:pt>
                <c:pt idx="3">
                  <c:v>11797</c:v>
                </c:pt>
                <c:pt idx="4">
                  <c:v>12948</c:v>
                </c:pt>
                <c:pt idx="5">
                  <c:v>8464</c:v>
                </c:pt>
                <c:pt idx="6">
                  <c:v>1828</c:v>
                </c:pt>
                <c:pt idx="7">
                  <c:v>9291</c:v>
                </c:pt>
                <c:pt idx="8">
                  <c:v>3875</c:v>
                </c:pt>
                <c:pt idx="9">
                  <c:v>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8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駿遠・西部!$C$54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74882264700709E-3"/>
                  <c:y val="7.1681765585753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0"/>
                  <c:y val="-1.792114695340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8.7375787298485663E-3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6.9899529058804121E-3"/>
                  <c:y val="-2.5089887957553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その他の織物</c:v>
                </c:pt>
              </c:strCache>
            </c:strRef>
          </c:cat>
          <c:val>
            <c:numRef>
              <c:f>駿遠・西部!$C$55:$C$64</c:f>
              <c:numCache>
                <c:formatCode>#,##0_);[Red]\(#,##0\)</c:formatCode>
                <c:ptCount val="10"/>
                <c:pt idx="0">
                  <c:v>300702</c:v>
                </c:pt>
                <c:pt idx="1">
                  <c:v>82302</c:v>
                </c:pt>
                <c:pt idx="2">
                  <c:v>29440</c:v>
                </c:pt>
                <c:pt idx="3">
                  <c:v>20279</c:v>
                </c:pt>
                <c:pt idx="4">
                  <c:v>19294</c:v>
                </c:pt>
                <c:pt idx="5">
                  <c:v>16891</c:v>
                </c:pt>
                <c:pt idx="6">
                  <c:v>16181</c:v>
                </c:pt>
                <c:pt idx="7">
                  <c:v>15862</c:v>
                </c:pt>
                <c:pt idx="8">
                  <c:v>12135</c:v>
                </c:pt>
                <c:pt idx="9">
                  <c:v>8347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駿遠・西部!$D$54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7374411323503237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1.0484929358820489E-2"/>
                  <c:y val="7.16817655857533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2135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1991E-3"/>
                  <c:y val="-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駿遠・西部!$B$55:$B$64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ゴム製品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紙・パルプ</c:v>
                </c:pt>
                <c:pt idx="9">
                  <c:v>その他の織物</c:v>
                </c:pt>
              </c:strCache>
            </c:strRef>
          </c:cat>
          <c:val>
            <c:numRef>
              <c:f>駿遠・西部!$D$55:$D$64</c:f>
              <c:numCache>
                <c:formatCode>#,##0_);[Red]\(#,##0\)</c:formatCode>
                <c:ptCount val="10"/>
                <c:pt idx="0">
                  <c:v>36522</c:v>
                </c:pt>
                <c:pt idx="1">
                  <c:v>81004</c:v>
                </c:pt>
                <c:pt idx="2">
                  <c:v>28275</c:v>
                </c:pt>
                <c:pt idx="3">
                  <c:v>19043</c:v>
                </c:pt>
                <c:pt idx="4">
                  <c:v>17582</c:v>
                </c:pt>
                <c:pt idx="5">
                  <c:v>12294</c:v>
                </c:pt>
                <c:pt idx="6">
                  <c:v>17988</c:v>
                </c:pt>
                <c:pt idx="7">
                  <c:v>18170</c:v>
                </c:pt>
                <c:pt idx="8">
                  <c:v>13596</c:v>
                </c:pt>
                <c:pt idx="9">
                  <c:v>8261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8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156385</c:v>
                </c:pt>
                <c:pt idx="1">
                  <c:v>244421</c:v>
                </c:pt>
                <c:pt idx="2">
                  <c:v>328890</c:v>
                </c:pt>
                <c:pt idx="3">
                  <c:v>126702</c:v>
                </c:pt>
                <c:pt idx="4">
                  <c:v>156762</c:v>
                </c:pt>
                <c:pt idx="5">
                  <c:v>584063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62596</c:v>
                </c:pt>
                <c:pt idx="1">
                  <c:v>144232</c:v>
                </c:pt>
                <c:pt idx="2">
                  <c:v>187660</c:v>
                </c:pt>
                <c:pt idx="3">
                  <c:v>28533</c:v>
                </c:pt>
                <c:pt idx="4">
                  <c:v>98225</c:v>
                </c:pt>
                <c:pt idx="5">
                  <c:v>280642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0.71414871609865693</c:v>
                </c:pt>
                <c:pt idx="1">
                  <c:v>0.62889261114670414</c:v>
                </c:pt>
                <c:pt idx="2">
                  <c:v>0.63670506243345271</c:v>
                </c:pt>
                <c:pt idx="3">
                  <c:v>0.81619480143008982</c:v>
                </c:pt>
                <c:pt idx="4">
                  <c:v>0.61478428312031597</c:v>
                </c:pt>
                <c:pt idx="5">
                  <c:v>0.67544769603506394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9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5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1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50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60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5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1.7847771537280747E-3"/>
                  <c:y val="-2.27244321745738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78491769842877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-1.4430014430014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321233</c:v>
                </c:pt>
                <c:pt idx="1">
                  <c:v>115301</c:v>
                </c:pt>
                <c:pt idx="2">
                  <c:v>96212</c:v>
                </c:pt>
                <c:pt idx="3">
                  <c:v>94208</c:v>
                </c:pt>
                <c:pt idx="4">
                  <c:v>43728</c:v>
                </c:pt>
                <c:pt idx="5">
                  <c:v>43509</c:v>
                </c:pt>
                <c:pt idx="6">
                  <c:v>41368</c:v>
                </c:pt>
                <c:pt idx="7">
                  <c:v>31990</c:v>
                </c:pt>
                <c:pt idx="8">
                  <c:v>31216</c:v>
                </c:pt>
                <c:pt idx="9">
                  <c:v>30901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8.924588492143691E-3"/>
                  <c:y val="2.8855483973594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1.070950619057243E-2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5.3547530952861499E-3"/>
                  <c:y val="1.1543557055367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3.5698353968574115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0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1.1544011544011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49462</c:v>
                </c:pt>
                <c:pt idx="1">
                  <c:v>102596</c:v>
                </c:pt>
                <c:pt idx="2">
                  <c:v>87042</c:v>
                </c:pt>
                <c:pt idx="3">
                  <c:v>87453</c:v>
                </c:pt>
                <c:pt idx="4">
                  <c:v>42406</c:v>
                </c:pt>
                <c:pt idx="5">
                  <c:v>45968</c:v>
                </c:pt>
                <c:pt idx="6">
                  <c:v>38984</c:v>
                </c:pt>
                <c:pt idx="7">
                  <c:v>28709</c:v>
                </c:pt>
                <c:pt idx="8">
                  <c:v>25747</c:v>
                </c:pt>
                <c:pt idx="9">
                  <c:v>20602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8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8.2699149785763884E-2"/>
                  <c:y val="-0.126895542873654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0.14922912413726061"/>
                  <c:y val="-9.25070432709672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5365367790564641"/>
                  <c:y val="-6.36706879529966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5.5275291443270452E-2"/>
                  <c:y val="-6.4140480146403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71698409493684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7.6445999805579796E-3"/>
                  <c:y val="-4.59327217125383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1.6010050025798059E-2"/>
                  <c:y val="-1.33641551686774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9.4966761633428296E-3"/>
                  <c:y val="8.69416552288762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1.8993352326685661E-3"/>
                  <c:y val="2.2262996941896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1.4955395532823354E-7"/>
                  <c:y val="1.40090057550145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321233</c:v>
                </c:pt>
                <c:pt idx="1">
                  <c:v>115301</c:v>
                </c:pt>
                <c:pt idx="2">
                  <c:v>96212</c:v>
                </c:pt>
                <c:pt idx="3">
                  <c:v>94208</c:v>
                </c:pt>
                <c:pt idx="4">
                  <c:v>43728</c:v>
                </c:pt>
                <c:pt idx="5">
                  <c:v>43509</c:v>
                </c:pt>
                <c:pt idx="6">
                  <c:v>41368</c:v>
                </c:pt>
                <c:pt idx="7">
                  <c:v>31990</c:v>
                </c:pt>
                <c:pt idx="8">
                  <c:v>31216</c:v>
                </c:pt>
                <c:pt idx="9">
                  <c:v>30901</c:v>
                </c:pt>
                <c:pt idx="10">
                  <c:v>181852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321233</c:v>
                </c:pt>
                <c:pt idx="1">
                  <c:v>115301</c:v>
                </c:pt>
                <c:pt idx="2">
                  <c:v>96212</c:v>
                </c:pt>
                <c:pt idx="3">
                  <c:v>94208</c:v>
                </c:pt>
                <c:pt idx="4">
                  <c:v>43728</c:v>
                </c:pt>
                <c:pt idx="5">
                  <c:v>43509</c:v>
                </c:pt>
                <c:pt idx="6">
                  <c:v>41368</c:v>
                </c:pt>
                <c:pt idx="7">
                  <c:v>31990</c:v>
                </c:pt>
                <c:pt idx="8">
                  <c:v>31216</c:v>
                </c:pt>
                <c:pt idx="9">
                  <c:v>30901</c:v>
                </c:pt>
                <c:pt idx="10">
                  <c:v>181852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8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0.11184855709830177"/>
                  <c:y val="-5.05046007180136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6.8813154080930722E-3"/>
                  <c:y val="-5.36931849036111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53905952595619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0.12763679349241649"/>
                  <c:y val="-8.0816725495519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10039764113455281"/>
                  <c:y val="-6.10379219838900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3.7595586811190587E-2"/>
                  <c:y val="-5.4513289287115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4.1224045467598995E-2"/>
                  <c:y val="-1.16872115123541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1874737031916809E-2"/>
                  <c:y val="9.784173530032826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その他の日用品</c:v>
                </c:pt>
                <c:pt idx="3">
                  <c:v>紙・パルプ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缶詰・びん詰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49462</c:v>
                </c:pt>
                <c:pt idx="1">
                  <c:v>102596</c:v>
                </c:pt>
                <c:pt idx="2">
                  <c:v>87042</c:v>
                </c:pt>
                <c:pt idx="3">
                  <c:v>87453</c:v>
                </c:pt>
                <c:pt idx="4">
                  <c:v>42406</c:v>
                </c:pt>
                <c:pt idx="5">
                  <c:v>45968</c:v>
                </c:pt>
                <c:pt idx="6">
                  <c:v>38984</c:v>
                </c:pt>
                <c:pt idx="7">
                  <c:v>28709</c:v>
                </c:pt>
                <c:pt idx="8">
                  <c:v>25747</c:v>
                </c:pt>
                <c:pt idx="9">
                  <c:v>20602</c:v>
                </c:pt>
                <c:pt idx="10" formatCode="#,##0_);[Red]\(#,##0\)">
                  <c:v>165609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0.27676</cdr:x>
      <cdr:y>0.77324</cdr:y>
    </cdr:from>
    <cdr:to>
      <cdr:x>0.5622</cdr:x>
      <cdr:y>0.82055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733675" y="4514801"/>
          <a:ext cx="281940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0.3101</cdr:y>
    </cdr:from>
    <cdr:to>
      <cdr:x>0.98829</cdr:x>
      <cdr:y>0.88502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86" y="847724"/>
          <a:ext cx="699041" cy="15716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0.86223</cdr:x>
      <cdr:y>0.35034</cdr:y>
    </cdr:from>
    <cdr:to>
      <cdr:x>0.97922</cdr:x>
      <cdr:y>0.82653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813" y="981075"/>
          <a:ext cx="858034" cy="13334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topLeftCell="A4" workbookViewId="0">
      <selection activeCell="M8" sqref="M8"/>
    </sheetView>
  </sheetViews>
  <sheetFormatPr defaultRowHeight="17.25" x14ac:dyDescent="0.2"/>
  <cols>
    <col min="1" max="1" width="9.625" style="271" customWidth="1"/>
    <col min="2" max="2" width="7.25" style="322" customWidth="1"/>
    <col min="3" max="3" width="9.625" style="323" customWidth="1"/>
    <col min="4" max="4" width="9" style="271"/>
    <col min="5" max="5" width="20" style="271" bestFit="1" customWidth="1"/>
    <col min="6" max="6" width="18.625" style="271" customWidth="1"/>
    <col min="7" max="7" width="7.75" style="271" customWidth="1"/>
    <col min="8" max="8" width="2.375" style="271" customWidth="1"/>
    <col min="9" max="9" width="7.75" style="271" customWidth="1"/>
    <col min="10" max="256" width="9" style="271"/>
    <col min="257" max="257" width="9.625" style="271" customWidth="1"/>
    <col min="258" max="258" width="7.25" style="271" customWidth="1"/>
    <col min="259" max="259" width="9.625" style="271" customWidth="1"/>
    <col min="260" max="260" width="9" style="271"/>
    <col min="261" max="261" width="20" style="271" bestFit="1" customWidth="1"/>
    <col min="262" max="262" width="18.625" style="271" customWidth="1"/>
    <col min="263" max="263" width="7.75" style="271" customWidth="1"/>
    <col min="264" max="264" width="2.375" style="271" customWidth="1"/>
    <col min="265" max="265" width="7.75" style="271" customWidth="1"/>
    <col min="266" max="512" width="9" style="271"/>
    <col min="513" max="513" width="9.625" style="271" customWidth="1"/>
    <col min="514" max="514" width="7.25" style="271" customWidth="1"/>
    <col min="515" max="515" width="9.625" style="271" customWidth="1"/>
    <col min="516" max="516" width="9" style="271"/>
    <col min="517" max="517" width="20" style="271" bestFit="1" customWidth="1"/>
    <col min="518" max="518" width="18.625" style="271" customWidth="1"/>
    <col min="519" max="519" width="7.75" style="271" customWidth="1"/>
    <col min="520" max="520" width="2.375" style="271" customWidth="1"/>
    <col min="521" max="521" width="7.75" style="271" customWidth="1"/>
    <col min="522" max="768" width="9" style="271"/>
    <col min="769" max="769" width="9.625" style="271" customWidth="1"/>
    <col min="770" max="770" width="7.25" style="271" customWidth="1"/>
    <col min="771" max="771" width="9.625" style="271" customWidth="1"/>
    <col min="772" max="772" width="9" style="271"/>
    <col min="773" max="773" width="20" style="271" bestFit="1" customWidth="1"/>
    <col min="774" max="774" width="18.625" style="271" customWidth="1"/>
    <col min="775" max="775" width="7.75" style="271" customWidth="1"/>
    <col min="776" max="776" width="2.375" style="271" customWidth="1"/>
    <col min="777" max="777" width="7.75" style="271" customWidth="1"/>
    <col min="778" max="1024" width="9" style="271"/>
    <col min="1025" max="1025" width="9.625" style="271" customWidth="1"/>
    <col min="1026" max="1026" width="7.25" style="271" customWidth="1"/>
    <col min="1027" max="1027" width="9.625" style="271" customWidth="1"/>
    <col min="1028" max="1028" width="9" style="271"/>
    <col min="1029" max="1029" width="20" style="271" bestFit="1" customWidth="1"/>
    <col min="1030" max="1030" width="18.625" style="271" customWidth="1"/>
    <col min="1031" max="1031" width="7.75" style="271" customWidth="1"/>
    <col min="1032" max="1032" width="2.375" style="271" customWidth="1"/>
    <col min="1033" max="1033" width="7.75" style="271" customWidth="1"/>
    <col min="1034" max="1280" width="9" style="271"/>
    <col min="1281" max="1281" width="9.625" style="271" customWidth="1"/>
    <col min="1282" max="1282" width="7.25" style="271" customWidth="1"/>
    <col min="1283" max="1283" width="9.625" style="271" customWidth="1"/>
    <col min="1284" max="1284" width="9" style="271"/>
    <col min="1285" max="1285" width="20" style="271" bestFit="1" customWidth="1"/>
    <col min="1286" max="1286" width="18.625" style="271" customWidth="1"/>
    <col min="1287" max="1287" width="7.75" style="271" customWidth="1"/>
    <col min="1288" max="1288" width="2.375" style="271" customWidth="1"/>
    <col min="1289" max="1289" width="7.75" style="271" customWidth="1"/>
    <col min="1290" max="1536" width="9" style="271"/>
    <col min="1537" max="1537" width="9.625" style="271" customWidth="1"/>
    <col min="1538" max="1538" width="7.25" style="271" customWidth="1"/>
    <col min="1539" max="1539" width="9.625" style="271" customWidth="1"/>
    <col min="1540" max="1540" width="9" style="271"/>
    <col min="1541" max="1541" width="20" style="271" bestFit="1" customWidth="1"/>
    <col min="1542" max="1542" width="18.625" style="271" customWidth="1"/>
    <col min="1543" max="1543" width="7.75" style="271" customWidth="1"/>
    <col min="1544" max="1544" width="2.375" style="271" customWidth="1"/>
    <col min="1545" max="1545" width="7.75" style="271" customWidth="1"/>
    <col min="1546" max="1792" width="9" style="271"/>
    <col min="1793" max="1793" width="9.625" style="271" customWidth="1"/>
    <col min="1794" max="1794" width="7.25" style="271" customWidth="1"/>
    <col min="1795" max="1795" width="9.625" style="271" customWidth="1"/>
    <col min="1796" max="1796" width="9" style="271"/>
    <col min="1797" max="1797" width="20" style="271" bestFit="1" customWidth="1"/>
    <col min="1798" max="1798" width="18.625" style="271" customWidth="1"/>
    <col min="1799" max="1799" width="7.75" style="271" customWidth="1"/>
    <col min="1800" max="1800" width="2.375" style="271" customWidth="1"/>
    <col min="1801" max="1801" width="7.75" style="271" customWidth="1"/>
    <col min="1802" max="2048" width="9" style="271"/>
    <col min="2049" max="2049" width="9.625" style="271" customWidth="1"/>
    <col min="2050" max="2050" width="7.25" style="271" customWidth="1"/>
    <col min="2051" max="2051" width="9.625" style="271" customWidth="1"/>
    <col min="2052" max="2052" width="9" style="271"/>
    <col min="2053" max="2053" width="20" style="271" bestFit="1" customWidth="1"/>
    <col min="2054" max="2054" width="18.625" style="271" customWidth="1"/>
    <col min="2055" max="2055" width="7.75" style="271" customWidth="1"/>
    <col min="2056" max="2056" width="2.375" style="271" customWidth="1"/>
    <col min="2057" max="2057" width="7.75" style="271" customWidth="1"/>
    <col min="2058" max="2304" width="9" style="271"/>
    <col min="2305" max="2305" width="9.625" style="271" customWidth="1"/>
    <col min="2306" max="2306" width="7.25" style="271" customWidth="1"/>
    <col min="2307" max="2307" width="9.625" style="271" customWidth="1"/>
    <col min="2308" max="2308" width="9" style="271"/>
    <col min="2309" max="2309" width="20" style="271" bestFit="1" customWidth="1"/>
    <col min="2310" max="2310" width="18.625" style="271" customWidth="1"/>
    <col min="2311" max="2311" width="7.75" style="271" customWidth="1"/>
    <col min="2312" max="2312" width="2.375" style="271" customWidth="1"/>
    <col min="2313" max="2313" width="7.75" style="271" customWidth="1"/>
    <col min="2314" max="2560" width="9" style="271"/>
    <col min="2561" max="2561" width="9.625" style="271" customWidth="1"/>
    <col min="2562" max="2562" width="7.25" style="271" customWidth="1"/>
    <col min="2563" max="2563" width="9.625" style="271" customWidth="1"/>
    <col min="2564" max="2564" width="9" style="271"/>
    <col min="2565" max="2565" width="20" style="271" bestFit="1" customWidth="1"/>
    <col min="2566" max="2566" width="18.625" style="271" customWidth="1"/>
    <col min="2567" max="2567" width="7.75" style="271" customWidth="1"/>
    <col min="2568" max="2568" width="2.375" style="271" customWidth="1"/>
    <col min="2569" max="2569" width="7.75" style="271" customWidth="1"/>
    <col min="2570" max="2816" width="9" style="271"/>
    <col min="2817" max="2817" width="9.625" style="271" customWidth="1"/>
    <col min="2818" max="2818" width="7.25" style="271" customWidth="1"/>
    <col min="2819" max="2819" width="9.625" style="271" customWidth="1"/>
    <col min="2820" max="2820" width="9" style="271"/>
    <col min="2821" max="2821" width="20" style="271" bestFit="1" customWidth="1"/>
    <col min="2822" max="2822" width="18.625" style="271" customWidth="1"/>
    <col min="2823" max="2823" width="7.75" style="271" customWidth="1"/>
    <col min="2824" max="2824" width="2.375" style="271" customWidth="1"/>
    <col min="2825" max="2825" width="7.75" style="271" customWidth="1"/>
    <col min="2826" max="3072" width="9" style="271"/>
    <col min="3073" max="3073" width="9.625" style="271" customWidth="1"/>
    <col min="3074" max="3074" width="7.25" style="271" customWidth="1"/>
    <col min="3075" max="3075" width="9.625" style="271" customWidth="1"/>
    <col min="3076" max="3076" width="9" style="271"/>
    <col min="3077" max="3077" width="20" style="271" bestFit="1" customWidth="1"/>
    <col min="3078" max="3078" width="18.625" style="271" customWidth="1"/>
    <col min="3079" max="3079" width="7.75" style="271" customWidth="1"/>
    <col min="3080" max="3080" width="2.375" style="271" customWidth="1"/>
    <col min="3081" max="3081" width="7.75" style="271" customWidth="1"/>
    <col min="3082" max="3328" width="9" style="271"/>
    <col min="3329" max="3329" width="9.625" style="271" customWidth="1"/>
    <col min="3330" max="3330" width="7.25" style="271" customWidth="1"/>
    <col min="3331" max="3331" width="9.625" style="271" customWidth="1"/>
    <col min="3332" max="3332" width="9" style="271"/>
    <col min="3333" max="3333" width="20" style="271" bestFit="1" customWidth="1"/>
    <col min="3334" max="3334" width="18.625" style="271" customWidth="1"/>
    <col min="3335" max="3335" width="7.75" style="271" customWidth="1"/>
    <col min="3336" max="3336" width="2.375" style="271" customWidth="1"/>
    <col min="3337" max="3337" width="7.75" style="271" customWidth="1"/>
    <col min="3338" max="3584" width="9" style="271"/>
    <col min="3585" max="3585" width="9.625" style="271" customWidth="1"/>
    <col min="3586" max="3586" width="7.25" style="271" customWidth="1"/>
    <col min="3587" max="3587" width="9.625" style="271" customWidth="1"/>
    <col min="3588" max="3588" width="9" style="271"/>
    <col min="3589" max="3589" width="20" style="271" bestFit="1" customWidth="1"/>
    <col min="3590" max="3590" width="18.625" style="271" customWidth="1"/>
    <col min="3591" max="3591" width="7.75" style="271" customWidth="1"/>
    <col min="3592" max="3592" width="2.375" style="271" customWidth="1"/>
    <col min="3593" max="3593" width="7.75" style="271" customWidth="1"/>
    <col min="3594" max="3840" width="9" style="271"/>
    <col min="3841" max="3841" width="9.625" style="271" customWidth="1"/>
    <col min="3842" max="3842" width="7.25" style="271" customWidth="1"/>
    <col min="3843" max="3843" width="9.625" style="271" customWidth="1"/>
    <col min="3844" max="3844" width="9" style="271"/>
    <col min="3845" max="3845" width="20" style="271" bestFit="1" customWidth="1"/>
    <col min="3846" max="3846" width="18.625" style="271" customWidth="1"/>
    <col min="3847" max="3847" width="7.75" style="271" customWidth="1"/>
    <col min="3848" max="3848" width="2.375" style="271" customWidth="1"/>
    <col min="3849" max="3849" width="7.75" style="271" customWidth="1"/>
    <col min="3850" max="4096" width="9" style="271"/>
    <col min="4097" max="4097" width="9.625" style="271" customWidth="1"/>
    <col min="4098" max="4098" width="7.25" style="271" customWidth="1"/>
    <col min="4099" max="4099" width="9.625" style="271" customWidth="1"/>
    <col min="4100" max="4100" width="9" style="271"/>
    <col min="4101" max="4101" width="20" style="271" bestFit="1" customWidth="1"/>
    <col min="4102" max="4102" width="18.625" style="271" customWidth="1"/>
    <col min="4103" max="4103" width="7.75" style="271" customWidth="1"/>
    <col min="4104" max="4104" width="2.375" style="271" customWidth="1"/>
    <col min="4105" max="4105" width="7.75" style="271" customWidth="1"/>
    <col min="4106" max="4352" width="9" style="271"/>
    <col min="4353" max="4353" width="9.625" style="271" customWidth="1"/>
    <col min="4354" max="4354" width="7.25" style="271" customWidth="1"/>
    <col min="4355" max="4355" width="9.625" style="271" customWidth="1"/>
    <col min="4356" max="4356" width="9" style="271"/>
    <col min="4357" max="4357" width="20" style="271" bestFit="1" customWidth="1"/>
    <col min="4358" max="4358" width="18.625" style="271" customWidth="1"/>
    <col min="4359" max="4359" width="7.75" style="271" customWidth="1"/>
    <col min="4360" max="4360" width="2.375" style="271" customWidth="1"/>
    <col min="4361" max="4361" width="7.75" style="271" customWidth="1"/>
    <col min="4362" max="4608" width="9" style="271"/>
    <col min="4609" max="4609" width="9.625" style="271" customWidth="1"/>
    <col min="4610" max="4610" width="7.25" style="271" customWidth="1"/>
    <col min="4611" max="4611" width="9.625" style="271" customWidth="1"/>
    <col min="4612" max="4612" width="9" style="271"/>
    <col min="4613" max="4613" width="20" style="271" bestFit="1" customWidth="1"/>
    <col min="4614" max="4614" width="18.625" style="271" customWidth="1"/>
    <col min="4615" max="4615" width="7.75" style="271" customWidth="1"/>
    <col min="4616" max="4616" width="2.375" style="271" customWidth="1"/>
    <col min="4617" max="4617" width="7.75" style="271" customWidth="1"/>
    <col min="4618" max="4864" width="9" style="271"/>
    <col min="4865" max="4865" width="9.625" style="271" customWidth="1"/>
    <col min="4866" max="4866" width="7.25" style="271" customWidth="1"/>
    <col min="4867" max="4867" width="9.625" style="271" customWidth="1"/>
    <col min="4868" max="4868" width="9" style="271"/>
    <col min="4869" max="4869" width="20" style="271" bestFit="1" customWidth="1"/>
    <col min="4870" max="4870" width="18.625" style="271" customWidth="1"/>
    <col min="4871" max="4871" width="7.75" style="271" customWidth="1"/>
    <col min="4872" max="4872" width="2.375" style="271" customWidth="1"/>
    <col min="4873" max="4873" width="7.75" style="271" customWidth="1"/>
    <col min="4874" max="5120" width="9" style="271"/>
    <col min="5121" max="5121" width="9.625" style="271" customWidth="1"/>
    <col min="5122" max="5122" width="7.25" style="271" customWidth="1"/>
    <col min="5123" max="5123" width="9.625" style="271" customWidth="1"/>
    <col min="5124" max="5124" width="9" style="271"/>
    <col min="5125" max="5125" width="20" style="271" bestFit="1" customWidth="1"/>
    <col min="5126" max="5126" width="18.625" style="271" customWidth="1"/>
    <col min="5127" max="5127" width="7.75" style="271" customWidth="1"/>
    <col min="5128" max="5128" width="2.375" style="271" customWidth="1"/>
    <col min="5129" max="5129" width="7.75" style="271" customWidth="1"/>
    <col min="5130" max="5376" width="9" style="271"/>
    <col min="5377" max="5377" width="9.625" style="271" customWidth="1"/>
    <col min="5378" max="5378" width="7.25" style="271" customWidth="1"/>
    <col min="5379" max="5379" width="9.625" style="271" customWidth="1"/>
    <col min="5380" max="5380" width="9" style="271"/>
    <col min="5381" max="5381" width="20" style="271" bestFit="1" customWidth="1"/>
    <col min="5382" max="5382" width="18.625" style="271" customWidth="1"/>
    <col min="5383" max="5383" width="7.75" style="271" customWidth="1"/>
    <col min="5384" max="5384" width="2.375" style="271" customWidth="1"/>
    <col min="5385" max="5385" width="7.75" style="271" customWidth="1"/>
    <col min="5386" max="5632" width="9" style="271"/>
    <col min="5633" max="5633" width="9.625" style="271" customWidth="1"/>
    <col min="5634" max="5634" width="7.25" style="271" customWidth="1"/>
    <col min="5635" max="5635" width="9.625" style="271" customWidth="1"/>
    <col min="5636" max="5636" width="9" style="271"/>
    <col min="5637" max="5637" width="20" style="271" bestFit="1" customWidth="1"/>
    <col min="5638" max="5638" width="18.625" style="271" customWidth="1"/>
    <col min="5639" max="5639" width="7.75" style="271" customWidth="1"/>
    <col min="5640" max="5640" width="2.375" style="271" customWidth="1"/>
    <col min="5641" max="5641" width="7.75" style="271" customWidth="1"/>
    <col min="5642" max="5888" width="9" style="271"/>
    <col min="5889" max="5889" width="9.625" style="271" customWidth="1"/>
    <col min="5890" max="5890" width="7.25" style="271" customWidth="1"/>
    <col min="5891" max="5891" width="9.625" style="271" customWidth="1"/>
    <col min="5892" max="5892" width="9" style="271"/>
    <col min="5893" max="5893" width="20" style="271" bestFit="1" customWidth="1"/>
    <col min="5894" max="5894" width="18.625" style="271" customWidth="1"/>
    <col min="5895" max="5895" width="7.75" style="271" customWidth="1"/>
    <col min="5896" max="5896" width="2.375" style="271" customWidth="1"/>
    <col min="5897" max="5897" width="7.75" style="271" customWidth="1"/>
    <col min="5898" max="6144" width="9" style="271"/>
    <col min="6145" max="6145" width="9.625" style="271" customWidth="1"/>
    <col min="6146" max="6146" width="7.25" style="271" customWidth="1"/>
    <col min="6147" max="6147" width="9.625" style="271" customWidth="1"/>
    <col min="6148" max="6148" width="9" style="271"/>
    <col min="6149" max="6149" width="20" style="271" bestFit="1" customWidth="1"/>
    <col min="6150" max="6150" width="18.625" style="271" customWidth="1"/>
    <col min="6151" max="6151" width="7.75" style="271" customWidth="1"/>
    <col min="6152" max="6152" width="2.375" style="271" customWidth="1"/>
    <col min="6153" max="6153" width="7.75" style="271" customWidth="1"/>
    <col min="6154" max="6400" width="9" style="271"/>
    <col min="6401" max="6401" width="9.625" style="271" customWidth="1"/>
    <col min="6402" max="6402" width="7.25" style="271" customWidth="1"/>
    <col min="6403" max="6403" width="9.625" style="271" customWidth="1"/>
    <col min="6404" max="6404" width="9" style="271"/>
    <col min="6405" max="6405" width="20" style="271" bestFit="1" customWidth="1"/>
    <col min="6406" max="6406" width="18.625" style="271" customWidth="1"/>
    <col min="6407" max="6407" width="7.75" style="271" customWidth="1"/>
    <col min="6408" max="6408" width="2.375" style="271" customWidth="1"/>
    <col min="6409" max="6409" width="7.75" style="271" customWidth="1"/>
    <col min="6410" max="6656" width="9" style="271"/>
    <col min="6657" max="6657" width="9.625" style="271" customWidth="1"/>
    <col min="6658" max="6658" width="7.25" style="271" customWidth="1"/>
    <col min="6659" max="6659" width="9.625" style="271" customWidth="1"/>
    <col min="6660" max="6660" width="9" style="271"/>
    <col min="6661" max="6661" width="20" style="271" bestFit="1" customWidth="1"/>
    <col min="6662" max="6662" width="18.625" style="271" customWidth="1"/>
    <col min="6663" max="6663" width="7.75" style="271" customWidth="1"/>
    <col min="6664" max="6664" width="2.375" style="271" customWidth="1"/>
    <col min="6665" max="6665" width="7.75" style="271" customWidth="1"/>
    <col min="6666" max="6912" width="9" style="271"/>
    <col min="6913" max="6913" width="9.625" style="271" customWidth="1"/>
    <col min="6914" max="6914" width="7.25" style="271" customWidth="1"/>
    <col min="6915" max="6915" width="9.625" style="271" customWidth="1"/>
    <col min="6916" max="6916" width="9" style="271"/>
    <col min="6917" max="6917" width="20" style="271" bestFit="1" customWidth="1"/>
    <col min="6918" max="6918" width="18.625" style="271" customWidth="1"/>
    <col min="6919" max="6919" width="7.75" style="271" customWidth="1"/>
    <col min="6920" max="6920" width="2.375" style="271" customWidth="1"/>
    <col min="6921" max="6921" width="7.75" style="271" customWidth="1"/>
    <col min="6922" max="7168" width="9" style="271"/>
    <col min="7169" max="7169" width="9.625" style="271" customWidth="1"/>
    <col min="7170" max="7170" width="7.25" style="271" customWidth="1"/>
    <col min="7171" max="7171" width="9.625" style="271" customWidth="1"/>
    <col min="7172" max="7172" width="9" style="271"/>
    <col min="7173" max="7173" width="20" style="271" bestFit="1" customWidth="1"/>
    <col min="7174" max="7174" width="18.625" style="271" customWidth="1"/>
    <col min="7175" max="7175" width="7.75" style="271" customWidth="1"/>
    <col min="7176" max="7176" width="2.375" style="271" customWidth="1"/>
    <col min="7177" max="7177" width="7.75" style="271" customWidth="1"/>
    <col min="7178" max="7424" width="9" style="271"/>
    <col min="7425" max="7425" width="9.625" style="271" customWidth="1"/>
    <col min="7426" max="7426" width="7.25" style="271" customWidth="1"/>
    <col min="7427" max="7427" width="9.625" style="271" customWidth="1"/>
    <col min="7428" max="7428" width="9" style="271"/>
    <col min="7429" max="7429" width="20" style="271" bestFit="1" customWidth="1"/>
    <col min="7430" max="7430" width="18.625" style="271" customWidth="1"/>
    <col min="7431" max="7431" width="7.75" style="271" customWidth="1"/>
    <col min="7432" max="7432" width="2.375" style="271" customWidth="1"/>
    <col min="7433" max="7433" width="7.75" style="271" customWidth="1"/>
    <col min="7434" max="7680" width="9" style="271"/>
    <col min="7681" max="7681" width="9.625" style="271" customWidth="1"/>
    <col min="7682" max="7682" width="7.25" style="271" customWidth="1"/>
    <col min="7683" max="7683" width="9.625" style="271" customWidth="1"/>
    <col min="7684" max="7684" width="9" style="271"/>
    <col min="7685" max="7685" width="20" style="271" bestFit="1" customWidth="1"/>
    <col min="7686" max="7686" width="18.625" style="271" customWidth="1"/>
    <col min="7687" max="7687" width="7.75" style="271" customWidth="1"/>
    <col min="7688" max="7688" width="2.375" style="271" customWidth="1"/>
    <col min="7689" max="7689" width="7.75" style="271" customWidth="1"/>
    <col min="7690" max="7936" width="9" style="271"/>
    <col min="7937" max="7937" width="9.625" style="271" customWidth="1"/>
    <col min="7938" max="7938" width="7.25" style="271" customWidth="1"/>
    <col min="7939" max="7939" width="9.625" style="271" customWidth="1"/>
    <col min="7940" max="7940" width="9" style="271"/>
    <col min="7941" max="7941" width="20" style="271" bestFit="1" customWidth="1"/>
    <col min="7942" max="7942" width="18.625" style="271" customWidth="1"/>
    <col min="7943" max="7943" width="7.75" style="271" customWidth="1"/>
    <col min="7944" max="7944" width="2.375" style="271" customWidth="1"/>
    <col min="7945" max="7945" width="7.75" style="271" customWidth="1"/>
    <col min="7946" max="8192" width="9" style="271"/>
    <col min="8193" max="8193" width="9.625" style="271" customWidth="1"/>
    <col min="8194" max="8194" width="7.25" style="271" customWidth="1"/>
    <col min="8195" max="8195" width="9.625" style="271" customWidth="1"/>
    <col min="8196" max="8196" width="9" style="271"/>
    <col min="8197" max="8197" width="20" style="271" bestFit="1" customWidth="1"/>
    <col min="8198" max="8198" width="18.625" style="271" customWidth="1"/>
    <col min="8199" max="8199" width="7.75" style="271" customWidth="1"/>
    <col min="8200" max="8200" width="2.375" style="271" customWidth="1"/>
    <col min="8201" max="8201" width="7.75" style="271" customWidth="1"/>
    <col min="8202" max="8448" width="9" style="271"/>
    <col min="8449" max="8449" width="9.625" style="271" customWidth="1"/>
    <col min="8450" max="8450" width="7.25" style="271" customWidth="1"/>
    <col min="8451" max="8451" width="9.625" style="271" customWidth="1"/>
    <col min="8452" max="8452" width="9" style="271"/>
    <col min="8453" max="8453" width="20" style="271" bestFit="1" customWidth="1"/>
    <col min="8454" max="8454" width="18.625" style="271" customWidth="1"/>
    <col min="8455" max="8455" width="7.75" style="271" customWidth="1"/>
    <col min="8456" max="8456" width="2.375" style="271" customWidth="1"/>
    <col min="8457" max="8457" width="7.75" style="271" customWidth="1"/>
    <col min="8458" max="8704" width="9" style="271"/>
    <col min="8705" max="8705" width="9.625" style="271" customWidth="1"/>
    <col min="8706" max="8706" width="7.25" style="271" customWidth="1"/>
    <col min="8707" max="8707" width="9.625" style="271" customWidth="1"/>
    <col min="8708" max="8708" width="9" style="271"/>
    <col min="8709" max="8709" width="20" style="271" bestFit="1" customWidth="1"/>
    <col min="8710" max="8710" width="18.625" style="271" customWidth="1"/>
    <col min="8711" max="8711" width="7.75" style="271" customWidth="1"/>
    <col min="8712" max="8712" width="2.375" style="271" customWidth="1"/>
    <col min="8713" max="8713" width="7.75" style="271" customWidth="1"/>
    <col min="8714" max="8960" width="9" style="271"/>
    <col min="8961" max="8961" width="9.625" style="271" customWidth="1"/>
    <col min="8962" max="8962" width="7.25" style="271" customWidth="1"/>
    <col min="8963" max="8963" width="9.625" style="271" customWidth="1"/>
    <col min="8964" max="8964" width="9" style="271"/>
    <col min="8965" max="8965" width="20" style="271" bestFit="1" customWidth="1"/>
    <col min="8966" max="8966" width="18.625" style="271" customWidth="1"/>
    <col min="8967" max="8967" width="7.75" style="271" customWidth="1"/>
    <col min="8968" max="8968" width="2.375" style="271" customWidth="1"/>
    <col min="8969" max="8969" width="7.75" style="271" customWidth="1"/>
    <col min="8970" max="9216" width="9" style="271"/>
    <col min="9217" max="9217" width="9.625" style="271" customWidth="1"/>
    <col min="9218" max="9218" width="7.25" style="271" customWidth="1"/>
    <col min="9219" max="9219" width="9.625" style="271" customWidth="1"/>
    <col min="9220" max="9220" width="9" style="271"/>
    <col min="9221" max="9221" width="20" style="271" bestFit="1" customWidth="1"/>
    <col min="9222" max="9222" width="18.625" style="271" customWidth="1"/>
    <col min="9223" max="9223" width="7.75" style="271" customWidth="1"/>
    <col min="9224" max="9224" width="2.375" style="271" customWidth="1"/>
    <col min="9225" max="9225" width="7.75" style="271" customWidth="1"/>
    <col min="9226" max="9472" width="9" style="271"/>
    <col min="9473" max="9473" width="9.625" style="271" customWidth="1"/>
    <col min="9474" max="9474" width="7.25" style="271" customWidth="1"/>
    <col min="9475" max="9475" width="9.625" style="271" customWidth="1"/>
    <col min="9476" max="9476" width="9" style="271"/>
    <col min="9477" max="9477" width="20" style="271" bestFit="1" customWidth="1"/>
    <col min="9478" max="9478" width="18.625" style="271" customWidth="1"/>
    <col min="9479" max="9479" width="7.75" style="271" customWidth="1"/>
    <col min="9480" max="9480" width="2.375" style="271" customWidth="1"/>
    <col min="9481" max="9481" width="7.75" style="271" customWidth="1"/>
    <col min="9482" max="9728" width="9" style="271"/>
    <col min="9729" max="9729" width="9.625" style="271" customWidth="1"/>
    <col min="9730" max="9730" width="7.25" style="271" customWidth="1"/>
    <col min="9731" max="9731" width="9.625" style="271" customWidth="1"/>
    <col min="9732" max="9732" width="9" style="271"/>
    <col min="9733" max="9733" width="20" style="271" bestFit="1" customWidth="1"/>
    <col min="9734" max="9734" width="18.625" style="271" customWidth="1"/>
    <col min="9735" max="9735" width="7.75" style="271" customWidth="1"/>
    <col min="9736" max="9736" width="2.375" style="271" customWidth="1"/>
    <col min="9737" max="9737" width="7.75" style="271" customWidth="1"/>
    <col min="9738" max="9984" width="9" style="271"/>
    <col min="9985" max="9985" width="9.625" style="271" customWidth="1"/>
    <col min="9986" max="9986" width="7.25" style="271" customWidth="1"/>
    <col min="9987" max="9987" width="9.625" style="271" customWidth="1"/>
    <col min="9988" max="9988" width="9" style="271"/>
    <col min="9989" max="9989" width="20" style="271" bestFit="1" customWidth="1"/>
    <col min="9990" max="9990" width="18.625" style="271" customWidth="1"/>
    <col min="9991" max="9991" width="7.75" style="271" customWidth="1"/>
    <col min="9992" max="9992" width="2.375" style="271" customWidth="1"/>
    <col min="9993" max="9993" width="7.75" style="271" customWidth="1"/>
    <col min="9994" max="10240" width="9" style="271"/>
    <col min="10241" max="10241" width="9.625" style="271" customWidth="1"/>
    <col min="10242" max="10242" width="7.25" style="271" customWidth="1"/>
    <col min="10243" max="10243" width="9.625" style="271" customWidth="1"/>
    <col min="10244" max="10244" width="9" style="271"/>
    <col min="10245" max="10245" width="20" style="271" bestFit="1" customWidth="1"/>
    <col min="10246" max="10246" width="18.625" style="271" customWidth="1"/>
    <col min="10247" max="10247" width="7.75" style="271" customWidth="1"/>
    <col min="10248" max="10248" width="2.375" style="271" customWidth="1"/>
    <col min="10249" max="10249" width="7.75" style="271" customWidth="1"/>
    <col min="10250" max="10496" width="9" style="271"/>
    <col min="10497" max="10497" width="9.625" style="271" customWidth="1"/>
    <col min="10498" max="10498" width="7.25" style="271" customWidth="1"/>
    <col min="10499" max="10499" width="9.625" style="271" customWidth="1"/>
    <col min="10500" max="10500" width="9" style="271"/>
    <col min="10501" max="10501" width="20" style="271" bestFit="1" customWidth="1"/>
    <col min="10502" max="10502" width="18.625" style="271" customWidth="1"/>
    <col min="10503" max="10503" width="7.75" style="271" customWidth="1"/>
    <col min="10504" max="10504" width="2.375" style="271" customWidth="1"/>
    <col min="10505" max="10505" width="7.75" style="271" customWidth="1"/>
    <col min="10506" max="10752" width="9" style="271"/>
    <col min="10753" max="10753" width="9.625" style="271" customWidth="1"/>
    <col min="10754" max="10754" width="7.25" style="271" customWidth="1"/>
    <col min="10755" max="10755" width="9.625" style="271" customWidth="1"/>
    <col min="10756" max="10756" width="9" style="271"/>
    <col min="10757" max="10757" width="20" style="271" bestFit="1" customWidth="1"/>
    <col min="10758" max="10758" width="18.625" style="271" customWidth="1"/>
    <col min="10759" max="10759" width="7.75" style="271" customWidth="1"/>
    <col min="10760" max="10760" width="2.375" style="271" customWidth="1"/>
    <col min="10761" max="10761" width="7.75" style="271" customWidth="1"/>
    <col min="10762" max="11008" width="9" style="271"/>
    <col min="11009" max="11009" width="9.625" style="271" customWidth="1"/>
    <col min="11010" max="11010" width="7.25" style="271" customWidth="1"/>
    <col min="11011" max="11011" width="9.625" style="271" customWidth="1"/>
    <col min="11012" max="11012" width="9" style="271"/>
    <col min="11013" max="11013" width="20" style="271" bestFit="1" customWidth="1"/>
    <col min="11014" max="11014" width="18.625" style="271" customWidth="1"/>
    <col min="11015" max="11015" width="7.75" style="271" customWidth="1"/>
    <col min="11016" max="11016" width="2.375" style="271" customWidth="1"/>
    <col min="11017" max="11017" width="7.75" style="271" customWidth="1"/>
    <col min="11018" max="11264" width="9" style="271"/>
    <col min="11265" max="11265" width="9.625" style="271" customWidth="1"/>
    <col min="11266" max="11266" width="7.25" style="271" customWidth="1"/>
    <col min="11267" max="11267" width="9.625" style="271" customWidth="1"/>
    <col min="11268" max="11268" width="9" style="271"/>
    <col min="11269" max="11269" width="20" style="271" bestFit="1" customWidth="1"/>
    <col min="11270" max="11270" width="18.625" style="271" customWidth="1"/>
    <col min="11271" max="11271" width="7.75" style="271" customWidth="1"/>
    <col min="11272" max="11272" width="2.375" style="271" customWidth="1"/>
    <col min="11273" max="11273" width="7.75" style="271" customWidth="1"/>
    <col min="11274" max="11520" width="9" style="271"/>
    <col min="11521" max="11521" width="9.625" style="271" customWidth="1"/>
    <col min="11522" max="11522" width="7.25" style="271" customWidth="1"/>
    <col min="11523" max="11523" width="9.625" style="271" customWidth="1"/>
    <col min="11524" max="11524" width="9" style="271"/>
    <col min="11525" max="11525" width="20" style="271" bestFit="1" customWidth="1"/>
    <col min="11526" max="11526" width="18.625" style="271" customWidth="1"/>
    <col min="11527" max="11527" width="7.75" style="271" customWidth="1"/>
    <col min="11528" max="11528" width="2.375" style="271" customWidth="1"/>
    <col min="11529" max="11529" width="7.75" style="271" customWidth="1"/>
    <col min="11530" max="11776" width="9" style="271"/>
    <col min="11777" max="11777" width="9.625" style="271" customWidth="1"/>
    <col min="11778" max="11778" width="7.25" style="271" customWidth="1"/>
    <col min="11779" max="11779" width="9.625" style="271" customWidth="1"/>
    <col min="11780" max="11780" width="9" style="271"/>
    <col min="11781" max="11781" width="20" style="271" bestFit="1" customWidth="1"/>
    <col min="11782" max="11782" width="18.625" style="271" customWidth="1"/>
    <col min="11783" max="11783" width="7.75" style="271" customWidth="1"/>
    <col min="11784" max="11784" width="2.375" style="271" customWidth="1"/>
    <col min="11785" max="11785" width="7.75" style="271" customWidth="1"/>
    <col min="11786" max="12032" width="9" style="271"/>
    <col min="12033" max="12033" width="9.625" style="271" customWidth="1"/>
    <col min="12034" max="12034" width="7.25" style="271" customWidth="1"/>
    <col min="12035" max="12035" width="9.625" style="271" customWidth="1"/>
    <col min="12036" max="12036" width="9" style="271"/>
    <col min="12037" max="12037" width="20" style="271" bestFit="1" customWidth="1"/>
    <col min="12038" max="12038" width="18.625" style="271" customWidth="1"/>
    <col min="12039" max="12039" width="7.75" style="271" customWidth="1"/>
    <col min="12040" max="12040" width="2.375" style="271" customWidth="1"/>
    <col min="12041" max="12041" width="7.75" style="271" customWidth="1"/>
    <col min="12042" max="12288" width="9" style="271"/>
    <col min="12289" max="12289" width="9.625" style="271" customWidth="1"/>
    <col min="12290" max="12290" width="7.25" style="271" customWidth="1"/>
    <col min="12291" max="12291" width="9.625" style="271" customWidth="1"/>
    <col min="12292" max="12292" width="9" style="271"/>
    <col min="12293" max="12293" width="20" style="271" bestFit="1" customWidth="1"/>
    <col min="12294" max="12294" width="18.625" style="271" customWidth="1"/>
    <col min="12295" max="12295" width="7.75" style="271" customWidth="1"/>
    <col min="12296" max="12296" width="2.375" style="271" customWidth="1"/>
    <col min="12297" max="12297" width="7.75" style="271" customWidth="1"/>
    <col min="12298" max="12544" width="9" style="271"/>
    <col min="12545" max="12545" width="9.625" style="271" customWidth="1"/>
    <col min="12546" max="12546" width="7.25" style="271" customWidth="1"/>
    <col min="12547" max="12547" width="9.625" style="271" customWidth="1"/>
    <col min="12548" max="12548" width="9" style="271"/>
    <col min="12549" max="12549" width="20" style="271" bestFit="1" customWidth="1"/>
    <col min="12550" max="12550" width="18.625" style="271" customWidth="1"/>
    <col min="12551" max="12551" width="7.75" style="271" customWidth="1"/>
    <col min="12552" max="12552" width="2.375" style="271" customWidth="1"/>
    <col min="12553" max="12553" width="7.75" style="271" customWidth="1"/>
    <col min="12554" max="12800" width="9" style="271"/>
    <col min="12801" max="12801" width="9.625" style="271" customWidth="1"/>
    <col min="12802" max="12802" width="7.25" style="271" customWidth="1"/>
    <col min="12803" max="12803" width="9.625" style="271" customWidth="1"/>
    <col min="12804" max="12804" width="9" style="271"/>
    <col min="12805" max="12805" width="20" style="271" bestFit="1" customWidth="1"/>
    <col min="12806" max="12806" width="18.625" style="271" customWidth="1"/>
    <col min="12807" max="12807" width="7.75" style="271" customWidth="1"/>
    <col min="12808" max="12808" width="2.375" style="271" customWidth="1"/>
    <col min="12809" max="12809" width="7.75" style="271" customWidth="1"/>
    <col min="12810" max="13056" width="9" style="271"/>
    <col min="13057" max="13057" width="9.625" style="271" customWidth="1"/>
    <col min="13058" max="13058" width="7.25" style="271" customWidth="1"/>
    <col min="13059" max="13059" width="9.625" style="271" customWidth="1"/>
    <col min="13060" max="13060" width="9" style="271"/>
    <col min="13061" max="13061" width="20" style="271" bestFit="1" customWidth="1"/>
    <col min="13062" max="13062" width="18.625" style="271" customWidth="1"/>
    <col min="13063" max="13063" width="7.75" style="271" customWidth="1"/>
    <col min="13064" max="13064" width="2.375" style="271" customWidth="1"/>
    <col min="13065" max="13065" width="7.75" style="271" customWidth="1"/>
    <col min="13066" max="13312" width="9" style="271"/>
    <col min="13313" max="13313" width="9.625" style="271" customWidth="1"/>
    <col min="13314" max="13314" width="7.25" style="271" customWidth="1"/>
    <col min="13315" max="13315" width="9.625" style="271" customWidth="1"/>
    <col min="13316" max="13316" width="9" style="271"/>
    <col min="13317" max="13317" width="20" style="271" bestFit="1" customWidth="1"/>
    <col min="13318" max="13318" width="18.625" style="271" customWidth="1"/>
    <col min="13319" max="13319" width="7.75" style="271" customWidth="1"/>
    <col min="13320" max="13320" width="2.375" style="271" customWidth="1"/>
    <col min="13321" max="13321" width="7.75" style="271" customWidth="1"/>
    <col min="13322" max="13568" width="9" style="271"/>
    <col min="13569" max="13569" width="9.625" style="271" customWidth="1"/>
    <col min="13570" max="13570" width="7.25" style="271" customWidth="1"/>
    <col min="13571" max="13571" width="9.625" style="271" customWidth="1"/>
    <col min="13572" max="13572" width="9" style="271"/>
    <col min="13573" max="13573" width="20" style="271" bestFit="1" customWidth="1"/>
    <col min="13574" max="13574" width="18.625" style="271" customWidth="1"/>
    <col min="13575" max="13575" width="7.75" style="271" customWidth="1"/>
    <col min="13576" max="13576" width="2.375" style="271" customWidth="1"/>
    <col min="13577" max="13577" width="7.75" style="271" customWidth="1"/>
    <col min="13578" max="13824" width="9" style="271"/>
    <col min="13825" max="13825" width="9.625" style="271" customWidth="1"/>
    <col min="13826" max="13826" width="7.25" style="271" customWidth="1"/>
    <col min="13827" max="13827" width="9.625" style="271" customWidth="1"/>
    <col min="13828" max="13828" width="9" style="271"/>
    <col min="13829" max="13829" width="20" style="271" bestFit="1" customWidth="1"/>
    <col min="13830" max="13830" width="18.625" style="271" customWidth="1"/>
    <col min="13831" max="13831" width="7.75" style="271" customWidth="1"/>
    <col min="13832" max="13832" width="2.375" style="271" customWidth="1"/>
    <col min="13833" max="13833" width="7.75" style="271" customWidth="1"/>
    <col min="13834" max="14080" width="9" style="271"/>
    <col min="14081" max="14081" width="9.625" style="271" customWidth="1"/>
    <col min="14082" max="14082" width="7.25" style="271" customWidth="1"/>
    <col min="14083" max="14083" width="9.625" style="271" customWidth="1"/>
    <col min="14084" max="14084" width="9" style="271"/>
    <col min="14085" max="14085" width="20" style="271" bestFit="1" customWidth="1"/>
    <col min="14086" max="14086" width="18.625" style="271" customWidth="1"/>
    <col min="14087" max="14087" width="7.75" style="271" customWidth="1"/>
    <col min="14088" max="14088" width="2.375" style="271" customWidth="1"/>
    <col min="14089" max="14089" width="7.75" style="271" customWidth="1"/>
    <col min="14090" max="14336" width="9" style="271"/>
    <col min="14337" max="14337" width="9.625" style="271" customWidth="1"/>
    <col min="14338" max="14338" width="7.25" style="271" customWidth="1"/>
    <col min="14339" max="14339" width="9.625" style="271" customWidth="1"/>
    <col min="14340" max="14340" width="9" style="271"/>
    <col min="14341" max="14341" width="20" style="271" bestFit="1" customWidth="1"/>
    <col min="14342" max="14342" width="18.625" style="271" customWidth="1"/>
    <col min="14343" max="14343" width="7.75" style="271" customWidth="1"/>
    <col min="14344" max="14344" width="2.375" style="271" customWidth="1"/>
    <col min="14345" max="14345" width="7.75" style="271" customWidth="1"/>
    <col min="14346" max="14592" width="9" style="271"/>
    <col min="14593" max="14593" width="9.625" style="271" customWidth="1"/>
    <col min="14594" max="14594" width="7.25" style="271" customWidth="1"/>
    <col min="14595" max="14595" width="9.625" style="271" customWidth="1"/>
    <col min="14596" max="14596" width="9" style="271"/>
    <col min="14597" max="14597" width="20" style="271" bestFit="1" customWidth="1"/>
    <col min="14598" max="14598" width="18.625" style="271" customWidth="1"/>
    <col min="14599" max="14599" width="7.75" style="271" customWidth="1"/>
    <col min="14600" max="14600" width="2.375" style="271" customWidth="1"/>
    <col min="14601" max="14601" width="7.75" style="271" customWidth="1"/>
    <col min="14602" max="14848" width="9" style="271"/>
    <col min="14849" max="14849" width="9.625" style="271" customWidth="1"/>
    <col min="14850" max="14850" width="7.25" style="271" customWidth="1"/>
    <col min="14851" max="14851" width="9.625" style="271" customWidth="1"/>
    <col min="14852" max="14852" width="9" style="271"/>
    <col min="14853" max="14853" width="20" style="271" bestFit="1" customWidth="1"/>
    <col min="14854" max="14854" width="18.625" style="271" customWidth="1"/>
    <col min="14855" max="14855" width="7.75" style="271" customWidth="1"/>
    <col min="14856" max="14856" width="2.375" style="271" customWidth="1"/>
    <col min="14857" max="14857" width="7.75" style="271" customWidth="1"/>
    <col min="14858" max="15104" width="9" style="271"/>
    <col min="15105" max="15105" width="9.625" style="271" customWidth="1"/>
    <col min="15106" max="15106" width="7.25" style="271" customWidth="1"/>
    <col min="15107" max="15107" width="9.625" style="271" customWidth="1"/>
    <col min="15108" max="15108" width="9" style="271"/>
    <col min="15109" max="15109" width="20" style="271" bestFit="1" customWidth="1"/>
    <col min="15110" max="15110" width="18.625" style="271" customWidth="1"/>
    <col min="15111" max="15111" width="7.75" style="271" customWidth="1"/>
    <col min="15112" max="15112" width="2.375" style="271" customWidth="1"/>
    <col min="15113" max="15113" width="7.75" style="271" customWidth="1"/>
    <col min="15114" max="15360" width="9" style="271"/>
    <col min="15361" max="15361" width="9.625" style="271" customWidth="1"/>
    <col min="15362" max="15362" width="7.25" style="271" customWidth="1"/>
    <col min="15363" max="15363" width="9.625" style="271" customWidth="1"/>
    <col min="15364" max="15364" width="9" style="271"/>
    <col min="15365" max="15365" width="20" style="271" bestFit="1" customWidth="1"/>
    <col min="15366" max="15366" width="18.625" style="271" customWidth="1"/>
    <col min="15367" max="15367" width="7.75" style="271" customWidth="1"/>
    <col min="15368" max="15368" width="2.375" style="271" customWidth="1"/>
    <col min="15369" max="15369" width="7.75" style="271" customWidth="1"/>
    <col min="15370" max="15616" width="9" style="271"/>
    <col min="15617" max="15617" width="9.625" style="271" customWidth="1"/>
    <col min="15618" max="15618" width="7.25" style="271" customWidth="1"/>
    <col min="15619" max="15619" width="9.625" style="271" customWidth="1"/>
    <col min="15620" max="15620" width="9" style="271"/>
    <col min="15621" max="15621" width="20" style="271" bestFit="1" customWidth="1"/>
    <col min="15622" max="15622" width="18.625" style="271" customWidth="1"/>
    <col min="15623" max="15623" width="7.75" style="271" customWidth="1"/>
    <col min="15624" max="15624" width="2.375" style="271" customWidth="1"/>
    <col min="15625" max="15625" width="7.75" style="271" customWidth="1"/>
    <col min="15626" max="15872" width="9" style="271"/>
    <col min="15873" max="15873" width="9.625" style="271" customWidth="1"/>
    <col min="15874" max="15874" width="7.25" style="271" customWidth="1"/>
    <col min="15875" max="15875" width="9.625" style="271" customWidth="1"/>
    <col min="15876" max="15876" width="9" style="271"/>
    <col min="15877" max="15877" width="20" style="271" bestFit="1" customWidth="1"/>
    <col min="15878" max="15878" width="18.625" style="271" customWidth="1"/>
    <col min="15879" max="15879" width="7.75" style="271" customWidth="1"/>
    <col min="15880" max="15880" width="2.375" style="271" customWidth="1"/>
    <col min="15881" max="15881" width="7.75" style="271" customWidth="1"/>
    <col min="15882" max="16128" width="9" style="271"/>
    <col min="16129" max="16129" width="9.625" style="271" customWidth="1"/>
    <col min="16130" max="16130" width="7.25" style="271" customWidth="1"/>
    <col min="16131" max="16131" width="9.625" style="271" customWidth="1"/>
    <col min="16132" max="16132" width="9" style="271"/>
    <col min="16133" max="16133" width="20" style="271" bestFit="1" customWidth="1"/>
    <col min="16134" max="16134" width="18.625" style="271" customWidth="1"/>
    <col min="16135" max="16135" width="7.75" style="271" customWidth="1"/>
    <col min="16136" max="16136" width="2.375" style="271" customWidth="1"/>
    <col min="16137" max="16137" width="7.75" style="271" customWidth="1"/>
    <col min="16138" max="16384" width="9" style="271"/>
  </cols>
  <sheetData>
    <row r="1" spans="1:8" ht="21" customHeight="1" x14ac:dyDescent="0.2">
      <c r="A1" s="266"/>
      <c r="B1" s="267"/>
      <c r="C1" s="268"/>
      <c r="D1" s="269"/>
      <c r="E1" s="269"/>
      <c r="F1" s="269"/>
      <c r="G1" s="269"/>
      <c r="H1" s="270"/>
    </row>
    <row r="2" spans="1:8" ht="24" x14ac:dyDescent="0.25">
      <c r="A2" s="513" t="s">
        <v>135</v>
      </c>
      <c r="B2" s="514"/>
      <c r="C2" s="514"/>
      <c r="D2" s="514"/>
      <c r="E2" s="514"/>
      <c r="F2" s="514"/>
      <c r="G2" s="514"/>
      <c r="H2" s="515"/>
    </row>
    <row r="3" spans="1:8" ht="30" customHeight="1" x14ac:dyDescent="0.2">
      <c r="A3" s="516"/>
      <c r="B3" s="514"/>
      <c r="C3" s="514"/>
      <c r="D3" s="514"/>
      <c r="E3" s="514"/>
      <c r="F3" s="514"/>
      <c r="G3" s="514"/>
      <c r="H3" s="515"/>
    </row>
    <row r="4" spans="1:8" x14ac:dyDescent="0.2">
      <c r="A4" s="114"/>
      <c r="B4" s="272"/>
      <c r="C4" s="273"/>
      <c r="D4" s="35"/>
      <c r="E4" s="35"/>
      <c r="F4" s="35"/>
      <c r="G4" s="35"/>
      <c r="H4" s="274"/>
    </row>
    <row r="5" spans="1:8" x14ac:dyDescent="0.2">
      <c r="A5" s="275"/>
      <c r="B5" s="276"/>
      <c r="C5" s="276"/>
      <c r="D5" s="276"/>
      <c r="E5" s="276"/>
      <c r="F5" s="276"/>
      <c r="G5" s="276"/>
      <c r="H5" s="277"/>
    </row>
    <row r="6" spans="1:8" ht="23.25" customHeight="1" x14ac:dyDescent="0.15">
      <c r="A6" s="278"/>
      <c r="B6" s="279" t="s">
        <v>136</v>
      </c>
      <c r="C6" s="280"/>
      <c r="D6" s="281" t="s">
        <v>137</v>
      </c>
      <c r="E6" s="281"/>
      <c r="F6" s="282"/>
      <c r="G6" s="282"/>
      <c r="H6" s="274"/>
    </row>
    <row r="7" spans="1:8" s="288" customFormat="1" ht="17.100000000000001" customHeight="1" x14ac:dyDescent="0.15">
      <c r="A7" s="283"/>
      <c r="B7" s="284">
        <v>1</v>
      </c>
      <c r="C7" s="285"/>
      <c r="D7" s="282" t="s">
        <v>138</v>
      </c>
      <c r="E7" s="282"/>
      <c r="F7" s="282"/>
      <c r="G7" s="286"/>
      <c r="H7" s="287"/>
    </row>
    <row r="8" spans="1:8" s="288" customFormat="1" ht="17.100000000000001" customHeight="1" x14ac:dyDescent="0.15">
      <c r="A8" s="283"/>
      <c r="B8" s="289"/>
      <c r="C8" s="285"/>
      <c r="D8" s="282"/>
      <c r="E8" s="282"/>
      <c r="F8" s="282"/>
      <c r="G8" s="282"/>
      <c r="H8" s="287"/>
    </row>
    <row r="9" spans="1:8" s="288" customFormat="1" ht="17.100000000000001" customHeight="1" x14ac:dyDescent="0.15">
      <c r="A9" s="283"/>
      <c r="B9" s="290">
        <v>2</v>
      </c>
      <c r="C9" s="285"/>
      <c r="D9" s="282" t="s">
        <v>139</v>
      </c>
      <c r="E9" s="282"/>
      <c r="F9" s="282"/>
      <c r="G9" s="286"/>
      <c r="H9" s="287"/>
    </row>
    <row r="10" spans="1:8" s="288" customFormat="1" ht="17.100000000000001" customHeight="1" x14ac:dyDescent="0.15">
      <c r="A10" s="283"/>
      <c r="B10" s="289"/>
      <c r="C10" s="285"/>
      <c r="D10" s="282"/>
      <c r="E10" s="282"/>
      <c r="F10" s="282"/>
      <c r="G10" s="282"/>
      <c r="H10" s="287"/>
    </row>
    <row r="11" spans="1:8" s="288" customFormat="1" ht="17.100000000000001" customHeight="1" x14ac:dyDescent="0.15">
      <c r="A11" s="283"/>
      <c r="B11" s="291">
        <v>3</v>
      </c>
      <c r="C11" s="285"/>
      <c r="D11" s="282" t="s">
        <v>140</v>
      </c>
      <c r="E11" s="282"/>
      <c r="F11" s="282"/>
      <c r="G11" s="286"/>
      <c r="H11" s="287"/>
    </row>
    <row r="12" spans="1:8" s="288" customFormat="1" ht="17.100000000000001" customHeight="1" x14ac:dyDescent="0.15">
      <c r="A12" s="283"/>
      <c r="B12" s="289"/>
      <c r="C12" s="285"/>
      <c r="D12" s="282"/>
      <c r="E12" s="282"/>
      <c r="F12" s="282"/>
      <c r="G12" s="282"/>
      <c r="H12" s="287"/>
    </row>
    <row r="13" spans="1:8" s="288" customFormat="1" ht="17.100000000000001" customHeight="1" x14ac:dyDescent="0.15">
      <c r="A13" s="283"/>
      <c r="B13" s="408">
        <v>4</v>
      </c>
      <c r="C13" s="285"/>
      <c r="D13" s="282" t="s">
        <v>141</v>
      </c>
      <c r="E13" s="282"/>
      <c r="F13" s="282"/>
      <c r="G13" s="286"/>
      <c r="H13" s="287"/>
    </row>
    <row r="14" spans="1:8" s="288" customFormat="1" ht="17.100000000000001" customHeight="1" x14ac:dyDescent="0.15">
      <c r="A14" s="283"/>
      <c r="B14" s="289" t="s">
        <v>142</v>
      </c>
      <c r="C14" s="285"/>
      <c r="D14" s="282"/>
      <c r="E14" s="282"/>
      <c r="F14" s="282"/>
      <c r="G14" s="282"/>
      <c r="H14" s="287"/>
    </row>
    <row r="15" spans="1:8" s="288" customFormat="1" ht="17.100000000000001" customHeight="1" x14ac:dyDescent="0.15">
      <c r="A15" s="283"/>
      <c r="B15" s="292">
        <v>5</v>
      </c>
      <c r="C15" s="293"/>
      <c r="D15" s="282" t="s">
        <v>143</v>
      </c>
      <c r="E15" s="282"/>
      <c r="F15" s="282"/>
      <c r="G15" s="286"/>
      <c r="H15" s="287"/>
    </row>
    <row r="16" spans="1:8" s="288" customFormat="1" ht="17.100000000000001" customHeight="1" x14ac:dyDescent="0.15">
      <c r="A16" s="283"/>
      <c r="B16" s="289"/>
      <c r="C16" s="285"/>
      <c r="D16" s="282"/>
      <c r="E16" s="282"/>
      <c r="F16" s="282"/>
      <c r="G16" s="282"/>
      <c r="H16" s="287"/>
    </row>
    <row r="17" spans="1:8" s="288" customFormat="1" ht="17.100000000000001" customHeight="1" x14ac:dyDescent="0.15">
      <c r="A17" s="283"/>
      <c r="B17" s="294">
        <v>6</v>
      </c>
      <c r="C17" s="285"/>
      <c r="D17" s="282" t="s">
        <v>144</v>
      </c>
      <c r="E17" s="282"/>
      <c r="F17" s="282"/>
      <c r="G17" s="282"/>
      <c r="H17" s="287"/>
    </row>
    <row r="18" spans="1:8" s="288" customFormat="1" ht="17.100000000000001" customHeight="1" x14ac:dyDescent="0.15">
      <c r="A18" s="283"/>
      <c r="B18" s="289"/>
      <c r="C18" s="285"/>
      <c r="D18" s="282"/>
      <c r="E18" s="282"/>
      <c r="F18" s="282"/>
      <c r="G18" s="282"/>
      <c r="H18" s="287"/>
    </row>
    <row r="19" spans="1:8" s="288" customFormat="1" ht="17.100000000000001" customHeight="1" x14ac:dyDescent="0.15">
      <c r="A19" s="283"/>
      <c r="B19" s="295">
        <v>7</v>
      </c>
      <c r="C19" s="285"/>
      <c r="D19" s="282" t="s">
        <v>145</v>
      </c>
      <c r="E19" s="282"/>
      <c r="F19" s="282"/>
      <c r="G19" s="282"/>
      <c r="H19" s="287"/>
    </row>
    <row r="20" spans="1:8" s="288" customFormat="1" ht="17.100000000000001" customHeight="1" x14ac:dyDescent="0.15">
      <c r="A20" s="283"/>
      <c r="B20" s="289"/>
      <c r="C20" s="285"/>
      <c r="D20" s="282"/>
      <c r="E20" s="282"/>
      <c r="F20" s="282"/>
      <c r="G20" s="282"/>
      <c r="H20" s="287"/>
    </row>
    <row r="21" spans="1:8" s="288" customFormat="1" ht="17.100000000000001" customHeight="1" x14ac:dyDescent="0.15">
      <c r="A21" s="283"/>
      <c r="B21" s="296">
        <v>8</v>
      </c>
      <c r="C21" s="285"/>
      <c r="D21" s="282" t="s">
        <v>146</v>
      </c>
      <c r="E21" s="282"/>
      <c r="F21" s="282"/>
      <c r="G21" s="282"/>
      <c r="H21" s="287"/>
    </row>
    <row r="22" spans="1:8" s="288" customFormat="1" ht="17.100000000000001" customHeight="1" x14ac:dyDescent="0.15">
      <c r="A22" s="283"/>
      <c r="B22" s="289"/>
      <c r="C22" s="285"/>
      <c r="D22" s="282"/>
      <c r="E22" s="282"/>
      <c r="F22" s="282"/>
      <c r="G22" s="282"/>
      <c r="H22" s="287"/>
    </row>
    <row r="23" spans="1:8" s="288" customFormat="1" ht="17.100000000000001" customHeight="1" x14ac:dyDescent="0.15">
      <c r="A23" s="283"/>
      <c r="B23" s="297">
        <v>9</v>
      </c>
      <c r="C23" s="285"/>
      <c r="D23" s="282" t="s">
        <v>147</v>
      </c>
      <c r="E23" s="282"/>
      <c r="F23" s="282"/>
      <c r="G23" s="282"/>
      <c r="H23" s="287"/>
    </row>
    <row r="24" spans="1:8" s="288" customFormat="1" ht="17.100000000000001" customHeight="1" x14ac:dyDescent="0.15">
      <c r="A24" s="283"/>
      <c r="B24" s="289"/>
      <c r="C24" s="285"/>
      <c r="D24" s="282"/>
      <c r="E24" s="282"/>
      <c r="F24" s="282"/>
      <c r="G24" s="282"/>
      <c r="H24" s="287"/>
    </row>
    <row r="25" spans="1:8" s="288" customFormat="1" ht="17.100000000000001" customHeight="1" x14ac:dyDescent="0.15">
      <c r="A25" s="283"/>
      <c r="B25" s="298">
        <v>10</v>
      </c>
      <c r="C25" s="285"/>
      <c r="D25" s="282" t="s">
        <v>148</v>
      </c>
      <c r="E25" s="282"/>
      <c r="F25" s="282"/>
      <c r="G25" s="282"/>
      <c r="H25" s="287"/>
    </row>
    <row r="26" spans="1:8" s="288" customFormat="1" ht="17.100000000000001" customHeight="1" x14ac:dyDescent="0.15">
      <c r="A26" s="283"/>
      <c r="B26" s="289"/>
      <c r="C26" s="285"/>
      <c r="D26" s="282"/>
      <c r="E26" s="282"/>
      <c r="F26" s="282"/>
      <c r="G26" s="282"/>
      <c r="H26" s="287"/>
    </row>
    <row r="27" spans="1:8" s="288" customFormat="1" ht="17.100000000000001" customHeight="1" x14ac:dyDescent="0.15">
      <c r="A27" s="283"/>
      <c r="B27" s="299">
        <v>11</v>
      </c>
      <c r="C27" s="285"/>
      <c r="D27" s="282" t="s">
        <v>149</v>
      </c>
      <c r="E27" s="282"/>
      <c r="F27" s="282"/>
      <c r="G27" s="282"/>
      <c r="H27" s="287"/>
    </row>
    <row r="28" spans="1:8" s="288" customFormat="1" ht="17.100000000000001" customHeight="1" x14ac:dyDescent="0.15">
      <c r="A28" s="283"/>
      <c r="B28" s="289"/>
      <c r="C28" s="285"/>
      <c r="D28" s="282"/>
      <c r="E28" s="282"/>
      <c r="F28" s="282"/>
      <c r="G28" s="282"/>
      <c r="H28" s="287"/>
    </row>
    <row r="29" spans="1:8" s="288" customFormat="1" ht="17.100000000000001" customHeight="1" x14ac:dyDescent="0.15">
      <c r="A29" s="283"/>
      <c r="B29" s="324">
        <v>12</v>
      </c>
      <c r="C29" s="285"/>
      <c r="D29" s="282" t="s">
        <v>150</v>
      </c>
      <c r="E29" s="282"/>
      <c r="F29" s="282"/>
      <c r="G29" s="282"/>
      <c r="H29" s="287"/>
    </row>
    <row r="30" spans="1:8" s="288" customFormat="1" ht="17.100000000000001" customHeight="1" x14ac:dyDescent="0.15">
      <c r="A30" s="300"/>
      <c r="B30" s="301"/>
      <c r="C30" s="302"/>
      <c r="D30" s="303"/>
      <c r="E30" s="303"/>
      <c r="F30" s="303"/>
      <c r="G30" s="303"/>
      <c r="H30" s="304"/>
    </row>
    <row r="31" spans="1:8" s="288" customFormat="1" ht="17.100000000000001" customHeight="1" x14ac:dyDescent="0.15">
      <c r="A31" s="283"/>
      <c r="B31" s="324">
        <v>13</v>
      </c>
      <c r="C31" s="305"/>
      <c r="D31" s="282" t="s">
        <v>151</v>
      </c>
      <c r="E31" s="282"/>
      <c r="F31" s="282"/>
      <c r="G31" s="282"/>
      <c r="H31" s="287"/>
    </row>
    <row r="32" spans="1:8" s="288" customFormat="1" ht="17.100000000000001" customHeight="1" x14ac:dyDescent="0.15">
      <c r="A32" s="283"/>
      <c r="B32" s="289"/>
      <c r="C32" s="285"/>
      <c r="D32" s="282"/>
      <c r="E32" s="282"/>
      <c r="F32" s="282"/>
      <c r="G32" s="282"/>
      <c r="H32" s="287"/>
    </row>
    <row r="33" spans="1:8" s="288" customFormat="1" ht="17.100000000000001" customHeight="1" x14ac:dyDescent="0.15">
      <c r="A33" s="283"/>
      <c r="B33" s="324">
        <v>14</v>
      </c>
      <c r="C33" s="285"/>
      <c r="D33" s="282" t="s">
        <v>152</v>
      </c>
      <c r="E33" s="282"/>
      <c r="F33" s="282"/>
      <c r="G33" s="282"/>
      <c r="H33" s="287"/>
    </row>
    <row r="34" spans="1:8" s="288" customFormat="1" ht="17.100000000000001" customHeight="1" x14ac:dyDescent="0.15">
      <c r="A34" s="306"/>
      <c r="B34" s="289"/>
      <c r="C34" s="285"/>
      <c r="D34" s="307"/>
      <c r="E34" s="307"/>
      <c r="F34" s="307"/>
      <c r="G34" s="307"/>
      <c r="H34" s="308"/>
    </row>
    <row r="35" spans="1:8" s="288" customFormat="1" ht="17.100000000000001" customHeight="1" x14ac:dyDescent="0.15">
      <c r="A35" s="309"/>
      <c r="B35" s="324">
        <v>15</v>
      </c>
      <c r="C35" s="285"/>
      <c r="D35" s="310" t="s">
        <v>92</v>
      </c>
      <c r="E35" s="310" t="s">
        <v>153</v>
      </c>
      <c r="F35" s="310"/>
      <c r="G35" s="310"/>
      <c r="H35" s="311"/>
    </row>
    <row r="36" spans="1:8" s="288" customFormat="1" ht="17.100000000000001" customHeight="1" x14ac:dyDescent="0.15">
      <c r="A36" s="306"/>
      <c r="B36" s="312"/>
      <c r="C36" s="313"/>
      <c r="D36" s="307"/>
      <c r="E36" s="307"/>
      <c r="F36" s="307"/>
      <c r="G36" s="307"/>
      <c r="H36" s="308"/>
    </row>
    <row r="37" spans="1:8" s="288" customFormat="1" ht="17.100000000000001" customHeight="1" x14ac:dyDescent="0.15">
      <c r="A37" s="283"/>
      <c r="B37" s="324">
        <v>16</v>
      </c>
      <c r="C37" s="305"/>
      <c r="D37" s="282" t="s">
        <v>154</v>
      </c>
      <c r="E37" s="282"/>
      <c r="F37" s="282"/>
      <c r="G37" s="282"/>
      <c r="H37" s="287"/>
    </row>
    <row r="38" spans="1:8" s="288" customFormat="1" ht="17.100000000000001" customHeight="1" x14ac:dyDescent="0.15">
      <c r="A38" s="283"/>
      <c r="B38" s="289"/>
      <c r="C38" s="285"/>
      <c r="D38" s="282"/>
      <c r="E38" s="282"/>
      <c r="F38" s="282"/>
      <c r="G38" s="282"/>
      <c r="H38" s="287"/>
    </row>
    <row r="39" spans="1:8" s="288" customFormat="1" ht="17.100000000000001" customHeight="1" x14ac:dyDescent="0.15">
      <c r="A39" s="283"/>
      <c r="B39" s="324">
        <v>17</v>
      </c>
      <c r="C39" s="305"/>
      <c r="D39" s="282" t="s">
        <v>155</v>
      </c>
      <c r="E39" s="282"/>
      <c r="F39" s="282"/>
      <c r="G39" s="282"/>
      <c r="H39" s="287"/>
    </row>
    <row r="40" spans="1:8" s="288" customFormat="1" ht="17.100000000000001" customHeight="1" x14ac:dyDescent="0.15">
      <c r="A40" s="283"/>
      <c r="B40" s="325"/>
      <c r="C40" s="305"/>
      <c r="D40" s="282"/>
      <c r="E40" s="282"/>
      <c r="F40" s="282"/>
      <c r="G40" s="282"/>
      <c r="H40" s="287"/>
    </row>
    <row r="41" spans="1:8" s="288" customFormat="1" ht="17.100000000000001" customHeight="1" x14ac:dyDescent="0.15">
      <c r="A41" s="283"/>
      <c r="B41" s="289"/>
      <c r="C41" s="314"/>
      <c r="D41" s="282"/>
      <c r="E41" s="282"/>
      <c r="F41" s="282"/>
      <c r="G41" s="282"/>
      <c r="H41" s="287"/>
    </row>
    <row r="42" spans="1:8" s="288" customFormat="1" ht="29.25" customHeight="1" x14ac:dyDescent="0.2">
      <c r="A42" s="517" t="s">
        <v>156</v>
      </c>
      <c r="B42" s="518"/>
      <c r="C42" s="518"/>
      <c r="D42" s="518"/>
      <c r="E42" s="518"/>
      <c r="F42" s="518"/>
      <c r="G42" s="518"/>
      <c r="H42" s="519"/>
    </row>
    <row r="43" spans="1:8" s="288" customFormat="1" ht="14.25" x14ac:dyDescent="0.15">
      <c r="A43" s="315"/>
      <c r="B43" s="316"/>
      <c r="C43" s="317"/>
      <c r="D43" s="318"/>
      <c r="E43" s="318"/>
      <c r="F43" s="318"/>
      <c r="G43" s="318"/>
      <c r="H43" s="319"/>
    </row>
    <row r="44" spans="1:8" s="321" customFormat="1" x14ac:dyDescent="0.2">
      <c r="A44" s="320"/>
      <c r="B44" s="272"/>
      <c r="C44" s="273"/>
      <c r="D44" s="320"/>
      <c r="E44" s="320"/>
      <c r="F44" s="320"/>
      <c r="G44" s="320"/>
      <c r="H44" s="320"/>
    </row>
    <row r="45" spans="1:8" s="321" customFormat="1" x14ac:dyDescent="0.2">
      <c r="A45" s="320"/>
      <c r="B45" s="272"/>
      <c r="C45" s="273"/>
      <c r="D45" s="320"/>
      <c r="E45" s="320"/>
      <c r="F45" s="320"/>
      <c r="G45" s="320"/>
      <c r="H45" s="320"/>
    </row>
    <row r="46" spans="1:8" s="321" customFormat="1" x14ac:dyDescent="0.2">
      <c r="A46" s="320"/>
      <c r="B46" s="272"/>
      <c r="C46" s="273"/>
      <c r="D46" s="320"/>
      <c r="E46" s="320"/>
      <c r="F46" s="320"/>
      <c r="G46" s="320"/>
      <c r="H46" s="320"/>
    </row>
    <row r="47" spans="1:8" s="321" customFormat="1" x14ac:dyDescent="0.2">
      <c r="A47" s="320"/>
      <c r="B47" s="272"/>
      <c r="C47" s="273"/>
      <c r="D47" s="320"/>
      <c r="E47" s="320"/>
      <c r="F47" s="320"/>
      <c r="G47" s="320"/>
      <c r="H47" s="320"/>
    </row>
    <row r="48" spans="1:8" s="321" customFormat="1" x14ac:dyDescent="0.2">
      <c r="A48" s="320"/>
      <c r="B48" s="272"/>
      <c r="C48" s="273"/>
      <c r="D48" s="320"/>
      <c r="E48" s="320"/>
      <c r="F48" s="320"/>
      <c r="G48" s="320"/>
      <c r="H48" s="320"/>
    </row>
    <row r="49" spans="1:8" s="321" customFormat="1" x14ac:dyDescent="0.2">
      <c r="A49" s="320"/>
      <c r="B49" s="272"/>
      <c r="C49" s="273"/>
      <c r="D49" s="320"/>
      <c r="E49" s="320"/>
      <c r="F49" s="320"/>
      <c r="G49" s="320"/>
      <c r="H49" s="320"/>
    </row>
    <row r="50" spans="1:8" s="321" customFormat="1" x14ac:dyDescent="0.2">
      <c r="A50" s="320"/>
      <c r="B50" s="272"/>
      <c r="C50" s="273"/>
      <c r="D50" s="320"/>
      <c r="E50" s="320"/>
      <c r="F50" s="320"/>
      <c r="G50" s="320"/>
      <c r="H50" s="320"/>
    </row>
    <row r="51" spans="1:8" s="321" customFormat="1" x14ac:dyDescent="0.2">
      <c r="A51" s="320"/>
      <c r="B51" s="272"/>
      <c r="C51" s="273"/>
      <c r="D51" s="320"/>
      <c r="E51" s="320"/>
      <c r="F51" s="320"/>
      <c r="G51" s="320"/>
      <c r="H51" s="320"/>
    </row>
    <row r="52" spans="1:8" s="321" customFormat="1" x14ac:dyDescent="0.2">
      <c r="A52" s="320"/>
      <c r="B52" s="272"/>
      <c r="C52" s="273"/>
      <c r="D52" s="320"/>
      <c r="E52" s="320"/>
      <c r="F52" s="320"/>
      <c r="G52" s="320"/>
      <c r="H52" s="320"/>
    </row>
    <row r="53" spans="1:8" s="321" customFormat="1" x14ac:dyDescent="0.2">
      <c r="A53" s="320"/>
      <c r="B53" s="272"/>
      <c r="C53" s="273"/>
      <c r="D53" s="320"/>
      <c r="E53" s="320"/>
      <c r="F53" s="320"/>
      <c r="G53" s="320"/>
      <c r="H53" s="320"/>
    </row>
    <row r="54" spans="1:8" s="321" customFormat="1" x14ac:dyDescent="0.2">
      <c r="A54" s="320"/>
      <c r="B54" s="272"/>
      <c r="C54" s="273"/>
      <c r="D54" s="320"/>
      <c r="E54" s="320"/>
      <c r="F54" s="320"/>
      <c r="G54" s="320"/>
      <c r="H54" s="320"/>
    </row>
    <row r="55" spans="1:8" s="321" customFormat="1" x14ac:dyDescent="0.2">
      <c r="B55" s="322"/>
      <c r="C55" s="323"/>
    </row>
    <row r="56" spans="1:8" s="321" customFormat="1" x14ac:dyDescent="0.2">
      <c r="B56" s="322"/>
      <c r="C56" s="323"/>
    </row>
    <row r="57" spans="1:8" s="321" customFormat="1" x14ac:dyDescent="0.2">
      <c r="B57" s="322"/>
      <c r="C57" s="323"/>
    </row>
    <row r="58" spans="1:8" s="321" customFormat="1" x14ac:dyDescent="0.2">
      <c r="B58" s="322"/>
      <c r="C58" s="323"/>
    </row>
    <row r="59" spans="1:8" s="321" customFormat="1" x14ac:dyDescent="0.2">
      <c r="B59" s="322"/>
      <c r="C59" s="323"/>
    </row>
    <row r="60" spans="1:8" s="321" customFormat="1" x14ac:dyDescent="0.2">
      <c r="B60" s="322"/>
      <c r="C60" s="323"/>
    </row>
    <row r="61" spans="1:8" s="321" customFormat="1" x14ac:dyDescent="0.2">
      <c r="B61" s="322"/>
      <c r="C61" s="323"/>
    </row>
    <row r="62" spans="1:8" s="321" customFormat="1" x14ac:dyDescent="0.2">
      <c r="B62" s="322"/>
      <c r="C62" s="323"/>
    </row>
    <row r="63" spans="1:8" s="321" customFormat="1" x14ac:dyDescent="0.2">
      <c r="B63" s="322"/>
      <c r="C63" s="323"/>
    </row>
    <row r="64" spans="1:8" s="321" customFormat="1" x14ac:dyDescent="0.2">
      <c r="B64" s="322"/>
      <c r="C64" s="323"/>
    </row>
    <row r="65" spans="2:3" s="321" customFormat="1" x14ac:dyDescent="0.2">
      <c r="B65" s="322"/>
      <c r="C65" s="323"/>
    </row>
    <row r="66" spans="2:3" s="321" customFormat="1" x14ac:dyDescent="0.2">
      <c r="B66" s="322"/>
      <c r="C66" s="323"/>
    </row>
    <row r="67" spans="2:3" s="321" customFormat="1" x14ac:dyDescent="0.2">
      <c r="B67" s="322"/>
      <c r="C67" s="323"/>
    </row>
    <row r="68" spans="2:3" s="321" customFormat="1" x14ac:dyDescent="0.2">
      <c r="B68" s="322"/>
      <c r="C68" s="323"/>
    </row>
    <row r="69" spans="2:3" s="321" customFormat="1" x14ac:dyDescent="0.2">
      <c r="B69" s="322"/>
      <c r="C69" s="323"/>
    </row>
    <row r="70" spans="2:3" s="321" customFormat="1" x14ac:dyDescent="0.2">
      <c r="B70" s="322"/>
      <c r="C70" s="323"/>
    </row>
    <row r="71" spans="2:3" s="321" customFormat="1" x14ac:dyDescent="0.2">
      <c r="B71" s="322"/>
      <c r="C71" s="323"/>
    </row>
    <row r="72" spans="2:3" s="321" customFormat="1" x14ac:dyDescent="0.2">
      <c r="B72" s="322"/>
      <c r="C72" s="323"/>
    </row>
    <row r="73" spans="2:3" s="321" customFormat="1" x14ac:dyDescent="0.2">
      <c r="B73" s="322"/>
      <c r="C73" s="323"/>
    </row>
    <row r="74" spans="2:3" s="321" customFormat="1" x14ac:dyDescent="0.2">
      <c r="B74" s="322"/>
      <c r="C74" s="323"/>
    </row>
    <row r="75" spans="2:3" s="321" customFormat="1" x14ac:dyDescent="0.2">
      <c r="B75" s="322"/>
      <c r="C75" s="323"/>
    </row>
    <row r="76" spans="2:3" s="321" customFormat="1" x14ac:dyDescent="0.2">
      <c r="B76" s="322"/>
      <c r="C76" s="323"/>
    </row>
    <row r="77" spans="2:3" s="321" customFormat="1" x14ac:dyDescent="0.2">
      <c r="B77" s="322"/>
      <c r="C77" s="323"/>
    </row>
    <row r="78" spans="2:3" s="321" customFormat="1" x14ac:dyDescent="0.2">
      <c r="B78" s="322"/>
      <c r="C78" s="323"/>
    </row>
    <row r="79" spans="2:3" s="321" customFormat="1" x14ac:dyDescent="0.2">
      <c r="B79" s="322"/>
      <c r="C79" s="323"/>
    </row>
    <row r="80" spans="2:3" s="321" customFormat="1" x14ac:dyDescent="0.2">
      <c r="B80" s="322"/>
      <c r="C80" s="32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F159"/>
  <sheetViews>
    <sheetView zoomScaleNormal="100" workbookViewId="0">
      <selection activeCell="O88" sqref="O88"/>
    </sheetView>
  </sheetViews>
  <sheetFormatPr defaultRowHeight="13.5" x14ac:dyDescent="0.15"/>
  <cols>
    <col min="1" max="1" width="6.125" style="484" customWidth="1"/>
    <col min="2" max="2" width="19.125" style="484" customWidth="1"/>
    <col min="3" max="4" width="13.25" style="484" customWidth="1"/>
    <col min="5" max="6" width="11.875" style="484" customWidth="1"/>
    <col min="7" max="7" width="20.5" style="484" customWidth="1"/>
    <col min="8" max="8" width="14.375" style="484" customWidth="1"/>
    <col min="9" max="9" width="4.875" style="54" customWidth="1"/>
    <col min="10" max="10" width="18.375" style="484" customWidth="1"/>
    <col min="11" max="11" width="5.125" style="484" customWidth="1"/>
    <col min="12" max="12" width="18.375" style="484" customWidth="1"/>
    <col min="13" max="13" width="15" style="484" customWidth="1"/>
    <col min="14" max="14" width="13.125" style="484" customWidth="1"/>
    <col min="15" max="15" width="10.125" style="484" customWidth="1"/>
    <col min="16" max="16" width="11.5" style="484" customWidth="1"/>
    <col min="17" max="17" width="4.125" style="1" customWidth="1"/>
    <col min="18" max="18" width="13.75" style="53" customWidth="1"/>
    <col min="19" max="30" width="7.625" style="1" customWidth="1"/>
    <col min="31" max="32" width="9" style="1"/>
    <col min="33" max="16384" width="9" style="484"/>
  </cols>
  <sheetData>
    <row r="1" spans="8:30" ht="12.75" customHeight="1" x14ac:dyDescent="0.15">
      <c r="H1" s="117" t="s">
        <v>194</v>
      </c>
      <c r="R1" s="119"/>
    </row>
    <row r="2" spans="8:30" x14ac:dyDescent="0.15">
      <c r="H2" s="214" t="s">
        <v>187</v>
      </c>
      <c r="I2" s="93"/>
      <c r="J2" s="216" t="s">
        <v>103</v>
      </c>
      <c r="K2" s="4"/>
      <c r="L2" s="356" t="s">
        <v>180</v>
      </c>
      <c r="R2" s="52"/>
      <c r="S2" s="120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8:30" x14ac:dyDescent="0.15">
      <c r="H3" s="206" t="s">
        <v>100</v>
      </c>
      <c r="I3" s="93"/>
      <c r="J3" s="162" t="s">
        <v>47</v>
      </c>
      <c r="K3" s="4"/>
      <c r="L3" s="356" t="s">
        <v>100</v>
      </c>
      <c r="M3" s="1"/>
      <c r="N3" s="102"/>
      <c r="O3" s="102"/>
      <c r="S3" s="29"/>
      <c r="T3" s="29"/>
      <c r="U3" s="29"/>
    </row>
    <row r="4" spans="8:30" x14ac:dyDescent="0.15">
      <c r="H4" s="112">
        <v>20002</v>
      </c>
      <c r="I4" s="93">
        <v>26</v>
      </c>
      <c r="J4" s="184" t="s">
        <v>30</v>
      </c>
      <c r="K4" s="133">
        <f>SUM(I4)</f>
        <v>26</v>
      </c>
      <c r="L4" s="373">
        <v>15994</v>
      </c>
      <c r="M4" s="50"/>
      <c r="N4" s="103"/>
      <c r="O4" s="103"/>
      <c r="S4" s="29"/>
      <c r="T4" s="29"/>
      <c r="U4" s="29"/>
    </row>
    <row r="5" spans="8:30" x14ac:dyDescent="0.15">
      <c r="H5" s="100">
        <v>19506</v>
      </c>
      <c r="I5" s="93">
        <v>33</v>
      </c>
      <c r="J5" s="184" t="s">
        <v>0</v>
      </c>
      <c r="K5" s="133">
        <f t="shared" ref="K5:K13" si="0">SUM(I5)</f>
        <v>33</v>
      </c>
      <c r="L5" s="374">
        <v>4192</v>
      </c>
      <c r="M5" s="50"/>
      <c r="N5" s="103"/>
      <c r="O5" s="103"/>
      <c r="S5" s="29"/>
      <c r="T5" s="29"/>
      <c r="U5" s="29"/>
    </row>
    <row r="6" spans="8:30" x14ac:dyDescent="0.15">
      <c r="H6" s="100">
        <v>13390</v>
      </c>
      <c r="I6" s="93">
        <v>34</v>
      </c>
      <c r="J6" s="184" t="s">
        <v>1</v>
      </c>
      <c r="K6" s="133">
        <f t="shared" si="0"/>
        <v>34</v>
      </c>
      <c r="L6" s="374">
        <v>4990</v>
      </c>
      <c r="M6" s="50"/>
      <c r="N6" s="215"/>
      <c r="O6" s="103"/>
      <c r="S6" s="29"/>
      <c r="T6" s="29"/>
      <c r="U6" s="29"/>
    </row>
    <row r="7" spans="8:30" x14ac:dyDescent="0.15">
      <c r="H7" s="226">
        <v>13169</v>
      </c>
      <c r="I7" s="93">
        <v>37</v>
      </c>
      <c r="J7" s="184" t="s">
        <v>37</v>
      </c>
      <c r="K7" s="133">
        <f t="shared" si="0"/>
        <v>37</v>
      </c>
      <c r="L7" s="374">
        <v>10119</v>
      </c>
      <c r="M7" s="50"/>
      <c r="N7" s="103"/>
      <c r="O7" s="103"/>
      <c r="S7" s="29"/>
      <c r="T7" s="29"/>
      <c r="U7" s="29"/>
    </row>
    <row r="8" spans="8:30" x14ac:dyDescent="0.15">
      <c r="H8" s="226">
        <v>7243</v>
      </c>
      <c r="I8" s="93">
        <v>14</v>
      </c>
      <c r="J8" s="184" t="s">
        <v>19</v>
      </c>
      <c r="K8" s="133">
        <f t="shared" si="0"/>
        <v>14</v>
      </c>
      <c r="L8" s="374">
        <v>7914</v>
      </c>
      <c r="M8" s="50"/>
      <c r="N8" s="103"/>
      <c r="O8" s="103"/>
      <c r="S8" s="29"/>
      <c r="T8" s="29"/>
      <c r="U8" s="29"/>
    </row>
    <row r="9" spans="8:30" x14ac:dyDescent="0.15">
      <c r="H9" s="100">
        <v>7151</v>
      </c>
      <c r="I9" s="355">
        <v>40</v>
      </c>
      <c r="J9" s="185" t="s">
        <v>2</v>
      </c>
      <c r="K9" s="133">
        <f t="shared" si="0"/>
        <v>40</v>
      </c>
      <c r="L9" s="374">
        <v>5549</v>
      </c>
      <c r="M9" s="50"/>
      <c r="N9" s="103"/>
      <c r="O9" s="103"/>
      <c r="S9" s="29"/>
      <c r="T9" s="29"/>
      <c r="U9" s="29"/>
    </row>
    <row r="10" spans="8:30" x14ac:dyDescent="0.15">
      <c r="H10" s="226">
        <v>5422</v>
      </c>
      <c r="I10" s="154">
        <v>25</v>
      </c>
      <c r="J10" s="187" t="s">
        <v>29</v>
      </c>
      <c r="K10" s="133">
        <f t="shared" si="0"/>
        <v>25</v>
      </c>
      <c r="L10" s="374">
        <v>5849</v>
      </c>
      <c r="S10" s="29"/>
      <c r="T10" s="29"/>
      <c r="U10" s="29"/>
    </row>
    <row r="11" spans="8:30" x14ac:dyDescent="0.15">
      <c r="H11" s="48">
        <v>3827</v>
      </c>
      <c r="I11" s="93">
        <v>36</v>
      </c>
      <c r="J11" s="184" t="s">
        <v>5</v>
      </c>
      <c r="K11" s="133">
        <f t="shared" si="0"/>
        <v>36</v>
      </c>
      <c r="L11" s="374">
        <v>4369</v>
      </c>
      <c r="M11" s="50"/>
      <c r="N11" s="103"/>
      <c r="O11" s="103"/>
      <c r="S11" s="29"/>
      <c r="T11" s="29"/>
      <c r="U11" s="29"/>
    </row>
    <row r="12" spans="8:30" x14ac:dyDescent="0.15">
      <c r="H12" s="394">
        <v>2887</v>
      </c>
      <c r="I12" s="154">
        <v>16</v>
      </c>
      <c r="J12" s="187" t="s">
        <v>3</v>
      </c>
      <c r="K12" s="133">
        <f t="shared" si="0"/>
        <v>16</v>
      </c>
      <c r="L12" s="374">
        <v>2956</v>
      </c>
      <c r="M12" s="50"/>
      <c r="N12" s="103"/>
      <c r="O12" s="103"/>
      <c r="S12" s="29"/>
      <c r="T12" s="29"/>
      <c r="U12" s="29"/>
    </row>
    <row r="13" spans="8:30" ht="14.25" thickBot="1" x14ac:dyDescent="0.2">
      <c r="H13" s="478">
        <v>2758</v>
      </c>
      <c r="I13" s="486">
        <v>24</v>
      </c>
      <c r="J13" s="487" t="s">
        <v>28</v>
      </c>
      <c r="K13" s="133">
        <f t="shared" si="0"/>
        <v>24</v>
      </c>
      <c r="L13" s="374">
        <v>2394</v>
      </c>
      <c r="M13" s="50"/>
      <c r="N13" s="103"/>
      <c r="O13" s="103"/>
      <c r="S13" s="29"/>
      <c r="T13" s="29"/>
      <c r="U13" s="29"/>
    </row>
    <row r="14" spans="8:30" ht="14.25" thickTop="1" x14ac:dyDescent="0.15">
      <c r="H14" s="226">
        <v>2506</v>
      </c>
      <c r="I14" s="138">
        <v>17</v>
      </c>
      <c r="J14" s="204" t="s">
        <v>21</v>
      </c>
      <c r="K14" s="122" t="s">
        <v>8</v>
      </c>
      <c r="L14" s="375">
        <v>74875</v>
      </c>
      <c r="S14" s="29"/>
      <c r="T14" s="29"/>
      <c r="U14" s="29"/>
    </row>
    <row r="15" spans="8:30" x14ac:dyDescent="0.15">
      <c r="H15" s="49">
        <v>2340</v>
      </c>
      <c r="I15" s="93">
        <v>38</v>
      </c>
      <c r="J15" s="184" t="s">
        <v>38</v>
      </c>
      <c r="K15" s="57"/>
      <c r="L15" s="1" t="s">
        <v>60</v>
      </c>
      <c r="M15" s="464" t="s">
        <v>95</v>
      </c>
      <c r="N15" s="47" t="s">
        <v>75</v>
      </c>
      <c r="S15" s="29"/>
      <c r="T15" s="29"/>
      <c r="U15" s="29"/>
    </row>
    <row r="16" spans="8:30" x14ac:dyDescent="0.15">
      <c r="H16" s="100">
        <v>1722</v>
      </c>
      <c r="I16" s="93">
        <v>15</v>
      </c>
      <c r="J16" s="184" t="s">
        <v>20</v>
      </c>
      <c r="K16" s="133">
        <f>SUM(I4)</f>
        <v>26</v>
      </c>
      <c r="L16" s="184" t="s">
        <v>30</v>
      </c>
      <c r="M16" s="376">
        <v>17435</v>
      </c>
      <c r="N16" s="101">
        <f>SUM(H4)</f>
        <v>20002</v>
      </c>
      <c r="O16" s="50"/>
      <c r="P16" s="19"/>
      <c r="S16" s="29"/>
      <c r="T16" s="29"/>
      <c r="U16" s="29"/>
    </row>
    <row r="17" spans="1:21" x14ac:dyDescent="0.15">
      <c r="H17" s="398">
        <v>1633</v>
      </c>
      <c r="I17" s="93">
        <v>27</v>
      </c>
      <c r="J17" s="184" t="s">
        <v>31</v>
      </c>
      <c r="K17" s="133">
        <f t="shared" ref="K17:K25" si="1">SUM(I5)</f>
        <v>33</v>
      </c>
      <c r="L17" s="184" t="s">
        <v>0</v>
      </c>
      <c r="M17" s="377">
        <v>17658</v>
      </c>
      <c r="N17" s="101">
        <f t="shared" ref="N17:N25" si="2">SUM(H5)</f>
        <v>19506</v>
      </c>
      <c r="O17" s="50"/>
      <c r="P17" s="19"/>
      <c r="S17" s="29"/>
      <c r="T17" s="29"/>
      <c r="U17" s="29"/>
    </row>
    <row r="18" spans="1:21" x14ac:dyDescent="0.15">
      <c r="H18" s="414">
        <v>1129</v>
      </c>
      <c r="I18" s="93">
        <v>1</v>
      </c>
      <c r="J18" s="184" t="s">
        <v>4</v>
      </c>
      <c r="K18" s="133">
        <f t="shared" si="1"/>
        <v>34</v>
      </c>
      <c r="L18" s="184" t="s">
        <v>1</v>
      </c>
      <c r="M18" s="377">
        <v>12809</v>
      </c>
      <c r="N18" s="101">
        <f t="shared" si="2"/>
        <v>13390</v>
      </c>
      <c r="O18" s="50"/>
      <c r="P18" s="19"/>
      <c r="S18" s="29"/>
      <c r="T18" s="29"/>
      <c r="U18" s="29"/>
    </row>
    <row r="19" spans="1:21" x14ac:dyDescent="0.15">
      <c r="H19" s="48">
        <v>582</v>
      </c>
      <c r="I19" s="93">
        <v>2</v>
      </c>
      <c r="J19" s="184" t="s">
        <v>6</v>
      </c>
      <c r="K19" s="133">
        <f t="shared" si="1"/>
        <v>37</v>
      </c>
      <c r="L19" s="184" t="s">
        <v>37</v>
      </c>
      <c r="M19" s="377">
        <v>13107</v>
      </c>
      <c r="N19" s="101">
        <f t="shared" si="2"/>
        <v>13169</v>
      </c>
      <c r="O19" s="50"/>
      <c r="P19" s="19"/>
      <c r="S19" s="29"/>
      <c r="T19" s="29"/>
      <c r="U19" s="29"/>
    </row>
    <row r="20" spans="1:21" ht="14.25" thickBot="1" x14ac:dyDescent="0.2">
      <c r="H20" s="49">
        <v>449</v>
      </c>
      <c r="I20" s="93">
        <v>12</v>
      </c>
      <c r="J20" s="184" t="s">
        <v>18</v>
      </c>
      <c r="K20" s="133">
        <f t="shared" si="1"/>
        <v>14</v>
      </c>
      <c r="L20" s="184" t="s">
        <v>19</v>
      </c>
      <c r="M20" s="377">
        <v>6237</v>
      </c>
      <c r="N20" s="101">
        <f t="shared" si="2"/>
        <v>7243</v>
      </c>
      <c r="O20" s="50"/>
      <c r="P20" s="19"/>
      <c r="S20" s="29"/>
      <c r="T20" s="29"/>
      <c r="U20" s="29"/>
    </row>
    <row r="21" spans="1:21" x14ac:dyDescent="0.15">
      <c r="A21" s="67" t="s">
        <v>46</v>
      </c>
      <c r="B21" s="68" t="s">
        <v>47</v>
      </c>
      <c r="C21" s="68" t="s">
        <v>187</v>
      </c>
      <c r="D21" s="68" t="s">
        <v>180</v>
      </c>
      <c r="E21" s="68" t="s">
        <v>41</v>
      </c>
      <c r="F21" s="68" t="s">
        <v>50</v>
      </c>
      <c r="G21" s="334" t="s">
        <v>193</v>
      </c>
      <c r="H21" s="226">
        <v>440</v>
      </c>
      <c r="I21" s="93">
        <v>19</v>
      </c>
      <c r="J21" s="184" t="s">
        <v>23</v>
      </c>
      <c r="K21" s="133">
        <f t="shared" si="1"/>
        <v>40</v>
      </c>
      <c r="L21" s="185" t="s">
        <v>2</v>
      </c>
      <c r="M21" s="377">
        <v>7768</v>
      </c>
      <c r="N21" s="101">
        <f t="shared" si="2"/>
        <v>7151</v>
      </c>
      <c r="O21" s="50"/>
      <c r="P21" s="19"/>
      <c r="S21" s="29"/>
      <c r="T21" s="29"/>
      <c r="U21" s="29"/>
    </row>
    <row r="22" spans="1:21" x14ac:dyDescent="0.15">
      <c r="A22" s="70">
        <v>1</v>
      </c>
      <c r="B22" s="184" t="s">
        <v>30</v>
      </c>
      <c r="C22" s="48">
        <f t="shared" ref="C22:C31" si="3">SUM(H4)</f>
        <v>20002</v>
      </c>
      <c r="D22" s="101">
        <f>SUM(L4)</f>
        <v>15994</v>
      </c>
      <c r="E22" s="60">
        <f t="shared" ref="E22:E32" si="4">SUM(N16/M16*100)</f>
        <v>114.72325781474046</v>
      </c>
      <c r="F22" s="64">
        <f>SUM(C22/D22*100)</f>
        <v>125.05939727397775</v>
      </c>
      <c r="G22" s="4"/>
      <c r="H22" s="142">
        <v>301</v>
      </c>
      <c r="I22" s="93">
        <v>23</v>
      </c>
      <c r="J22" s="184" t="s">
        <v>27</v>
      </c>
      <c r="K22" s="133">
        <f t="shared" si="1"/>
        <v>25</v>
      </c>
      <c r="L22" s="187" t="s">
        <v>29</v>
      </c>
      <c r="M22" s="377">
        <v>5267</v>
      </c>
      <c r="N22" s="101">
        <f t="shared" si="2"/>
        <v>5422</v>
      </c>
      <c r="O22" s="50"/>
      <c r="P22" s="19"/>
      <c r="S22" s="29"/>
      <c r="T22" s="29"/>
      <c r="U22" s="29"/>
    </row>
    <row r="23" spans="1:21" x14ac:dyDescent="0.15">
      <c r="A23" s="70">
        <v>2</v>
      </c>
      <c r="B23" s="184" t="s">
        <v>0</v>
      </c>
      <c r="C23" s="48">
        <f t="shared" si="3"/>
        <v>19506</v>
      </c>
      <c r="D23" s="101">
        <f>SUM(L5)</f>
        <v>4192</v>
      </c>
      <c r="E23" s="60">
        <f t="shared" si="4"/>
        <v>110.46551138294258</v>
      </c>
      <c r="F23" s="64">
        <f t="shared" ref="F23:F32" si="5">SUM(C23/D23*100)</f>
        <v>465.31488549618319</v>
      </c>
      <c r="G23" s="4"/>
      <c r="H23" s="142">
        <v>181</v>
      </c>
      <c r="I23" s="93">
        <v>31</v>
      </c>
      <c r="J23" s="184" t="s">
        <v>64</v>
      </c>
      <c r="K23" s="133">
        <f t="shared" si="1"/>
        <v>36</v>
      </c>
      <c r="L23" s="184" t="s">
        <v>5</v>
      </c>
      <c r="M23" s="377">
        <v>3694</v>
      </c>
      <c r="N23" s="101">
        <f t="shared" si="2"/>
        <v>3827</v>
      </c>
      <c r="O23" s="50"/>
      <c r="P23" s="19"/>
      <c r="S23" s="29"/>
      <c r="T23" s="29"/>
      <c r="U23" s="29"/>
    </row>
    <row r="24" spans="1:21" x14ac:dyDescent="0.15">
      <c r="A24" s="70">
        <v>3</v>
      </c>
      <c r="B24" s="184" t="s">
        <v>1</v>
      </c>
      <c r="C24" s="48">
        <f t="shared" si="3"/>
        <v>13390</v>
      </c>
      <c r="D24" s="101">
        <f t="shared" ref="D24:D31" si="6">SUM(L6)</f>
        <v>4990</v>
      </c>
      <c r="E24" s="60">
        <f t="shared" si="4"/>
        <v>104.53587321414631</v>
      </c>
      <c r="F24" s="64">
        <f t="shared" si="5"/>
        <v>268.33667334669337</v>
      </c>
      <c r="G24" s="4"/>
      <c r="H24" s="142">
        <v>172</v>
      </c>
      <c r="I24" s="93">
        <v>21</v>
      </c>
      <c r="J24" s="184" t="s">
        <v>25</v>
      </c>
      <c r="K24" s="133">
        <f t="shared" si="1"/>
        <v>16</v>
      </c>
      <c r="L24" s="187" t="s">
        <v>3</v>
      </c>
      <c r="M24" s="377">
        <v>2956</v>
      </c>
      <c r="N24" s="101">
        <f t="shared" si="2"/>
        <v>2887</v>
      </c>
      <c r="O24" s="50"/>
      <c r="P24" s="19"/>
      <c r="S24" s="29"/>
      <c r="T24" s="29"/>
      <c r="U24" s="29"/>
    </row>
    <row r="25" spans="1:21" ht="14.25" thickBot="1" x14ac:dyDescent="0.2">
      <c r="A25" s="70">
        <v>4</v>
      </c>
      <c r="B25" s="184" t="s">
        <v>37</v>
      </c>
      <c r="C25" s="48">
        <f t="shared" si="3"/>
        <v>13169</v>
      </c>
      <c r="D25" s="101">
        <f t="shared" si="6"/>
        <v>10119</v>
      </c>
      <c r="E25" s="60">
        <f t="shared" si="4"/>
        <v>100.47302967879759</v>
      </c>
      <c r="F25" s="64">
        <f t="shared" si="5"/>
        <v>130.14131831208618</v>
      </c>
      <c r="G25" s="4"/>
      <c r="H25" s="142">
        <v>71</v>
      </c>
      <c r="I25" s="93">
        <v>4</v>
      </c>
      <c r="J25" s="184" t="s">
        <v>11</v>
      </c>
      <c r="K25" s="211">
        <f t="shared" si="1"/>
        <v>24</v>
      </c>
      <c r="L25" s="487" t="s">
        <v>28</v>
      </c>
      <c r="M25" s="378">
        <v>2889</v>
      </c>
      <c r="N25" s="192">
        <f t="shared" si="2"/>
        <v>2758</v>
      </c>
      <c r="O25" s="50"/>
      <c r="P25" s="19"/>
      <c r="S25" s="29"/>
      <c r="T25" s="29"/>
      <c r="U25" s="29"/>
    </row>
    <row r="26" spans="1:21" ht="14.25" thickTop="1" x14ac:dyDescent="0.15">
      <c r="A26" s="70">
        <v>5</v>
      </c>
      <c r="B26" s="184" t="s">
        <v>19</v>
      </c>
      <c r="C26" s="101">
        <f t="shared" si="3"/>
        <v>7243</v>
      </c>
      <c r="D26" s="101">
        <f t="shared" si="6"/>
        <v>7914</v>
      </c>
      <c r="E26" s="467">
        <f t="shared" si="4"/>
        <v>116.12954946288279</v>
      </c>
      <c r="F26" s="469">
        <f t="shared" si="5"/>
        <v>91.521354561536512</v>
      </c>
      <c r="G26" s="14"/>
      <c r="H26" s="510">
        <v>61</v>
      </c>
      <c r="I26" s="93">
        <v>9</v>
      </c>
      <c r="J26" s="400" t="s">
        <v>171</v>
      </c>
      <c r="K26" s="4"/>
      <c r="L26" s="445" t="s">
        <v>8</v>
      </c>
      <c r="M26" s="379">
        <v>101256</v>
      </c>
      <c r="N26" s="224">
        <f>SUM(H44)</f>
        <v>107023</v>
      </c>
      <c r="S26" s="29"/>
      <c r="T26" s="29"/>
      <c r="U26" s="29"/>
    </row>
    <row r="27" spans="1:21" x14ac:dyDescent="0.15">
      <c r="A27" s="70">
        <v>6</v>
      </c>
      <c r="B27" s="185" t="s">
        <v>2</v>
      </c>
      <c r="C27" s="48">
        <f t="shared" si="3"/>
        <v>7151</v>
      </c>
      <c r="D27" s="101">
        <f t="shared" si="6"/>
        <v>5549</v>
      </c>
      <c r="E27" s="60">
        <f t="shared" si="4"/>
        <v>92.057157569515965</v>
      </c>
      <c r="F27" s="64">
        <f t="shared" si="5"/>
        <v>128.87006667868084</v>
      </c>
      <c r="G27" s="4"/>
      <c r="H27" s="104">
        <v>57</v>
      </c>
      <c r="I27" s="93">
        <v>22</v>
      </c>
      <c r="J27" s="184" t="s">
        <v>26</v>
      </c>
      <c r="L27" s="33"/>
      <c r="M27" s="29"/>
      <c r="S27" s="29"/>
      <c r="T27" s="29"/>
      <c r="U27" s="29"/>
    </row>
    <row r="28" spans="1:21" x14ac:dyDescent="0.15">
      <c r="A28" s="70">
        <v>7</v>
      </c>
      <c r="B28" s="187" t="s">
        <v>29</v>
      </c>
      <c r="C28" s="48">
        <f t="shared" si="3"/>
        <v>5422</v>
      </c>
      <c r="D28" s="101">
        <f t="shared" si="6"/>
        <v>5849</v>
      </c>
      <c r="E28" s="60">
        <f t="shared" si="4"/>
        <v>102.94285171824569</v>
      </c>
      <c r="F28" s="64">
        <f t="shared" si="5"/>
        <v>92.699606770388101</v>
      </c>
      <c r="G28" s="4"/>
      <c r="H28" s="142">
        <v>24</v>
      </c>
      <c r="I28" s="93">
        <v>6</v>
      </c>
      <c r="J28" s="184" t="s">
        <v>13</v>
      </c>
      <c r="L28" s="33"/>
      <c r="S28" s="29"/>
      <c r="T28" s="29"/>
      <c r="U28" s="29"/>
    </row>
    <row r="29" spans="1:21" x14ac:dyDescent="0.15">
      <c r="A29" s="70">
        <v>8</v>
      </c>
      <c r="B29" s="184" t="s">
        <v>5</v>
      </c>
      <c r="C29" s="48">
        <f t="shared" si="3"/>
        <v>3827</v>
      </c>
      <c r="D29" s="101">
        <f t="shared" si="6"/>
        <v>4369</v>
      </c>
      <c r="E29" s="60">
        <f t="shared" si="4"/>
        <v>103.60043313481322</v>
      </c>
      <c r="F29" s="64">
        <f t="shared" si="5"/>
        <v>87.594415197985811</v>
      </c>
      <c r="G29" s="13"/>
      <c r="H29" s="104">
        <v>0</v>
      </c>
      <c r="I29" s="93">
        <v>3</v>
      </c>
      <c r="J29" s="184" t="s">
        <v>10</v>
      </c>
      <c r="L29" s="33"/>
      <c r="M29" s="29"/>
      <c r="S29" s="29"/>
      <c r="T29" s="29"/>
      <c r="U29" s="29"/>
    </row>
    <row r="30" spans="1:21" x14ac:dyDescent="0.15">
      <c r="A30" s="70">
        <v>9</v>
      </c>
      <c r="B30" s="187" t="s">
        <v>3</v>
      </c>
      <c r="C30" s="48">
        <f t="shared" si="3"/>
        <v>2887</v>
      </c>
      <c r="D30" s="101">
        <f t="shared" si="6"/>
        <v>2956</v>
      </c>
      <c r="E30" s="60">
        <f t="shared" si="4"/>
        <v>97.665764546684713</v>
      </c>
      <c r="F30" s="64">
        <f t="shared" si="5"/>
        <v>97.665764546684713</v>
      </c>
      <c r="G30" s="14"/>
      <c r="H30" s="104">
        <v>0</v>
      </c>
      <c r="I30" s="93">
        <v>5</v>
      </c>
      <c r="J30" s="184" t="s">
        <v>12</v>
      </c>
      <c r="L30" s="419"/>
      <c r="M30" s="29"/>
      <c r="S30" s="29"/>
      <c r="T30" s="29"/>
      <c r="U30" s="29"/>
    </row>
    <row r="31" spans="1:21" ht="14.25" thickBot="1" x14ac:dyDescent="0.2">
      <c r="A31" s="73">
        <v>10</v>
      </c>
      <c r="B31" s="487" t="s">
        <v>28</v>
      </c>
      <c r="C31" s="48">
        <f t="shared" si="3"/>
        <v>2758</v>
      </c>
      <c r="D31" s="101">
        <f t="shared" si="6"/>
        <v>2394</v>
      </c>
      <c r="E31" s="60">
        <f t="shared" si="4"/>
        <v>95.465559016960881</v>
      </c>
      <c r="F31" s="64">
        <f t="shared" si="5"/>
        <v>115.20467836257311</v>
      </c>
      <c r="G31" s="105"/>
      <c r="H31" s="463">
        <v>0</v>
      </c>
      <c r="I31" s="93">
        <v>7</v>
      </c>
      <c r="J31" s="184" t="s">
        <v>14</v>
      </c>
      <c r="L31" s="419"/>
      <c r="M31" s="29"/>
      <c r="S31" s="29"/>
      <c r="T31" s="29"/>
      <c r="U31" s="29"/>
    </row>
    <row r="32" spans="1:21" ht="14.25" thickBot="1" x14ac:dyDescent="0.2">
      <c r="A32" s="74"/>
      <c r="B32" s="75" t="s">
        <v>56</v>
      </c>
      <c r="C32" s="76">
        <f>SUM(H44)</f>
        <v>107023</v>
      </c>
      <c r="D32" s="76">
        <f>SUM(L14)</f>
        <v>74875</v>
      </c>
      <c r="E32" s="79">
        <f t="shared" si="4"/>
        <v>105.69546496010113</v>
      </c>
      <c r="F32" s="77">
        <f t="shared" si="5"/>
        <v>142.93555926544241</v>
      </c>
      <c r="G32" s="506">
        <v>77.5</v>
      </c>
      <c r="H32" s="489">
        <v>0</v>
      </c>
      <c r="I32" s="93">
        <v>8</v>
      </c>
      <c r="J32" s="184" t="s">
        <v>15</v>
      </c>
      <c r="L32" s="419"/>
      <c r="M32" s="29"/>
      <c r="S32" s="29"/>
      <c r="T32" s="29"/>
      <c r="U32" s="29"/>
    </row>
    <row r="33" spans="1:30" x14ac:dyDescent="0.15">
      <c r="H33" s="101">
        <v>0</v>
      </c>
      <c r="I33" s="93">
        <v>10</v>
      </c>
      <c r="J33" s="184" t="s">
        <v>16</v>
      </c>
      <c r="L33" s="504"/>
      <c r="M33" s="29"/>
      <c r="S33" s="29"/>
      <c r="T33" s="29"/>
      <c r="U33" s="29"/>
    </row>
    <row r="34" spans="1:30" x14ac:dyDescent="0.15">
      <c r="A34" s="1"/>
      <c r="B34" s="1"/>
      <c r="C34" s="1"/>
      <c r="D34" s="1"/>
      <c r="E34" s="1"/>
      <c r="F34" s="1"/>
      <c r="G34" s="1"/>
      <c r="H34" s="48">
        <v>0</v>
      </c>
      <c r="I34" s="93">
        <v>11</v>
      </c>
      <c r="J34" s="184" t="s">
        <v>17</v>
      </c>
      <c r="S34" s="29"/>
      <c r="T34" s="29"/>
      <c r="U34" s="29"/>
    </row>
    <row r="35" spans="1:30" x14ac:dyDescent="0.15">
      <c r="H35" s="509">
        <v>0</v>
      </c>
      <c r="I35" s="93">
        <v>13</v>
      </c>
      <c r="J35" s="184" t="s">
        <v>7</v>
      </c>
      <c r="L35" s="52"/>
      <c r="M35" s="505"/>
      <c r="N35" s="1"/>
      <c r="S35" s="29"/>
      <c r="T35" s="29"/>
      <c r="U35" s="29"/>
    </row>
    <row r="36" spans="1:30" x14ac:dyDescent="0.15">
      <c r="A36" s="1"/>
      <c r="B36" s="53"/>
      <c r="C36" s="29"/>
      <c r="E36" s="19"/>
      <c r="F36" s="1"/>
      <c r="G36" s="1"/>
      <c r="H36" s="48">
        <v>0</v>
      </c>
      <c r="I36" s="93">
        <v>18</v>
      </c>
      <c r="J36" s="184" t="s">
        <v>22</v>
      </c>
      <c r="S36" s="29"/>
      <c r="T36" s="29"/>
      <c r="U36" s="29"/>
    </row>
    <row r="37" spans="1:30" x14ac:dyDescent="0.15">
      <c r="A37" s="1"/>
      <c r="B37" s="21"/>
      <c r="C37" s="29"/>
      <c r="F37" s="29"/>
      <c r="G37" s="53"/>
      <c r="H37" s="49">
        <v>0</v>
      </c>
      <c r="I37" s="93">
        <v>20</v>
      </c>
      <c r="J37" s="184" t="s">
        <v>24</v>
      </c>
      <c r="L37" s="53"/>
      <c r="M37" s="29"/>
      <c r="S37" s="29"/>
      <c r="T37" s="29"/>
      <c r="U37" s="29"/>
    </row>
    <row r="38" spans="1:30" x14ac:dyDescent="0.15">
      <c r="A38" s="1"/>
      <c r="B38" s="1"/>
      <c r="C38" s="29"/>
      <c r="F38" s="29"/>
      <c r="G38" s="1"/>
      <c r="H38" s="100">
        <v>0</v>
      </c>
      <c r="I38" s="93">
        <v>28</v>
      </c>
      <c r="J38" s="184" t="s">
        <v>32</v>
      </c>
      <c r="L38" s="53"/>
      <c r="M38" s="29"/>
      <c r="S38" s="29"/>
      <c r="T38" s="29"/>
      <c r="U38" s="29"/>
    </row>
    <row r="39" spans="1:30" x14ac:dyDescent="0.15">
      <c r="A39" s="1"/>
      <c r="B39" s="53"/>
      <c r="C39" s="29"/>
      <c r="F39" s="29"/>
      <c r="G39" s="21"/>
      <c r="H39" s="49">
        <v>0</v>
      </c>
      <c r="I39" s="93">
        <v>29</v>
      </c>
      <c r="J39" s="184" t="s">
        <v>54</v>
      </c>
      <c r="L39" s="53"/>
      <c r="M39" s="29"/>
      <c r="S39" s="29"/>
      <c r="T39" s="29"/>
      <c r="U39" s="29"/>
    </row>
    <row r="40" spans="1:30" x14ac:dyDescent="0.15">
      <c r="A40" s="1"/>
      <c r="B40" s="1"/>
      <c r="C40" s="29"/>
      <c r="F40" s="1"/>
      <c r="G40" s="1"/>
      <c r="H40" s="226">
        <v>0</v>
      </c>
      <c r="I40" s="93">
        <v>30</v>
      </c>
      <c r="J40" s="184" t="s">
        <v>33</v>
      </c>
      <c r="L40" s="53"/>
      <c r="M40" s="29"/>
      <c r="S40" s="29"/>
      <c r="T40" s="29"/>
      <c r="U40" s="29"/>
    </row>
    <row r="41" spans="1:30" x14ac:dyDescent="0.15">
      <c r="H41" s="100">
        <v>0</v>
      </c>
      <c r="I41" s="93">
        <v>32</v>
      </c>
      <c r="J41" s="184" t="s">
        <v>35</v>
      </c>
      <c r="L41" s="53"/>
      <c r="M41" s="29"/>
      <c r="S41" s="29"/>
      <c r="T41" s="29"/>
      <c r="U41" s="29"/>
    </row>
    <row r="42" spans="1:30" x14ac:dyDescent="0.15">
      <c r="H42" s="226">
        <v>0</v>
      </c>
      <c r="I42" s="93">
        <v>35</v>
      </c>
      <c r="J42" s="184" t="s">
        <v>36</v>
      </c>
      <c r="L42" s="53"/>
      <c r="M42" s="29"/>
      <c r="S42" s="29"/>
      <c r="T42" s="29"/>
      <c r="U42" s="29"/>
    </row>
    <row r="43" spans="1:30" x14ac:dyDescent="0.15">
      <c r="H43" s="49">
        <v>0</v>
      </c>
      <c r="I43" s="93">
        <v>39</v>
      </c>
      <c r="J43" s="184" t="s">
        <v>39</v>
      </c>
      <c r="L43" s="53"/>
      <c r="M43" s="29"/>
      <c r="S43" s="34"/>
      <c r="T43" s="34"/>
      <c r="U43" s="34"/>
    </row>
    <row r="44" spans="1:30" x14ac:dyDescent="0.15">
      <c r="H44" s="134">
        <f>SUM(H4:H43)</f>
        <v>107023</v>
      </c>
      <c r="I44" s="93"/>
      <c r="J44" s="191" t="s">
        <v>98</v>
      </c>
      <c r="L44" s="53"/>
      <c r="M44" s="29"/>
    </row>
    <row r="45" spans="1:30" x14ac:dyDescent="0.15">
      <c r="R45" s="119"/>
    </row>
    <row r="46" spans="1:30" ht="13.5" customHeight="1" x14ac:dyDescent="0.15">
      <c r="H46" s="508" t="s">
        <v>204</v>
      </c>
      <c r="R46" s="52"/>
      <c r="S46" s="120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1:30" ht="13.5" customHeight="1" x14ac:dyDescent="0.15">
      <c r="H47" s="220" t="s">
        <v>187</v>
      </c>
      <c r="I47" s="93"/>
      <c r="J47" s="209" t="s">
        <v>71</v>
      </c>
      <c r="K47" s="4"/>
      <c r="L47" s="361" t="s">
        <v>180</v>
      </c>
      <c r="S47" s="29"/>
      <c r="T47" s="29"/>
      <c r="U47" s="29"/>
      <c r="V47" s="29"/>
    </row>
    <row r="48" spans="1:30" x14ac:dyDescent="0.15">
      <c r="H48" s="217" t="s">
        <v>100</v>
      </c>
      <c r="I48" s="138"/>
      <c r="J48" s="208" t="s">
        <v>47</v>
      </c>
      <c r="K48" s="202"/>
      <c r="L48" s="366" t="s">
        <v>100</v>
      </c>
      <c r="S48" s="29"/>
      <c r="T48" s="29"/>
      <c r="U48" s="29"/>
      <c r="V48" s="29"/>
    </row>
    <row r="49" spans="1:22" x14ac:dyDescent="0.15">
      <c r="H49" s="101">
        <v>86371</v>
      </c>
      <c r="I49" s="93">
        <v>26</v>
      </c>
      <c r="J49" s="184" t="s">
        <v>30</v>
      </c>
      <c r="K49" s="4">
        <f>SUM(I49)</f>
        <v>26</v>
      </c>
      <c r="L49" s="367">
        <v>106897</v>
      </c>
      <c r="M49" s="1"/>
      <c r="N49" s="102"/>
      <c r="O49" s="102"/>
      <c r="S49" s="29"/>
      <c r="T49" s="29"/>
      <c r="U49" s="29"/>
      <c r="V49" s="29"/>
    </row>
    <row r="50" spans="1:22" x14ac:dyDescent="0.15">
      <c r="H50" s="48">
        <v>22943</v>
      </c>
      <c r="I50" s="93">
        <v>13</v>
      </c>
      <c r="J50" s="184" t="s">
        <v>7</v>
      </c>
      <c r="K50" s="4">
        <f t="shared" ref="K50:K58" si="7">SUM(I50)</f>
        <v>13</v>
      </c>
      <c r="L50" s="367">
        <v>20946</v>
      </c>
      <c r="M50" s="29"/>
      <c r="N50" s="103"/>
      <c r="O50" s="103"/>
      <c r="S50" s="29"/>
      <c r="T50" s="29"/>
      <c r="U50" s="29"/>
      <c r="V50" s="29"/>
    </row>
    <row r="51" spans="1:22" x14ac:dyDescent="0.15">
      <c r="H51" s="100">
        <v>16685</v>
      </c>
      <c r="I51" s="93">
        <v>33</v>
      </c>
      <c r="J51" s="184" t="s">
        <v>0</v>
      </c>
      <c r="K51" s="4">
        <f t="shared" si="7"/>
        <v>33</v>
      </c>
      <c r="L51" s="367">
        <v>18207</v>
      </c>
      <c r="M51" s="29"/>
      <c r="N51" s="103"/>
      <c r="O51" s="103"/>
      <c r="S51" s="29"/>
      <c r="T51" s="29"/>
      <c r="U51" s="29"/>
      <c r="V51" s="29"/>
    </row>
    <row r="52" spans="1:22" ht="14.25" thickBot="1" x14ac:dyDescent="0.2">
      <c r="H52" s="398">
        <v>11265</v>
      </c>
      <c r="I52" s="93">
        <v>25</v>
      </c>
      <c r="J52" s="184" t="s">
        <v>29</v>
      </c>
      <c r="K52" s="4">
        <f t="shared" si="7"/>
        <v>25</v>
      </c>
      <c r="L52" s="367">
        <v>12234</v>
      </c>
      <c r="M52" s="29"/>
      <c r="N52" s="103"/>
      <c r="O52" s="103"/>
      <c r="S52" s="29"/>
      <c r="T52" s="29"/>
      <c r="U52" s="29"/>
      <c r="V52" s="29"/>
    </row>
    <row r="53" spans="1:22" x14ac:dyDescent="0.15">
      <c r="A53" s="67" t="s">
        <v>46</v>
      </c>
      <c r="B53" s="68" t="s">
        <v>47</v>
      </c>
      <c r="C53" s="68" t="s">
        <v>187</v>
      </c>
      <c r="D53" s="68" t="s">
        <v>180</v>
      </c>
      <c r="E53" s="68" t="s">
        <v>41</v>
      </c>
      <c r="F53" s="68" t="s">
        <v>50</v>
      </c>
      <c r="G53" s="334" t="s">
        <v>193</v>
      </c>
      <c r="H53" s="49">
        <v>11132</v>
      </c>
      <c r="I53" s="93">
        <v>16</v>
      </c>
      <c r="J53" s="184" t="s">
        <v>3</v>
      </c>
      <c r="K53" s="4">
        <f t="shared" si="7"/>
        <v>16</v>
      </c>
      <c r="L53" s="367">
        <v>10169</v>
      </c>
      <c r="M53" s="29"/>
      <c r="N53" s="103"/>
      <c r="O53" s="103"/>
      <c r="S53" s="29"/>
      <c r="T53" s="29"/>
      <c r="U53" s="29"/>
      <c r="V53" s="29"/>
    </row>
    <row r="54" spans="1:22" x14ac:dyDescent="0.15">
      <c r="A54" s="70">
        <v>1</v>
      </c>
      <c r="B54" s="184" t="s">
        <v>30</v>
      </c>
      <c r="C54" s="48">
        <f t="shared" ref="C54:C63" si="8">SUM(H49)</f>
        <v>86371</v>
      </c>
      <c r="D54" s="112">
        <f>SUM(L49)</f>
        <v>106897</v>
      </c>
      <c r="E54" s="60">
        <f t="shared" ref="E54:E64" si="9">SUM(N63/M63*100)</f>
        <v>103.52262920701889</v>
      </c>
      <c r="F54" s="60">
        <f>SUM(C54/D54*100)</f>
        <v>80.798338587612378</v>
      </c>
      <c r="G54" s="4"/>
      <c r="H54" s="351">
        <v>10464</v>
      </c>
      <c r="I54" s="93">
        <v>34</v>
      </c>
      <c r="J54" s="184" t="s">
        <v>1</v>
      </c>
      <c r="K54" s="4">
        <f t="shared" si="7"/>
        <v>34</v>
      </c>
      <c r="L54" s="367">
        <v>20363</v>
      </c>
      <c r="M54" s="29"/>
      <c r="N54" s="440"/>
      <c r="O54" s="103"/>
      <c r="S54" s="29"/>
      <c r="T54" s="29"/>
      <c r="U54" s="29"/>
      <c r="V54" s="29"/>
    </row>
    <row r="55" spans="1:22" x14ac:dyDescent="0.15">
      <c r="A55" s="70">
        <v>2</v>
      </c>
      <c r="B55" s="184" t="s">
        <v>7</v>
      </c>
      <c r="C55" s="48">
        <f t="shared" si="8"/>
        <v>22943</v>
      </c>
      <c r="D55" s="112">
        <f t="shared" ref="D55:D64" si="10">SUM(L50)</f>
        <v>20946</v>
      </c>
      <c r="E55" s="60">
        <f t="shared" si="9"/>
        <v>102.12775428444247</v>
      </c>
      <c r="F55" s="60">
        <f t="shared" ref="F55:F64" si="11">SUM(C55/D55*100)</f>
        <v>109.53403991215507</v>
      </c>
      <c r="G55" s="4"/>
      <c r="H55" s="100">
        <v>9630</v>
      </c>
      <c r="I55" s="93">
        <v>22</v>
      </c>
      <c r="J55" s="184" t="s">
        <v>26</v>
      </c>
      <c r="K55" s="4">
        <f t="shared" si="7"/>
        <v>22</v>
      </c>
      <c r="L55" s="367">
        <v>7972</v>
      </c>
      <c r="M55" s="29"/>
      <c r="N55" s="103"/>
      <c r="O55" s="103"/>
      <c r="S55" s="29"/>
      <c r="T55" s="29"/>
      <c r="U55" s="29"/>
      <c r="V55" s="29"/>
    </row>
    <row r="56" spans="1:22" x14ac:dyDescent="0.15">
      <c r="A56" s="70">
        <v>3</v>
      </c>
      <c r="B56" s="184" t="s">
        <v>0</v>
      </c>
      <c r="C56" s="48">
        <f t="shared" si="8"/>
        <v>16685</v>
      </c>
      <c r="D56" s="112">
        <f t="shared" si="10"/>
        <v>18207</v>
      </c>
      <c r="E56" s="60">
        <f t="shared" si="9"/>
        <v>110.84169268584336</v>
      </c>
      <c r="F56" s="60">
        <f t="shared" si="11"/>
        <v>91.640577799747348</v>
      </c>
      <c r="G56" s="4"/>
      <c r="H56" s="49">
        <v>5411</v>
      </c>
      <c r="I56" s="93">
        <v>24</v>
      </c>
      <c r="J56" s="184" t="s">
        <v>28</v>
      </c>
      <c r="K56" s="4">
        <f t="shared" si="7"/>
        <v>24</v>
      </c>
      <c r="L56" s="367">
        <v>6394</v>
      </c>
      <c r="M56" s="29"/>
      <c r="N56" s="103"/>
      <c r="O56" s="103"/>
      <c r="S56" s="29"/>
      <c r="T56" s="29"/>
      <c r="U56" s="29"/>
      <c r="V56" s="29"/>
    </row>
    <row r="57" spans="1:22" x14ac:dyDescent="0.15">
      <c r="A57" s="70">
        <v>4</v>
      </c>
      <c r="B57" s="184" t="s">
        <v>29</v>
      </c>
      <c r="C57" s="48">
        <f t="shared" si="8"/>
        <v>11265</v>
      </c>
      <c r="D57" s="112">
        <f t="shared" si="10"/>
        <v>12234</v>
      </c>
      <c r="E57" s="60">
        <f t="shared" si="9"/>
        <v>101.55968265416517</v>
      </c>
      <c r="F57" s="60">
        <f t="shared" si="11"/>
        <v>92.079450711132907</v>
      </c>
      <c r="G57" s="4"/>
      <c r="H57" s="480">
        <v>4997</v>
      </c>
      <c r="I57" s="93">
        <v>40</v>
      </c>
      <c r="J57" s="184" t="s">
        <v>2</v>
      </c>
      <c r="K57" s="4">
        <f t="shared" si="7"/>
        <v>40</v>
      </c>
      <c r="L57" s="367">
        <v>6541</v>
      </c>
      <c r="M57" s="29"/>
      <c r="N57" s="103"/>
      <c r="O57" s="103"/>
      <c r="S57" s="29"/>
      <c r="T57" s="29"/>
      <c r="U57" s="29"/>
      <c r="V57" s="29"/>
    </row>
    <row r="58" spans="1:22" ht="14.25" thickBot="1" x14ac:dyDescent="0.2">
      <c r="A58" s="70">
        <v>5</v>
      </c>
      <c r="B58" s="184" t="s">
        <v>3</v>
      </c>
      <c r="C58" s="48">
        <f t="shared" si="8"/>
        <v>11132</v>
      </c>
      <c r="D58" s="112">
        <f t="shared" si="10"/>
        <v>10169</v>
      </c>
      <c r="E58" s="60">
        <f t="shared" si="9"/>
        <v>98.757984386089419</v>
      </c>
      <c r="F58" s="60">
        <f t="shared" si="11"/>
        <v>109.46995771462286</v>
      </c>
      <c r="G58" s="14"/>
      <c r="H58" s="192">
        <v>3812</v>
      </c>
      <c r="I58" s="154">
        <v>36</v>
      </c>
      <c r="J58" s="187" t="s">
        <v>5</v>
      </c>
      <c r="K58" s="16">
        <f t="shared" si="7"/>
        <v>36</v>
      </c>
      <c r="L58" s="368">
        <v>9879</v>
      </c>
      <c r="M58" s="29"/>
      <c r="N58" s="103"/>
      <c r="O58" s="103"/>
      <c r="S58" s="29"/>
      <c r="T58" s="29"/>
      <c r="U58" s="29"/>
      <c r="V58" s="29"/>
    </row>
    <row r="59" spans="1:22" ht="14.25" thickTop="1" x14ac:dyDescent="0.15">
      <c r="A59" s="70">
        <v>6</v>
      </c>
      <c r="B59" s="184" t="s">
        <v>1</v>
      </c>
      <c r="C59" s="48">
        <f t="shared" si="8"/>
        <v>10464</v>
      </c>
      <c r="D59" s="112">
        <f t="shared" si="10"/>
        <v>20363</v>
      </c>
      <c r="E59" s="60">
        <f t="shared" si="9"/>
        <v>102.55807115554249</v>
      </c>
      <c r="F59" s="60">
        <f t="shared" si="11"/>
        <v>51.387320139468642</v>
      </c>
      <c r="G59" s="4"/>
      <c r="H59" s="465">
        <v>2579</v>
      </c>
      <c r="I59" s="402">
        <v>38</v>
      </c>
      <c r="J59" s="261" t="s">
        <v>38</v>
      </c>
      <c r="K59" s="10" t="s">
        <v>67</v>
      </c>
      <c r="L59" s="369">
        <v>232158</v>
      </c>
      <c r="M59" s="29"/>
      <c r="N59" s="103"/>
      <c r="O59" s="103"/>
      <c r="S59" s="29"/>
      <c r="T59" s="29"/>
      <c r="U59" s="29"/>
      <c r="V59" s="29"/>
    </row>
    <row r="60" spans="1:22" x14ac:dyDescent="0.15">
      <c r="A60" s="70">
        <v>7</v>
      </c>
      <c r="B60" s="184" t="s">
        <v>26</v>
      </c>
      <c r="C60" s="48">
        <f t="shared" si="8"/>
        <v>9630</v>
      </c>
      <c r="D60" s="112">
        <f t="shared" si="10"/>
        <v>7972</v>
      </c>
      <c r="E60" s="60">
        <f t="shared" si="9"/>
        <v>138.02493908556684</v>
      </c>
      <c r="F60" s="60">
        <f t="shared" si="11"/>
        <v>120.79779227295535</v>
      </c>
      <c r="G60" s="4"/>
      <c r="H60" s="104">
        <v>1948</v>
      </c>
      <c r="I60" s="157">
        <v>17</v>
      </c>
      <c r="J60" s="184" t="s">
        <v>21</v>
      </c>
      <c r="K60" s="1"/>
      <c r="L60" s="121"/>
      <c r="M60" s="29"/>
      <c r="N60" s="1"/>
      <c r="O60" s="1"/>
      <c r="S60" s="29"/>
      <c r="T60" s="29"/>
      <c r="U60" s="29"/>
      <c r="V60" s="29"/>
    </row>
    <row r="61" spans="1:22" x14ac:dyDescent="0.15">
      <c r="A61" s="70">
        <v>8</v>
      </c>
      <c r="B61" s="184" t="s">
        <v>28</v>
      </c>
      <c r="C61" s="48">
        <f t="shared" si="8"/>
        <v>5411</v>
      </c>
      <c r="D61" s="112">
        <f t="shared" si="10"/>
        <v>6394</v>
      </c>
      <c r="E61" s="60">
        <f t="shared" si="9"/>
        <v>102.42286579594928</v>
      </c>
      <c r="F61" s="60">
        <f t="shared" si="11"/>
        <v>84.626212073819204</v>
      </c>
      <c r="G61" s="13"/>
      <c r="H61" s="104">
        <v>1161</v>
      </c>
      <c r="I61" s="157">
        <v>21</v>
      </c>
      <c r="J61" s="4" t="s">
        <v>163</v>
      </c>
      <c r="K61" s="57"/>
      <c r="S61" s="29"/>
      <c r="T61" s="29"/>
      <c r="U61" s="29"/>
      <c r="V61" s="29"/>
    </row>
    <row r="62" spans="1:22" x14ac:dyDescent="0.15">
      <c r="A62" s="70">
        <v>9</v>
      </c>
      <c r="B62" s="184" t="s">
        <v>2</v>
      </c>
      <c r="C62" s="48">
        <f t="shared" si="8"/>
        <v>4997</v>
      </c>
      <c r="D62" s="112">
        <f t="shared" si="10"/>
        <v>6541</v>
      </c>
      <c r="E62" s="60">
        <f t="shared" si="9"/>
        <v>105.35526038372338</v>
      </c>
      <c r="F62" s="60">
        <f t="shared" si="11"/>
        <v>76.395046628955825</v>
      </c>
      <c r="G62" s="14"/>
      <c r="H62" s="104">
        <v>590</v>
      </c>
      <c r="I62" s="203">
        <v>23</v>
      </c>
      <c r="J62" s="184" t="s">
        <v>27</v>
      </c>
      <c r="K62" s="57"/>
      <c r="L62" s="1" t="s">
        <v>61</v>
      </c>
      <c r="M62" s="106" t="s">
        <v>63</v>
      </c>
      <c r="N62" s="47" t="s">
        <v>75</v>
      </c>
      <c r="O62" s="1"/>
      <c r="S62" s="29"/>
      <c r="T62" s="29"/>
      <c r="U62" s="29"/>
      <c r="V62" s="29"/>
    </row>
    <row r="63" spans="1:22" ht="14.25" thickBot="1" x14ac:dyDescent="0.2">
      <c r="A63" s="73">
        <v>10</v>
      </c>
      <c r="B63" s="187" t="s">
        <v>5</v>
      </c>
      <c r="C63" s="394">
        <f t="shared" si="8"/>
        <v>3812</v>
      </c>
      <c r="D63" s="155">
        <f t="shared" si="10"/>
        <v>9879</v>
      </c>
      <c r="E63" s="66">
        <f t="shared" si="9"/>
        <v>96.775831429296773</v>
      </c>
      <c r="F63" s="66">
        <f t="shared" si="11"/>
        <v>38.586901508249824</v>
      </c>
      <c r="G63" s="105"/>
      <c r="H63" s="104">
        <v>551</v>
      </c>
      <c r="I63" s="93">
        <v>9</v>
      </c>
      <c r="J63" s="400" t="s">
        <v>171</v>
      </c>
      <c r="K63" s="4">
        <f>SUM(K49)</f>
        <v>26</v>
      </c>
      <c r="L63" s="184" t="s">
        <v>30</v>
      </c>
      <c r="M63" s="195">
        <v>83432</v>
      </c>
      <c r="N63" s="101">
        <f>SUM(H49)</f>
        <v>86371</v>
      </c>
      <c r="O63" s="50"/>
      <c r="S63" s="29"/>
      <c r="T63" s="29"/>
      <c r="U63" s="29"/>
      <c r="V63" s="29"/>
    </row>
    <row r="64" spans="1:22" ht="14.25" thickBot="1" x14ac:dyDescent="0.2">
      <c r="A64" s="74"/>
      <c r="B64" s="75" t="s">
        <v>56</v>
      </c>
      <c r="C64" s="115">
        <f>SUM(H89)</f>
        <v>190431</v>
      </c>
      <c r="D64" s="156">
        <f t="shared" si="10"/>
        <v>232158</v>
      </c>
      <c r="E64" s="79">
        <f t="shared" si="9"/>
        <v>104.36748473654789</v>
      </c>
      <c r="F64" s="79">
        <f t="shared" si="11"/>
        <v>82.026464735223428</v>
      </c>
      <c r="G64" s="506">
        <v>57.8</v>
      </c>
      <c r="H64" s="142">
        <v>355</v>
      </c>
      <c r="I64" s="93">
        <v>12</v>
      </c>
      <c r="J64" s="184" t="s">
        <v>18</v>
      </c>
      <c r="K64" s="4">
        <f t="shared" ref="K64:K72" si="12">SUM(K50)</f>
        <v>13</v>
      </c>
      <c r="L64" s="184" t="s">
        <v>7</v>
      </c>
      <c r="M64" s="195">
        <v>22465</v>
      </c>
      <c r="N64" s="101">
        <f t="shared" ref="N64:N72" si="13">SUM(H50)</f>
        <v>22943</v>
      </c>
      <c r="O64" s="50"/>
      <c r="S64" s="29"/>
      <c r="T64" s="29"/>
      <c r="U64" s="29"/>
      <c r="V64" s="29"/>
    </row>
    <row r="65" spans="2:22" x14ac:dyDescent="0.15">
      <c r="H65" s="101">
        <v>252</v>
      </c>
      <c r="I65" s="93">
        <v>1</v>
      </c>
      <c r="J65" s="184" t="s">
        <v>4</v>
      </c>
      <c r="K65" s="4">
        <f t="shared" si="12"/>
        <v>33</v>
      </c>
      <c r="L65" s="184" t="s">
        <v>0</v>
      </c>
      <c r="M65" s="195">
        <v>15053</v>
      </c>
      <c r="N65" s="101">
        <f t="shared" si="13"/>
        <v>16685</v>
      </c>
      <c r="O65" s="50"/>
      <c r="S65" s="29"/>
      <c r="T65" s="29"/>
      <c r="U65" s="29"/>
      <c r="V65" s="29"/>
    </row>
    <row r="66" spans="2:22" x14ac:dyDescent="0.15">
      <c r="H66" s="48">
        <v>84</v>
      </c>
      <c r="I66" s="93">
        <v>35</v>
      </c>
      <c r="J66" s="184" t="s">
        <v>36</v>
      </c>
      <c r="K66" s="4">
        <f t="shared" si="12"/>
        <v>25</v>
      </c>
      <c r="L66" s="184" t="s">
        <v>29</v>
      </c>
      <c r="M66" s="195">
        <v>11092</v>
      </c>
      <c r="N66" s="101">
        <f t="shared" si="13"/>
        <v>11265</v>
      </c>
      <c r="O66" s="50"/>
      <c r="S66" s="29"/>
      <c r="T66" s="29"/>
      <c r="U66" s="29"/>
      <c r="V66" s="29"/>
    </row>
    <row r="67" spans="2:22" x14ac:dyDescent="0.15">
      <c r="B67" s="1"/>
      <c r="C67" s="1"/>
      <c r="D67" s="1"/>
      <c r="E67" s="1"/>
      <c r="H67" s="48">
        <v>67</v>
      </c>
      <c r="I67" s="93">
        <v>27</v>
      </c>
      <c r="J67" s="184" t="s">
        <v>31</v>
      </c>
      <c r="K67" s="4">
        <f t="shared" si="12"/>
        <v>16</v>
      </c>
      <c r="L67" s="184" t="s">
        <v>3</v>
      </c>
      <c r="M67" s="195">
        <v>11272</v>
      </c>
      <c r="N67" s="101">
        <f t="shared" si="13"/>
        <v>11132</v>
      </c>
      <c r="O67" s="50"/>
      <c r="S67" s="29"/>
      <c r="T67" s="29"/>
      <c r="U67" s="29"/>
      <c r="V67" s="29"/>
    </row>
    <row r="68" spans="2:22" x14ac:dyDescent="0.15">
      <c r="B68" s="58"/>
      <c r="C68" s="29"/>
      <c r="D68" s="1"/>
      <c r="F68" s="1"/>
      <c r="H68" s="49">
        <v>56</v>
      </c>
      <c r="I68" s="93">
        <v>15</v>
      </c>
      <c r="J68" s="184" t="s">
        <v>20</v>
      </c>
      <c r="K68" s="4">
        <f t="shared" si="12"/>
        <v>34</v>
      </c>
      <c r="L68" s="184" t="s">
        <v>1</v>
      </c>
      <c r="M68" s="195">
        <v>10203</v>
      </c>
      <c r="N68" s="101">
        <f t="shared" si="13"/>
        <v>10464</v>
      </c>
      <c r="O68" s="50"/>
      <c r="S68" s="29"/>
      <c r="T68" s="29"/>
      <c r="U68" s="29"/>
      <c r="V68" s="29"/>
    </row>
    <row r="69" spans="2:22" x14ac:dyDescent="0.15">
      <c r="B69" s="58"/>
      <c r="C69" s="29"/>
      <c r="D69" s="1"/>
      <c r="F69" s="1"/>
      <c r="H69" s="49">
        <v>38</v>
      </c>
      <c r="I69" s="93">
        <v>4</v>
      </c>
      <c r="J69" s="184" t="s">
        <v>11</v>
      </c>
      <c r="K69" s="4">
        <f t="shared" si="12"/>
        <v>22</v>
      </c>
      <c r="L69" s="184" t="s">
        <v>26</v>
      </c>
      <c r="M69" s="195">
        <v>6977</v>
      </c>
      <c r="N69" s="101">
        <f t="shared" si="13"/>
        <v>9630</v>
      </c>
      <c r="O69" s="50"/>
      <c r="S69" s="29"/>
      <c r="T69" s="29"/>
      <c r="U69" s="29"/>
      <c r="V69" s="29"/>
    </row>
    <row r="70" spans="2:22" x14ac:dyDescent="0.15">
      <c r="B70" s="61"/>
      <c r="C70" s="1"/>
      <c r="D70" s="1"/>
      <c r="F70" s="1"/>
      <c r="H70" s="100">
        <v>22</v>
      </c>
      <c r="I70" s="93">
        <v>30</v>
      </c>
      <c r="J70" s="184" t="s">
        <v>33</v>
      </c>
      <c r="K70" s="4">
        <f t="shared" si="12"/>
        <v>24</v>
      </c>
      <c r="L70" s="184" t="s">
        <v>28</v>
      </c>
      <c r="M70" s="195">
        <v>5283</v>
      </c>
      <c r="N70" s="101">
        <f t="shared" si="13"/>
        <v>5411</v>
      </c>
      <c r="O70" s="50"/>
      <c r="S70" s="29"/>
      <c r="T70" s="29"/>
      <c r="U70" s="29"/>
      <c r="V70" s="29"/>
    </row>
    <row r="71" spans="2:22" x14ac:dyDescent="0.15">
      <c r="B71" s="57"/>
      <c r="C71" s="1"/>
      <c r="D71" s="1"/>
      <c r="H71" s="100">
        <v>18</v>
      </c>
      <c r="I71" s="93">
        <v>29</v>
      </c>
      <c r="J71" s="184" t="s">
        <v>54</v>
      </c>
      <c r="K71" s="4">
        <f t="shared" si="12"/>
        <v>40</v>
      </c>
      <c r="L71" s="184" t="s">
        <v>2</v>
      </c>
      <c r="M71" s="195">
        <v>4743</v>
      </c>
      <c r="N71" s="101">
        <f t="shared" si="13"/>
        <v>4997</v>
      </c>
      <c r="O71" s="50"/>
      <c r="S71" s="29"/>
      <c r="T71" s="29"/>
      <c r="U71" s="29"/>
      <c r="V71" s="29"/>
    </row>
    <row r="72" spans="2:22" ht="14.25" thickBot="1" x14ac:dyDescent="0.2">
      <c r="B72" s="57"/>
      <c r="C72" s="1"/>
      <c r="D72" s="1"/>
      <c r="H72" s="100">
        <v>0</v>
      </c>
      <c r="I72" s="93">
        <v>2</v>
      </c>
      <c r="J72" s="184" t="s">
        <v>6</v>
      </c>
      <c r="K72" s="4">
        <f t="shared" si="12"/>
        <v>36</v>
      </c>
      <c r="L72" s="187" t="s">
        <v>5</v>
      </c>
      <c r="M72" s="196">
        <v>3939</v>
      </c>
      <c r="N72" s="101">
        <f t="shared" si="13"/>
        <v>3812</v>
      </c>
      <c r="O72" s="50"/>
      <c r="S72" s="29"/>
      <c r="T72" s="29"/>
      <c r="U72" s="29"/>
      <c r="V72" s="29"/>
    </row>
    <row r="73" spans="2:22" ht="14.25" thickTop="1" x14ac:dyDescent="0.15">
      <c r="B73" s="57"/>
      <c r="C73" s="1"/>
      <c r="D73" s="1"/>
      <c r="H73" s="100">
        <v>0</v>
      </c>
      <c r="I73" s="93">
        <v>3</v>
      </c>
      <c r="J73" s="184" t="s">
        <v>10</v>
      </c>
      <c r="K73" s="48"/>
      <c r="L73" s="337" t="s">
        <v>93</v>
      </c>
      <c r="M73" s="194">
        <v>182462</v>
      </c>
      <c r="N73" s="193">
        <f>SUM(H89)</f>
        <v>190431</v>
      </c>
      <c r="O73" s="50"/>
      <c r="S73" s="29"/>
      <c r="T73" s="29"/>
      <c r="U73" s="29"/>
      <c r="V73" s="29"/>
    </row>
    <row r="74" spans="2:22" x14ac:dyDescent="0.15">
      <c r="B74" s="57"/>
      <c r="C74" s="1"/>
      <c r="D74" s="1"/>
      <c r="H74" s="100">
        <v>0</v>
      </c>
      <c r="I74" s="93">
        <v>5</v>
      </c>
      <c r="J74" s="184" t="s">
        <v>12</v>
      </c>
      <c r="K74" s="29"/>
      <c r="L74" s="29"/>
      <c r="M74" s="1"/>
      <c r="N74" s="29"/>
      <c r="O74" s="29"/>
      <c r="S74" s="29"/>
      <c r="T74" s="29"/>
      <c r="U74" s="29"/>
      <c r="V74" s="29"/>
    </row>
    <row r="75" spans="2:22" x14ac:dyDescent="0.15">
      <c r="B75" s="57"/>
      <c r="C75" s="1"/>
      <c r="D75" s="1"/>
      <c r="H75" s="49">
        <v>0</v>
      </c>
      <c r="I75" s="93">
        <v>6</v>
      </c>
      <c r="J75" s="184" t="s">
        <v>13</v>
      </c>
      <c r="L75" s="53"/>
      <c r="M75" s="29"/>
      <c r="N75" s="29"/>
      <c r="O75" s="29"/>
      <c r="S75" s="29"/>
      <c r="T75" s="29"/>
      <c r="U75" s="29"/>
      <c r="V75" s="29"/>
    </row>
    <row r="76" spans="2:22" x14ac:dyDescent="0.15">
      <c r="B76" s="57"/>
      <c r="C76" s="1"/>
      <c r="D76" s="1"/>
      <c r="H76" s="49">
        <v>0</v>
      </c>
      <c r="I76" s="93">
        <v>7</v>
      </c>
      <c r="J76" s="184" t="s">
        <v>14</v>
      </c>
      <c r="L76" s="419"/>
      <c r="M76" s="29"/>
      <c r="N76" s="1"/>
      <c r="O76" s="1"/>
      <c r="S76" s="29"/>
      <c r="T76" s="29"/>
      <c r="U76" s="29"/>
      <c r="V76" s="29"/>
    </row>
    <row r="77" spans="2:22" x14ac:dyDescent="0.15">
      <c r="B77" s="57"/>
      <c r="C77" s="1"/>
      <c r="D77" s="1"/>
      <c r="H77" s="49">
        <v>0</v>
      </c>
      <c r="I77" s="93">
        <v>8</v>
      </c>
      <c r="J77" s="184" t="s">
        <v>15</v>
      </c>
      <c r="L77" s="419"/>
      <c r="M77" s="29"/>
      <c r="N77" s="29"/>
      <c r="O77" s="29"/>
      <c r="S77" s="29"/>
      <c r="T77" s="29"/>
      <c r="U77" s="29"/>
      <c r="V77" s="29"/>
    </row>
    <row r="78" spans="2:22" x14ac:dyDescent="0.15">
      <c r="H78" s="351">
        <v>0</v>
      </c>
      <c r="I78" s="93">
        <v>10</v>
      </c>
      <c r="J78" s="184" t="s">
        <v>16</v>
      </c>
      <c r="L78" s="419"/>
      <c r="M78" s="29"/>
      <c r="N78" s="29"/>
      <c r="O78" s="29"/>
      <c r="S78" s="29"/>
      <c r="T78" s="29"/>
      <c r="U78" s="29"/>
      <c r="V78" s="29"/>
    </row>
    <row r="79" spans="2:22" x14ac:dyDescent="0.15">
      <c r="H79" s="101">
        <v>0</v>
      </c>
      <c r="I79" s="93">
        <v>11</v>
      </c>
      <c r="J79" s="184" t="s">
        <v>17</v>
      </c>
      <c r="L79" s="504"/>
      <c r="M79" s="29"/>
      <c r="N79" s="29"/>
      <c r="O79" s="29"/>
      <c r="S79" s="29"/>
      <c r="T79" s="29"/>
      <c r="U79" s="29"/>
      <c r="V79" s="29"/>
    </row>
    <row r="80" spans="2:22" x14ac:dyDescent="0.15">
      <c r="H80" s="398">
        <v>0</v>
      </c>
      <c r="I80" s="93">
        <v>14</v>
      </c>
      <c r="J80" s="184" t="s">
        <v>19</v>
      </c>
      <c r="N80" s="29"/>
      <c r="O80" s="29"/>
      <c r="S80" s="29"/>
      <c r="T80" s="29"/>
      <c r="U80" s="29"/>
      <c r="V80" s="29"/>
    </row>
    <row r="81" spans="8:22" x14ac:dyDescent="0.15">
      <c r="H81" s="414">
        <v>0</v>
      </c>
      <c r="I81" s="93">
        <v>18</v>
      </c>
      <c r="J81" s="184" t="s">
        <v>22</v>
      </c>
      <c r="L81" s="33"/>
      <c r="M81" s="29"/>
      <c r="N81" s="29"/>
      <c r="O81" s="29"/>
      <c r="S81" s="29"/>
      <c r="T81" s="29"/>
      <c r="U81" s="29"/>
      <c r="V81" s="29"/>
    </row>
    <row r="82" spans="8:22" x14ac:dyDescent="0.15">
      <c r="H82" s="5">
        <v>0</v>
      </c>
      <c r="I82" s="93">
        <v>19</v>
      </c>
      <c r="J82" s="184" t="s">
        <v>23</v>
      </c>
      <c r="L82" s="52"/>
      <c r="M82" s="505"/>
      <c r="N82" s="29"/>
      <c r="O82" s="29"/>
      <c r="S82" s="29"/>
      <c r="T82" s="29"/>
      <c r="U82" s="29"/>
      <c r="V82" s="29"/>
    </row>
    <row r="83" spans="8:22" x14ac:dyDescent="0.15">
      <c r="H83" s="49">
        <v>0</v>
      </c>
      <c r="I83" s="93">
        <v>20</v>
      </c>
      <c r="J83" s="184" t="s">
        <v>24</v>
      </c>
      <c r="L83" s="53"/>
      <c r="M83" s="29"/>
      <c r="N83" s="29"/>
      <c r="O83" s="29"/>
      <c r="S83" s="29"/>
      <c r="T83" s="29"/>
      <c r="U83" s="29"/>
      <c r="V83" s="29"/>
    </row>
    <row r="84" spans="8:22" x14ac:dyDescent="0.15">
      <c r="H84" s="49">
        <v>0</v>
      </c>
      <c r="I84" s="93">
        <v>28</v>
      </c>
      <c r="J84" s="184" t="s">
        <v>32</v>
      </c>
      <c r="L84" s="53"/>
      <c r="M84" s="29"/>
      <c r="N84" s="29"/>
      <c r="O84" s="29"/>
      <c r="S84" s="29"/>
      <c r="T84" s="29"/>
      <c r="U84" s="29"/>
      <c r="V84" s="29"/>
    </row>
    <row r="85" spans="8:22" x14ac:dyDescent="0.15">
      <c r="H85" s="100">
        <v>0</v>
      </c>
      <c r="I85" s="93">
        <v>31</v>
      </c>
      <c r="J85" s="184" t="s">
        <v>64</v>
      </c>
      <c r="L85" s="30"/>
      <c r="M85" s="29"/>
      <c r="N85" s="29"/>
      <c r="O85" s="29"/>
      <c r="S85" s="29"/>
      <c r="T85" s="29"/>
      <c r="U85" s="29"/>
      <c r="V85" s="29"/>
    </row>
    <row r="86" spans="8:22" x14ac:dyDescent="0.15">
      <c r="H86" s="49">
        <v>0</v>
      </c>
      <c r="I86" s="93">
        <v>32</v>
      </c>
      <c r="J86" s="184" t="s">
        <v>35</v>
      </c>
      <c r="L86" s="53"/>
      <c r="M86" s="29"/>
      <c r="N86" s="29"/>
      <c r="O86" s="29"/>
      <c r="S86" s="29"/>
      <c r="T86" s="29"/>
      <c r="U86" s="29"/>
      <c r="V86" s="29"/>
    </row>
    <row r="87" spans="8:22" x14ac:dyDescent="0.15">
      <c r="H87" s="100">
        <v>0</v>
      </c>
      <c r="I87" s="93">
        <v>37</v>
      </c>
      <c r="J87" s="184" t="s">
        <v>37</v>
      </c>
      <c r="L87" s="53"/>
      <c r="M87" s="29"/>
      <c r="N87" s="29"/>
      <c r="O87" s="29"/>
      <c r="S87" s="34"/>
      <c r="T87" s="34"/>
    </row>
    <row r="88" spans="8:22" x14ac:dyDescent="0.15">
      <c r="H88" s="49">
        <v>0</v>
      </c>
      <c r="I88" s="93">
        <v>39</v>
      </c>
      <c r="J88" s="184" t="s">
        <v>39</v>
      </c>
      <c r="L88" s="53"/>
      <c r="M88" s="29"/>
      <c r="N88" s="29"/>
      <c r="O88" s="29"/>
      <c r="Q88" s="29"/>
    </row>
    <row r="89" spans="8:22" x14ac:dyDescent="0.15">
      <c r="H89" s="135">
        <f>SUM(H49:H88)</f>
        <v>190431</v>
      </c>
      <c r="I89" s="93"/>
      <c r="J89" s="4" t="s">
        <v>8</v>
      </c>
      <c r="L89" s="53"/>
      <c r="M89" s="29"/>
      <c r="N89" s="29"/>
      <c r="O89" s="29"/>
    </row>
    <row r="90" spans="8:22" x14ac:dyDescent="0.15">
      <c r="I90" s="190"/>
      <c r="J90" s="87"/>
      <c r="L90" s="53"/>
      <c r="M90" s="29"/>
      <c r="N90" s="29"/>
      <c r="O90" s="29"/>
      <c r="P90" s="1"/>
    </row>
    <row r="91" spans="8:22" ht="18.75" x14ac:dyDescent="0.2">
      <c r="I91" s="102"/>
      <c r="J91" s="34"/>
      <c r="L91" s="53"/>
      <c r="M91" s="29"/>
      <c r="N91" s="29"/>
      <c r="O91" s="29"/>
      <c r="P91" s="51"/>
    </row>
    <row r="92" spans="8:22" x14ac:dyDescent="0.15">
      <c r="I92" s="102"/>
      <c r="J92" s="1"/>
      <c r="L92" s="53"/>
      <c r="M92" s="29"/>
      <c r="N92" s="29"/>
      <c r="O92" s="29"/>
      <c r="P92" s="1"/>
    </row>
    <row r="93" spans="8:22" x14ac:dyDescent="0.15">
      <c r="J93" s="1"/>
      <c r="L93" s="53"/>
      <c r="M93" s="29"/>
      <c r="N93" s="1"/>
      <c r="O93" s="1"/>
      <c r="P93" s="52"/>
    </row>
    <row r="94" spans="8:22" x14ac:dyDescent="0.15">
      <c r="J94" s="1"/>
      <c r="L94" s="53"/>
      <c r="M94" s="29"/>
      <c r="N94" s="29"/>
      <c r="O94" s="29"/>
      <c r="P94" s="29"/>
    </row>
    <row r="95" spans="8:22" x14ac:dyDescent="0.15">
      <c r="J95" s="1"/>
      <c r="L95" s="53"/>
      <c r="M95" s="29"/>
      <c r="N95" s="29"/>
      <c r="O95" s="29"/>
      <c r="P95" s="29"/>
    </row>
    <row r="96" spans="8:22" x14ac:dyDescent="0.15">
      <c r="J96" s="1"/>
      <c r="L96" s="53"/>
      <c r="M96" s="29"/>
      <c r="N96" s="29"/>
      <c r="O96" s="29"/>
      <c r="P96" s="29"/>
    </row>
    <row r="97" spans="10:17" x14ac:dyDescent="0.15">
      <c r="J97" s="1"/>
      <c r="L97" s="53"/>
      <c r="M97" s="29"/>
      <c r="N97" s="29"/>
      <c r="O97" s="29"/>
      <c r="P97" s="29"/>
    </row>
    <row r="98" spans="10:17" x14ac:dyDescent="0.15">
      <c r="J98" s="1"/>
      <c r="L98" s="53"/>
      <c r="M98" s="29"/>
      <c r="N98" s="29"/>
      <c r="O98" s="29"/>
      <c r="P98" s="29"/>
    </row>
    <row r="99" spans="10:17" x14ac:dyDescent="0.15">
      <c r="J99" s="1"/>
      <c r="L99" s="53"/>
      <c r="M99" s="29"/>
      <c r="N99" s="29"/>
      <c r="O99" s="29"/>
      <c r="P99" s="29"/>
    </row>
    <row r="100" spans="10:17" x14ac:dyDescent="0.15">
      <c r="J100" s="1"/>
      <c r="L100" s="53"/>
      <c r="M100" s="29"/>
      <c r="N100" s="29"/>
      <c r="O100" s="29"/>
      <c r="P100" s="29"/>
    </row>
    <row r="101" spans="10:17" x14ac:dyDescent="0.15">
      <c r="J101" s="1"/>
      <c r="L101" s="53"/>
      <c r="M101" s="29"/>
      <c r="N101" s="29"/>
      <c r="O101" s="29"/>
      <c r="P101" s="29"/>
    </row>
    <row r="102" spans="10:17" x14ac:dyDescent="0.15">
      <c r="J102" s="1"/>
      <c r="L102" s="53"/>
      <c r="M102" s="29"/>
      <c r="N102" s="29"/>
      <c r="O102" s="29"/>
      <c r="P102" s="29"/>
    </row>
    <row r="103" spans="10:17" x14ac:dyDescent="0.15">
      <c r="J103" s="1"/>
      <c r="L103" s="53"/>
      <c r="M103" s="29"/>
      <c r="N103" s="29"/>
      <c r="O103" s="29"/>
      <c r="P103" s="29"/>
    </row>
    <row r="104" spans="10:17" x14ac:dyDescent="0.15">
      <c r="J104" s="1"/>
      <c r="L104" s="53"/>
      <c r="M104" s="29"/>
      <c r="N104" s="29"/>
      <c r="O104" s="29"/>
      <c r="P104" s="29"/>
    </row>
    <row r="105" spans="10:17" x14ac:dyDescent="0.15">
      <c r="J105" s="1"/>
      <c r="L105" s="53"/>
      <c r="M105" s="29"/>
      <c r="N105" s="29"/>
      <c r="O105" s="29"/>
      <c r="P105" s="29"/>
    </row>
    <row r="106" spans="10:17" x14ac:dyDescent="0.15">
      <c r="J106" s="1"/>
      <c r="L106" s="53"/>
      <c r="M106" s="29"/>
      <c r="N106" s="29"/>
      <c r="O106" s="29"/>
      <c r="P106" s="29"/>
      <c r="Q106" s="29"/>
    </row>
    <row r="107" spans="10:17" x14ac:dyDescent="0.15">
      <c r="J107" s="1"/>
      <c r="L107" s="53"/>
      <c r="M107" s="29"/>
      <c r="N107" s="29"/>
      <c r="O107" s="29"/>
      <c r="P107" s="29"/>
      <c r="Q107" s="29"/>
    </row>
    <row r="108" spans="10:17" x14ac:dyDescent="0.15">
      <c r="J108" s="1"/>
      <c r="L108" s="53"/>
      <c r="M108" s="29"/>
      <c r="N108" s="29"/>
      <c r="O108" s="29"/>
      <c r="P108" s="29"/>
      <c r="Q108" s="29"/>
    </row>
    <row r="109" spans="10:17" x14ac:dyDescent="0.15">
      <c r="J109" s="1"/>
      <c r="L109" s="53"/>
      <c r="M109" s="29"/>
      <c r="N109" s="29"/>
      <c r="O109" s="29"/>
      <c r="P109" s="29"/>
      <c r="Q109" s="29"/>
    </row>
    <row r="110" spans="10:17" x14ac:dyDescent="0.15">
      <c r="J110" s="1"/>
      <c r="L110" s="53"/>
      <c r="M110" s="29"/>
      <c r="N110" s="29"/>
      <c r="O110" s="29"/>
      <c r="P110" s="29"/>
      <c r="Q110" s="29"/>
    </row>
    <row r="111" spans="10:17" x14ac:dyDescent="0.15">
      <c r="J111" s="1"/>
      <c r="K111" s="29"/>
      <c r="L111" s="29"/>
      <c r="M111" s="1"/>
      <c r="N111" s="29"/>
      <c r="O111" s="29"/>
      <c r="P111" s="29"/>
      <c r="Q111" s="29"/>
    </row>
    <row r="112" spans="10:17" x14ac:dyDescent="0.15">
      <c r="J112" s="1"/>
      <c r="K112" s="29"/>
      <c r="L112" s="29"/>
      <c r="M112" s="1"/>
      <c r="N112" s="29"/>
      <c r="O112" s="29"/>
      <c r="P112" s="29"/>
      <c r="Q112" s="29"/>
    </row>
    <row r="113" spans="10:17" x14ac:dyDescent="0.15">
      <c r="J113" s="1"/>
      <c r="K113" s="29"/>
      <c r="L113" s="29"/>
      <c r="M113" s="1"/>
      <c r="N113" s="29"/>
      <c r="O113" s="29"/>
      <c r="P113" s="29"/>
      <c r="Q113" s="29"/>
    </row>
    <row r="114" spans="10:17" x14ac:dyDescent="0.15">
      <c r="J114" s="1"/>
      <c r="K114" s="29"/>
      <c r="L114" s="29"/>
      <c r="M114" s="1"/>
      <c r="N114" s="29"/>
      <c r="O114" s="29"/>
      <c r="P114" s="29"/>
      <c r="Q114" s="29"/>
    </row>
    <row r="115" spans="10:17" x14ac:dyDescent="0.15">
      <c r="J115" s="1"/>
      <c r="K115" s="29"/>
      <c r="L115" s="29"/>
      <c r="M115" s="1"/>
      <c r="N115" s="29"/>
      <c r="O115" s="29"/>
      <c r="P115" s="29"/>
      <c r="Q115" s="29"/>
    </row>
    <row r="116" spans="10:17" x14ac:dyDescent="0.15">
      <c r="J116" s="1"/>
      <c r="K116" s="29"/>
      <c r="L116" s="29"/>
      <c r="M116" s="1"/>
      <c r="N116" s="29"/>
      <c r="O116" s="29"/>
      <c r="P116" s="29"/>
      <c r="Q116" s="29"/>
    </row>
    <row r="117" spans="10:17" x14ac:dyDescent="0.15">
      <c r="J117" s="1"/>
      <c r="K117" s="29"/>
      <c r="L117" s="29"/>
      <c r="M117" s="1"/>
      <c r="N117" s="29"/>
      <c r="O117" s="29"/>
      <c r="P117" s="29"/>
      <c r="Q117" s="29"/>
    </row>
    <row r="118" spans="10:17" x14ac:dyDescent="0.15">
      <c r="J118" s="1"/>
      <c r="K118" s="29"/>
      <c r="L118" s="29"/>
      <c r="M118" s="1"/>
      <c r="N118" s="29"/>
      <c r="O118" s="29"/>
      <c r="P118" s="29"/>
      <c r="Q118" s="29"/>
    </row>
    <row r="119" spans="10:17" x14ac:dyDescent="0.15">
      <c r="J119" s="1"/>
      <c r="K119" s="29"/>
      <c r="L119" s="29"/>
      <c r="M119" s="1"/>
      <c r="N119" s="29"/>
      <c r="O119" s="29"/>
      <c r="P119" s="29"/>
      <c r="Q119" s="29"/>
    </row>
    <row r="120" spans="10:17" x14ac:dyDescent="0.15">
      <c r="J120" s="1"/>
      <c r="K120" s="29"/>
      <c r="L120" s="29"/>
      <c r="M120" s="1"/>
      <c r="N120" s="29"/>
      <c r="O120" s="29"/>
      <c r="P120" s="29"/>
      <c r="Q120" s="29"/>
    </row>
    <row r="121" spans="10:17" x14ac:dyDescent="0.15">
      <c r="J121" s="1"/>
      <c r="K121" s="29"/>
      <c r="L121" s="29"/>
      <c r="M121" s="1"/>
      <c r="N121" s="29"/>
      <c r="O121" s="29"/>
      <c r="P121" s="29"/>
      <c r="Q121" s="29"/>
    </row>
    <row r="122" spans="10:17" x14ac:dyDescent="0.15">
      <c r="J122" s="1"/>
      <c r="K122" s="29"/>
      <c r="L122" s="29"/>
      <c r="M122" s="1"/>
      <c r="N122" s="29"/>
      <c r="O122" s="29"/>
      <c r="P122" s="29"/>
    </row>
    <row r="123" spans="10:17" x14ac:dyDescent="0.15">
      <c r="J123" s="1"/>
      <c r="K123" s="29"/>
      <c r="L123" s="29"/>
      <c r="M123" s="1"/>
      <c r="N123" s="29"/>
      <c r="O123" s="29"/>
      <c r="P123" s="29"/>
    </row>
    <row r="124" spans="10:17" x14ac:dyDescent="0.15">
      <c r="J124" s="1"/>
      <c r="K124" s="29"/>
      <c r="L124" s="29"/>
      <c r="M124" s="1"/>
      <c r="N124" s="29"/>
      <c r="O124" s="29"/>
      <c r="P124" s="29"/>
    </row>
    <row r="125" spans="10:17" x14ac:dyDescent="0.15">
      <c r="J125" s="1"/>
      <c r="K125" s="29"/>
      <c r="L125" s="29"/>
      <c r="M125" s="1"/>
      <c r="N125" s="29"/>
      <c r="O125" s="29"/>
      <c r="P125" s="29"/>
    </row>
    <row r="126" spans="10:17" x14ac:dyDescent="0.15">
      <c r="J126" s="1"/>
      <c r="K126" s="29"/>
      <c r="L126" s="29"/>
      <c r="M126" s="1"/>
      <c r="N126" s="29"/>
      <c r="O126" s="29"/>
      <c r="P126" s="29"/>
    </row>
    <row r="127" spans="10:17" x14ac:dyDescent="0.15">
      <c r="J127" s="1"/>
      <c r="K127" s="29"/>
      <c r="L127" s="29"/>
      <c r="M127" s="1"/>
      <c r="N127" s="29"/>
      <c r="O127" s="29"/>
      <c r="P127" s="29"/>
    </row>
    <row r="128" spans="10:17" x14ac:dyDescent="0.15">
      <c r="J128" s="1"/>
      <c r="K128" s="29"/>
      <c r="L128" s="29"/>
      <c r="M128" s="1"/>
      <c r="N128" s="29"/>
      <c r="O128" s="29"/>
      <c r="P128" s="29"/>
    </row>
    <row r="129" spans="10:16" x14ac:dyDescent="0.15">
      <c r="J129" s="1"/>
      <c r="K129" s="29"/>
      <c r="L129" s="29"/>
      <c r="M129" s="1"/>
      <c r="N129" s="29"/>
      <c r="O129" s="29"/>
      <c r="P129" s="29"/>
    </row>
    <row r="130" spans="10:16" x14ac:dyDescent="0.15">
      <c r="J130" s="1"/>
      <c r="K130" s="29"/>
      <c r="L130" s="29"/>
      <c r="M130" s="1"/>
      <c r="N130" s="29"/>
      <c r="O130" s="29"/>
      <c r="P130" s="29"/>
    </row>
    <row r="131" spans="10:16" x14ac:dyDescent="0.15">
      <c r="J131" s="1"/>
      <c r="K131" s="29"/>
      <c r="L131" s="29"/>
      <c r="M131" s="1"/>
      <c r="N131" s="29"/>
      <c r="O131" s="29"/>
      <c r="P131" s="29"/>
    </row>
    <row r="132" spans="10:16" x14ac:dyDescent="0.15">
      <c r="J132" s="1"/>
      <c r="K132" s="29"/>
      <c r="L132" s="29"/>
      <c r="M132" s="1"/>
      <c r="N132" s="29"/>
      <c r="O132" s="29"/>
      <c r="P132" s="29"/>
    </row>
    <row r="133" spans="10:16" x14ac:dyDescent="0.15">
      <c r="J133" s="1"/>
      <c r="K133" s="29"/>
      <c r="L133" s="29"/>
      <c r="M133" s="1"/>
      <c r="N133" s="29"/>
      <c r="O133" s="29"/>
      <c r="P133" s="29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E95"/>
  <sheetViews>
    <sheetView zoomScaleNormal="100" workbookViewId="0">
      <selection activeCell="Q6" sqref="Q6"/>
    </sheetView>
  </sheetViews>
  <sheetFormatPr defaultRowHeight="13.5" x14ac:dyDescent="0.15"/>
  <cols>
    <col min="1" max="1" width="6.125" style="484" customWidth="1"/>
    <col min="2" max="2" width="19.375" style="484" customWidth="1"/>
    <col min="3" max="4" width="13.25" style="484" customWidth="1"/>
    <col min="5" max="6" width="11.875" style="484" customWidth="1"/>
    <col min="7" max="7" width="18.625" style="484" customWidth="1"/>
    <col min="8" max="8" width="15.25" style="484" customWidth="1"/>
    <col min="9" max="9" width="4.75" style="54" customWidth="1"/>
    <col min="10" max="10" width="18.75" style="484" customWidth="1"/>
    <col min="11" max="11" width="5" style="484" customWidth="1"/>
    <col min="12" max="12" width="18.125" style="484" customWidth="1"/>
    <col min="13" max="13" width="15.875" style="484" customWidth="1"/>
    <col min="14" max="14" width="14.5" style="484" customWidth="1"/>
    <col min="15" max="15" width="11" style="484" customWidth="1"/>
    <col min="16" max="16" width="9" style="484"/>
    <col min="17" max="17" width="6.25" style="484" customWidth="1"/>
    <col min="18" max="18" width="14.25" style="62" customWidth="1"/>
    <col min="19" max="30" width="7.625" style="484" customWidth="1"/>
    <col min="31" max="16384" width="9" style="484"/>
  </cols>
  <sheetData>
    <row r="1" spans="5:31" ht="13.5" customHeight="1" x14ac:dyDescent="0.15">
      <c r="H1" s="491" t="s">
        <v>195</v>
      </c>
      <c r="J1" s="116"/>
      <c r="Q1" s="29"/>
      <c r="R1" s="12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8" t="s">
        <v>187</v>
      </c>
      <c r="I2" s="93"/>
      <c r="J2" s="218" t="s">
        <v>104</v>
      </c>
      <c r="K2" s="4"/>
      <c r="L2" s="210" t="s">
        <v>180</v>
      </c>
      <c r="Q2" s="1"/>
      <c r="R2" s="124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1"/>
    </row>
    <row r="3" spans="5:31" x14ac:dyDescent="0.15">
      <c r="H3" s="207" t="s">
        <v>100</v>
      </c>
      <c r="I3" s="93"/>
      <c r="J3" s="162" t="s">
        <v>47</v>
      </c>
      <c r="K3" s="4"/>
      <c r="L3" s="47" t="s">
        <v>100</v>
      </c>
      <c r="M3" s="92"/>
      <c r="Q3" s="1"/>
      <c r="R3" s="53"/>
      <c r="S3" s="29"/>
      <c r="T3" s="29"/>
      <c r="U3" s="29"/>
      <c r="V3" s="29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1">
        <v>88545</v>
      </c>
      <c r="I4" s="93">
        <v>31</v>
      </c>
      <c r="J4" s="37" t="s">
        <v>64</v>
      </c>
      <c r="K4" s="236">
        <f>SUM(I4)</f>
        <v>31</v>
      </c>
      <c r="L4" s="328">
        <v>93826</v>
      </c>
      <c r="M4" s="50"/>
      <c r="Q4" s="1"/>
      <c r="R4" s="53"/>
      <c r="S4" s="29"/>
      <c r="T4" s="29"/>
      <c r="U4" s="29"/>
      <c r="V4" s="29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00">
        <v>50696</v>
      </c>
      <c r="I5" s="93">
        <v>2</v>
      </c>
      <c r="J5" s="37" t="s">
        <v>6</v>
      </c>
      <c r="K5" s="236">
        <f t="shared" ref="K5:K13" si="0">SUM(I5)</f>
        <v>2</v>
      </c>
      <c r="L5" s="328">
        <v>49016</v>
      </c>
      <c r="M5" s="50"/>
      <c r="Q5" s="1"/>
      <c r="R5" s="53"/>
      <c r="S5" s="29"/>
      <c r="T5" s="29"/>
      <c r="U5" s="29"/>
      <c r="V5" s="29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00">
        <v>46839</v>
      </c>
      <c r="I6" s="93">
        <v>3</v>
      </c>
      <c r="J6" s="37" t="s">
        <v>10</v>
      </c>
      <c r="K6" s="236">
        <f t="shared" si="0"/>
        <v>3</v>
      </c>
      <c r="L6" s="328">
        <v>36847</v>
      </c>
      <c r="M6" s="50"/>
      <c r="Q6" s="1"/>
      <c r="R6" s="53"/>
      <c r="S6" s="29"/>
      <c r="T6" s="29"/>
      <c r="U6" s="29"/>
      <c r="V6" s="29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00">
        <v>27082</v>
      </c>
      <c r="I7" s="93">
        <v>34</v>
      </c>
      <c r="J7" s="37" t="s">
        <v>1</v>
      </c>
      <c r="K7" s="236">
        <f t="shared" si="0"/>
        <v>34</v>
      </c>
      <c r="L7" s="328">
        <v>30551</v>
      </c>
      <c r="M7" s="50"/>
      <c r="Q7" s="1"/>
      <c r="R7" s="53"/>
      <c r="S7" s="29"/>
      <c r="T7" s="29"/>
      <c r="U7" s="29"/>
      <c r="V7" s="29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00">
        <v>25141</v>
      </c>
      <c r="I8" s="93">
        <v>40</v>
      </c>
      <c r="J8" s="355" t="s">
        <v>2</v>
      </c>
      <c r="K8" s="236">
        <f t="shared" si="0"/>
        <v>40</v>
      </c>
      <c r="L8" s="328">
        <v>38726</v>
      </c>
      <c r="M8" s="50"/>
      <c r="Q8" s="1"/>
      <c r="R8" s="53"/>
      <c r="S8" s="29"/>
      <c r="T8" s="29"/>
      <c r="U8" s="29"/>
      <c r="V8" s="29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00">
        <v>21939</v>
      </c>
      <c r="I9" s="93">
        <v>16</v>
      </c>
      <c r="J9" s="37" t="s">
        <v>3</v>
      </c>
      <c r="K9" s="236">
        <f t="shared" si="0"/>
        <v>16</v>
      </c>
      <c r="L9" s="328">
        <v>14493</v>
      </c>
      <c r="M9" s="50"/>
      <c r="Q9" s="1"/>
      <c r="R9" s="53"/>
      <c r="S9" s="29"/>
      <c r="T9" s="29"/>
      <c r="U9" s="29"/>
      <c r="V9" s="29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00">
        <v>19059</v>
      </c>
      <c r="I10" s="93">
        <v>13</v>
      </c>
      <c r="J10" s="37" t="s">
        <v>7</v>
      </c>
      <c r="K10" s="236">
        <f t="shared" si="0"/>
        <v>13</v>
      </c>
      <c r="L10" s="328">
        <v>20265</v>
      </c>
      <c r="M10" s="50"/>
      <c r="Q10" s="1"/>
      <c r="R10" s="53"/>
      <c r="S10" s="29"/>
      <c r="T10" s="29"/>
      <c r="U10" s="29"/>
      <c r="V10" s="29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00">
        <v>17665</v>
      </c>
      <c r="I11" s="93">
        <v>17</v>
      </c>
      <c r="J11" s="37" t="s">
        <v>21</v>
      </c>
      <c r="K11" s="236">
        <f t="shared" si="0"/>
        <v>17</v>
      </c>
      <c r="L11" s="328">
        <v>17602</v>
      </c>
      <c r="M11" s="50"/>
      <c r="N11" s="32"/>
      <c r="Q11" s="1"/>
      <c r="R11" s="53"/>
      <c r="S11" s="29"/>
      <c r="T11" s="29"/>
      <c r="U11" s="29"/>
      <c r="V11" s="29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73">
        <v>14923</v>
      </c>
      <c r="I12" s="93">
        <v>1</v>
      </c>
      <c r="J12" s="37" t="s">
        <v>4</v>
      </c>
      <c r="K12" s="236">
        <f t="shared" si="0"/>
        <v>1</v>
      </c>
      <c r="L12" s="329">
        <v>12986</v>
      </c>
      <c r="M12" s="50"/>
      <c r="Q12" s="1"/>
      <c r="R12" s="53"/>
      <c r="S12" s="29"/>
      <c r="T12" s="29"/>
      <c r="U12" s="29"/>
      <c r="V12" s="29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9"/>
      <c r="H13" s="511">
        <v>12400</v>
      </c>
      <c r="I13" s="154">
        <v>33</v>
      </c>
      <c r="J13" s="86" t="s">
        <v>0</v>
      </c>
      <c r="K13" s="236">
        <f t="shared" si="0"/>
        <v>33</v>
      </c>
      <c r="L13" s="329">
        <v>10581</v>
      </c>
      <c r="M13" s="50"/>
      <c r="Q13" s="1"/>
      <c r="R13" s="53"/>
      <c r="S13" s="29"/>
      <c r="T13" s="29"/>
      <c r="U13" s="29"/>
      <c r="V13" s="29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9"/>
      <c r="H14" s="465">
        <v>12298</v>
      </c>
      <c r="I14" s="260">
        <v>38</v>
      </c>
      <c r="J14" s="481" t="s">
        <v>38</v>
      </c>
      <c r="K14" s="122" t="s">
        <v>8</v>
      </c>
      <c r="L14" s="330">
        <v>423141</v>
      </c>
      <c r="M14" s="1"/>
      <c r="N14" s="59"/>
      <c r="Q14" s="1"/>
      <c r="R14" s="53"/>
      <c r="S14" s="29"/>
      <c r="T14" s="29"/>
      <c r="U14" s="29"/>
      <c r="V14" s="29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00">
        <v>11887</v>
      </c>
      <c r="I15" s="93">
        <v>11</v>
      </c>
      <c r="J15" s="37" t="s">
        <v>17</v>
      </c>
      <c r="K15" s="57"/>
      <c r="L15" s="30"/>
      <c r="M15" s="1"/>
      <c r="N15" s="59"/>
      <c r="Q15" s="1"/>
      <c r="R15" s="53"/>
      <c r="S15" s="29"/>
      <c r="T15" s="29"/>
      <c r="U15" s="29"/>
      <c r="V15" s="29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00">
        <v>9794</v>
      </c>
      <c r="I16" s="93">
        <v>26</v>
      </c>
      <c r="J16" s="37" t="s">
        <v>30</v>
      </c>
      <c r="K16" s="57"/>
      <c r="L16" s="36"/>
      <c r="Q16" s="1"/>
      <c r="R16" s="53"/>
      <c r="S16" s="29"/>
      <c r="T16" s="29"/>
      <c r="U16" s="29"/>
      <c r="V16" s="29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00">
        <v>8133</v>
      </c>
      <c r="I17" s="93">
        <v>36</v>
      </c>
      <c r="J17" s="37" t="s">
        <v>5</v>
      </c>
      <c r="L17" s="36"/>
      <c r="Q17" s="1"/>
      <c r="R17" s="53"/>
      <c r="S17" s="29"/>
      <c r="T17" s="29"/>
      <c r="U17" s="29"/>
      <c r="V17" s="29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9">
        <v>6525</v>
      </c>
      <c r="I18" s="93">
        <v>21</v>
      </c>
      <c r="J18" s="400" t="s">
        <v>163</v>
      </c>
      <c r="K18" s="1"/>
      <c r="L18" s="219" t="s">
        <v>104</v>
      </c>
      <c r="M18" s="484" t="s">
        <v>63</v>
      </c>
      <c r="N18" s="47" t="s">
        <v>75</v>
      </c>
      <c r="Q18" s="1"/>
      <c r="R18" s="53"/>
      <c r="S18" s="29"/>
      <c r="T18" s="29"/>
      <c r="U18" s="29"/>
      <c r="V18" s="29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395">
        <v>6240</v>
      </c>
      <c r="I19" s="93">
        <v>24</v>
      </c>
      <c r="J19" s="355" t="s">
        <v>28</v>
      </c>
      <c r="K19" s="133">
        <f>SUM(I4)</f>
        <v>31</v>
      </c>
      <c r="L19" s="37" t="s">
        <v>64</v>
      </c>
      <c r="M19" s="455">
        <v>88195</v>
      </c>
      <c r="N19" s="101">
        <f>SUM(H4)</f>
        <v>88545</v>
      </c>
      <c r="Q19" s="1"/>
      <c r="R19" s="53"/>
      <c r="S19" s="29"/>
      <c r="T19" s="29"/>
      <c r="U19" s="29"/>
      <c r="V19" s="29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7" t="s">
        <v>46</v>
      </c>
      <c r="B20" s="68" t="s">
        <v>47</v>
      </c>
      <c r="C20" s="68" t="s">
        <v>187</v>
      </c>
      <c r="D20" s="68" t="s">
        <v>180</v>
      </c>
      <c r="E20" s="68" t="s">
        <v>41</v>
      </c>
      <c r="F20" s="68" t="s">
        <v>50</v>
      </c>
      <c r="G20" s="334" t="s">
        <v>193</v>
      </c>
      <c r="H20" s="100">
        <v>5157</v>
      </c>
      <c r="I20" s="93">
        <v>25</v>
      </c>
      <c r="J20" s="37" t="s">
        <v>29</v>
      </c>
      <c r="K20" s="133">
        <f t="shared" ref="K20:K28" si="1">SUM(I5)</f>
        <v>2</v>
      </c>
      <c r="L20" s="37" t="s">
        <v>6</v>
      </c>
      <c r="M20" s="456">
        <v>45448</v>
      </c>
      <c r="N20" s="101">
        <f t="shared" ref="N20:N28" si="2">SUM(H5)</f>
        <v>50696</v>
      </c>
      <c r="Q20" s="1"/>
      <c r="R20" s="53"/>
      <c r="S20" s="29"/>
      <c r="T20" s="29"/>
      <c r="U20" s="29"/>
      <c r="V20" s="29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0">
        <v>1</v>
      </c>
      <c r="B21" s="37" t="s">
        <v>64</v>
      </c>
      <c r="C21" s="235">
        <f>SUM(H4)</f>
        <v>88545</v>
      </c>
      <c r="D21" s="7">
        <f>SUM(L4)</f>
        <v>93826</v>
      </c>
      <c r="E21" s="60">
        <f t="shared" ref="E21:E30" si="3">SUM(N19/M19*100)</f>
        <v>100.39684789387154</v>
      </c>
      <c r="F21" s="60">
        <f t="shared" ref="F21:F31" si="4">SUM(C21/D21*100)</f>
        <v>94.371496173768463</v>
      </c>
      <c r="G21" s="71"/>
      <c r="H21" s="100">
        <v>3504</v>
      </c>
      <c r="I21" s="93">
        <v>9</v>
      </c>
      <c r="J21" s="400" t="s">
        <v>171</v>
      </c>
      <c r="K21" s="133">
        <f t="shared" si="1"/>
        <v>3</v>
      </c>
      <c r="L21" s="37" t="s">
        <v>10</v>
      </c>
      <c r="M21" s="456">
        <v>33457</v>
      </c>
      <c r="N21" s="101">
        <f t="shared" si="2"/>
        <v>46839</v>
      </c>
      <c r="Q21" s="1"/>
      <c r="R21" s="53"/>
      <c r="S21" s="29"/>
      <c r="T21" s="29"/>
      <c r="U21" s="29"/>
      <c r="V21" s="29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0">
        <v>2</v>
      </c>
      <c r="B22" s="37" t="s">
        <v>6</v>
      </c>
      <c r="C22" s="235">
        <f t="shared" ref="C22:C30" si="5">SUM(H5)</f>
        <v>50696</v>
      </c>
      <c r="D22" s="7">
        <f t="shared" ref="D22:D30" si="6">SUM(L5)</f>
        <v>49016</v>
      </c>
      <c r="E22" s="60">
        <f t="shared" si="3"/>
        <v>111.54726280584404</v>
      </c>
      <c r="F22" s="60">
        <f t="shared" si="4"/>
        <v>103.42745226048638</v>
      </c>
      <c r="G22" s="71"/>
      <c r="H22" s="100">
        <v>2830</v>
      </c>
      <c r="I22" s="93">
        <v>10</v>
      </c>
      <c r="J22" s="37" t="s">
        <v>16</v>
      </c>
      <c r="K22" s="133">
        <f t="shared" si="1"/>
        <v>34</v>
      </c>
      <c r="L22" s="37" t="s">
        <v>1</v>
      </c>
      <c r="M22" s="456">
        <v>24587</v>
      </c>
      <c r="N22" s="101">
        <f t="shared" si="2"/>
        <v>27082</v>
      </c>
      <c r="Q22" s="1"/>
      <c r="R22" s="53"/>
      <c r="S22" s="29"/>
      <c r="T22" s="29"/>
      <c r="U22" s="29"/>
      <c r="V22" s="29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0">
        <v>3</v>
      </c>
      <c r="B23" s="37" t="s">
        <v>10</v>
      </c>
      <c r="C23" s="466">
        <f t="shared" si="5"/>
        <v>46839</v>
      </c>
      <c r="D23" s="112">
        <f t="shared" si="6"/>
        <v>36847</v>
      </c>
      <c r="E23" s="467">
        <f t="shared" si="3"/>
        <v>139.99760887108826</v>
      </c>
      <c r="F23" s="467">
        <f t="shared" si="4"/>
        <v>127.11754009824409</v>
      </c>
      <c r="G23" s="71"/>
      <c r="H23" s="100">
        <v>2756</v>
      </c>
      <c r="I23" s="93">
        <v>14</v>
      </c>
      <c r="J23" s="37" t="s">
        <v>19</v>
      </c>
      <c r="K23" s="133">
        <f t="shared" si="1"/>
        <v>40</v>
      </c>
      <c r="L23" s="355" t="s">
        <v>2</v>
      </c>
      <c r="M23" s="456">
        <v>26747</v>
      </c>
      <c r="N23" s="101">
        <f t="shared" si="2"/>
        <v>25141</v>
      </c>
      <c r="Q23" s="1"/>
      <c r="R23" s="53"/>
      <c r="S23" s="29"/>
      <c r="T23" s="29"/>
      <c r="U23" s="29"/>
      <c r="V23" s="29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0">
        <v>4</v>
      </c>
      <c r="B24" s="37" t="s">
        <v>1</v>
      </c>
      <c r="C24" s="235">
        <f t="shared" si="5"/>
        <v>27082</v>
      </c>
      <c r="D24" s="7">
        <f t="shared" si="6"/>
        <v>30551</v>
      </c>
      <c r="E24" s="60">
        <f t="shared" si="3"/>
        <v>110.14763899621751</v>
      </c>
      <c r="F24" s="60">
        <f t="shared" si="4"/>
        <v>88.64521619586921</v>
      </c>
      <c r="G24" s="71"/>
      <c r="H24" s="100">
        <v>1342</v>
      </c>
      <c r="I24" s="93">
        <v>39</v>
      </c>
      <c r="J24" s="37" t="s">
        <v>39</v>
      </c>
      <c r="K24" s="133">
        <f t="shared" si="1"/>
        <v>16</v>
      </c>
      <c r="L24" s="37" t="s">
        <v>3</v>
      </c>
      <c r="M24" s="456">
        <v>20948</v>
      </c>
      <c r="N24" s="101">
        <f t="shared" si="2"/>
        <v>21939</v>
      </c>
      <c r="Q24" s="1"/>
      <c r="R24" s="53"/>
      <c r="S24" s="29"/>
      <c r="T24" s="29"/>
      <c r="U24" s="29"/>
      <c r="V24" s="29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0">
        <v>5</v>
      </c>
      <c r="B25" s="355" t="s">
        <v>2</v>
      </c>
      <c r="C25" s="235">
        <f t="shared" si="5"/>
        <v>25141</v>
      </c>
      <c r="D25" s="7">
        <f t="shared" si="6"/>
        <v>38726</v>
      </c>
      <c r="E25" s="60">
        <f t="shared" si="3"/>
        <v>93.995588290275549</v>
      </c>
      <c r="F25" s="60">
        <f t="shared" si="4"/>
        <v>64.920208645354535</v>
      </c>
      <c r="G25" s="81"/>
      <c r="H25" s="100">
        <v>1331</v>
      </c>
      <c r="I25" s="93">
        <v>27</v>
      </c>
      <c r="J25" s="37" t="s">
        <v>31</v>
      </c>
      <c r="K25" s="133">
        <f t="shared" si="1"/>
        <v>13</v>
      </c>
      <c r="L25" s="37" t="s">
        <v>7</v>
      </c>
      <c r="M25" s="456">
        <v>18781</v>
      </c>
      <c r="N25" s="101">
        <f t="shared" si="2"/>
        <v>19059</v>
      </c>
      <c r="Q25" s="1"/>
      <c r="R25" s="53"/>
      <c r="S25" s="29"/>
      <c r="T25" s="29"/>
      <c r="U25" s="29"/>
      <c r="V25" s="29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0">
        <v>6</v>
      </c>
      <c r="B26" s="37" t="s">
        <v>3</v>
      </c>
      <c r="C26" s="235">
        <f t="shared" si="5"/>
        <v>21939</v>
      </c>
      <c r="D26" s="7">
        <f t="shared" si="6"/>
        <v>14493</v>
      </c>
      <c r="E26" s="60">
        <f t="shared" si="3"/>
        <v>104.73076188657629</v>
      </c>
      <c r="F26" s="60">
        <f t="shared" si="4"/>
        <v>151.37652659904782</v>
      </c>
      <c r="G26" s="71"/>
      <c r="H26" s="100">
        <v>961</v>
      </c>
      <c r="I26" s="93">
        <v>4</v>
      </c>
      <c r="J26" s="37" t="s">
        <v>11</v>
      </c>
      <c r="K26" s="133">
        <f t="shared" si="1"/>
        <v>17</v>
      </c>
      <c r="L26" s="37" t="s">
        <v>21</v>
      </c>
      <c r="M26" s="456">
        <v>20885</v>
      </c>
      <c r="N26" s="101">
        <f t="shared" si="2"/>
        <v>17665</v>
      </c>
      <c r="Q26" s="1"/>
      <c r="R26" s="53"/>
      <c r="S26" s="29"/>
      <c r="T26" s="29"/>
      <c r="U26" s="29"/>
      <c r="V26" s="29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0">
        <v>7</v>
      </c>
      <c r="B27" s="37" t="s">
        <v>7</v>
      </c>
      <c r="C27" s="235">
        <f t="shared" si="5"/>
        <v>19059</v>
      </c>
      <c r="D27" s="7">
        <f t="shared" si="6"/>
        <v>20265</v>
      </c>
      <c r="E27" s="60">
        <f t="shared" si="3"/>
        <v>101.48021937064054</v>
      </c>
      <c r="F27" s="60">
        <f t="shared" si="4"/>
        <v>94.048852701702444</v>
      </c>
      <c r="G27" s="71"/>
      <c r="H27" s="100">
        <v>834</v>
      </c>
      <c r="I27" s="93">
        <v>12</v>
      </c>
      <c r="J27" s="37" t="s">
        <v>18</v>
      </c>
      <c r="K27" s="133">
        <f t="shared" si="1"/>
        <v>1</v>
      </c>
      <c r="L27" s="37" t="s">
        <v>4</v>
      </c>
      <c r="M27" s="457">
        <v>14746</v>
      </c>
      <c r="N27" s="101">
        <f t="shared" si="2"/>
        <v>14923</v>
      </c>
      <c r="Q27" s="1"/>
      <c r="R27" s="53"/>
      <c r="S27" s="29"/>
      <c r="T27" s="29"/>
      <c r="U27" s="29"/>
      <c r="V27" s="29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0">
        <v>8</v>
      </c>
      <c r="B28" s="37" t="s">
        <v>21</v>
      </c>
      <c r="C28" s="235">
        <f t="shared" si="5"/>
        <v>17665</v>
      </c>
      <c r="D28" s="7">
        <f t="shared" si="6"/>
        <v>17602</v>
      </c>
      <c r="E28" s="60">
        <f t="shared" si="3"/>
        <v>84.582236054584627</v>
      </c>
      <c r="F28" s="60">
        <f t="shared" si="4"/>
        <v>100.35791387342347</v>
      </c>
      <c r="G28" s="82"/>
      <c r="H28" s="100">
        <v>678</v>
      </c>
      <c r="I28" s="93">
        <v>32</v>
      </c>
      <c r="J28" s="37" t="s">
        <v>35</v>
      </c>
      <c r="K28" s="211">
        <f t="shared" si="1"/>
        <v>33</v>
      </c>
      <c r="L28" s="86" t="s">
        <v>0</v>
      </c>
      <c r="M28" s="458">
        <v>12234</v>
      </c>
      <c r="N28" s="192">
        <f t="shared" si="2"/>
        <v>12400</v>
      </c>
      <c r="Q28" s="1"/>
      <c r="R28" s="53"/>
      <c r="S28" s="29"/>
      <c r="T28" s="29"/>
      <c r="U28" s="29"/>
      <c r="V28" s="29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0">
        <v>9</v>
      </c>
      <c r="B29" s="37" t="s">
        <v>4</v>
      </c>
      <c r="C29" s="235">
        <f t="shared" si="5"/>
        <v>14923</v>
      </c>
      <c r="D29" s="7">
        <f t="shared" si="6"/>
        <v>12986</v>
      </c>
      <c r="E29" s="60">
        <f t="shared" si="3"/>
        <v>101.20032551200326</v>
      </c>
      <c r="F29" s="60">
        <f t="shared" si="4"/>
        <v>114.91606345294933</v>
      </c>
      <c r="G29" s="81"/>
      <c r="H29" s="100">
        <v>333</v>
      </c>
      <c r="I29" s="93">
        <v>15</v>
      </c>
      <c r="J29" s="37" t="s">
        <v>20</v>
      </c>
      <c r="K29" s="131"/>
      <c r="L29" s="131" t="s">
        <v>55</v>
      </c>
      <c r="M29" s="459">
        <v>382819</v>
      </c>
      <c r="N29" s="200">
        <f>SUM(H44)</f>
        <v>400016</v>
      </c>
      <c r="Q29" s="1"/>
      <c r="R29" s="53"/>
      <c r="S29" s="29"/>
      <c r="T29" s="29"/>
      <c r="U29" s="29"/>
      <c r="V29" s="29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3">
        <v>10</v>
      </c>
      <c r="B30" s="86" t="s">
        <v>0</v>
      </c>
      <c r="C30" s="235">
        <f t="shared" si="5"/>
        <v>12400</v>
      </c>
      <c r="D30" s="7">
        <f t="shared" si="6"/>
        <v>10581</v>
      </c>
      <c r="E30" s="66">
        <f t="shared" si="3"/>
        <v>101.35687428478013</v>
      </c>
      <c r="F30" s="72">
        <f t="shared" si="4"/>
        <v>117.19119175881296</v>
      </c>
      <c r="G30" s="84"/>
      <c r="H30" s="100">
        <v>263</v>
      </c>
      <c r="I30" s="93">
        <v>5</v>
      </c>
      <c r="J30" s="37" t="s">
        <v>12</v>
      </c>
      <c r="K30" s="1"/>
      <c r="Q30" s="1"/>
      <c r="R30" s="53"/>
      <c r="S30" s="29"/>
      <c r="T30" s="29"/>
      <c r="U30" s="29"/>
      <c r="V30" s="29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4"/>
      <c r="B31" s="75" t="s">
        <v>57</v>
      </c>
      <c r="C31" s="76">
        <f>SUM(H44)</f>
        <v>400016</v>
      </c>
      <c r="D31" s="76">
        <f>SUM(L14)</f>
        <v>423141</v>
      </c>
      <c r="E31" s="79">
        <f>SUM(N29/M29*100)</f>
        <v>104.4922012752763</v>
      </c>
      <c r="F31" s="72">
        <f t="shared" si="4"/>
        <v>94.534918620507113</v>
      </c>
      <c r="G31" s="94">
        <v>50.6</v>
      </c>
      <c r="H31" s="100">
        <v>260</v>
      </c>
      <c r="I31" s="93">
        <v>7</v>
      </c>
      <c r="J31" s="37" t="s">
        <v>14</v>
      </c>
      <c r="K31" s="1"/>
      <c r="L31" s="59"/>
      <c r="M31" s="29"/>
      <c r="N31" s="29"/>
      <c r="Q31" s="1"/>
      <c r="R31" s="53"/>
      <c r="S31" s="29"/>
      <c r="T31" s="29"/>
      <c r="U31" s="29"/>
      <c r="V31" s="29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01">
        <v>252</v>
      </c>
      <c r="I32" s="93">
        <v>20</v>
      </c>
      <c r="J32" s="37" t="s">
        <v>24</v>
      </c>
      <c r="K32" s="1"/>
      <c r="L32" s="419"/>
      <c r="M32" s="29"/>
      <c r="N32" s="29"/>
      <c r="Q32" s="1"/>
      <c r="R32" s="53"/>
      <c r="S32" s="29"/>
      <c r="T32" s="29"/>
      <c r="U32" s="29"/>
      <c r="V32" s="29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9"/>
      <c r="D33" s="1"/>
      <c r="E33" s="20"/>
      <c r="H33" s="100">
        <v>137</v>
      </c>
      <c r="I33" s="93">
        <v>23</v>
      </c>
      <c r="J33" s="37" t="s">
        <v>27</v>
      </c>
      <c r="K33" s="1"/>
      <c r="L33" s="419"/>
      <c r="M33" s="29"/>
      <c r="N33" s="29"/>
      <c r="Q33" s="1"/>
      <c r="R33" s="53"/>
      <c r="S33" s="29"/>
      <c r="T33" s="29"/>
      <c r="U33" s="29"/>
      <c r="V33" s="29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51">
        <v>98</v>
      </c>
      <c r="I34" s="93">
        <v>37</v>
      </c>
      <c r="J34" s="37" t="s">
        <v>37</v>
      </c>
      <c r="K34" s="1"/>
      <c r="L34" s="419"/>
      <c r="M34" s="29"/>
      <c r="N34" s="29"/>
      <c r="Q34" s="1"/>
      <c r="R34" s="53"/>
      <c r="S34" s="29"/>
      <c r="T34" s="29"/>
      <c r="U34" s="29"/>
      <c r="V34" s="29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9"/>
      <c r="D35" s="1"/>
      <c r="E35" s="20"/>
      <c r="F35" s="1"/>
      <c r="H35" s="139">
        <v>49</v>
      </c>
      <c r="I35" s="93">
        <v>18</v>
      </c>
      <c r="J35" s="37" t="s">
        <v>22</v>
      </c>
      <c r="K35" s="1"/>
      <c r="L35" s="504"/>
      <c r="M35" s="29"/>
      <c r="N35" s="29"/>
      <c r="Q35" s="1"/>
      <c r="R35" s="53"/>
      <c r="S35" s="29"/>
      <c r="T35" s="29"/>
      <c r="U35" s="29"/>
      <c r="V35" s="29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1">
        <v>49</v>
      </c>
      <c r="I36" s="93">
        <v>19</v>
      </c>
      <c r="J36" s="37" t="s">
        <v>23</v>
      </c>
      <c r="K36" s="1"/>
      <c r="L36" s="496"/>
      <c r="M36" s="496"/>
      <c r="N36" s="29"/>
      <c r="Q36" s="1"/>
      <c r="R36" s="53"/>
      <c r="S36" s="29"/>
      <c r="T36" s="29"/>
      <c r="U36" s="29"/>
      <c r="V36" s="29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49">
        <v>11</v>
      </c>
      <c r="I37" s="93">
        <v>29</v>
      </c>
      <c r="J37" s="37" t="s">
        <v>54</v>
      </c>
      <c r="K37" s="1"/>
      <c r="L37" s="52"/>
      <c r="M37" s="505"/>
      <c r="N37" s="29"/>
      <c r="Q37" s="1"/>
      <c r="R37" s="53"/>
      <c r="S37" s="29"/>
      <c r="T37" s="29"/>
      <c r="U37" s="29"/>
      <c r="V37" s="29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398">
        <v>3</v>
      </c>
      <c r="I38" s="93">
        <v>6</v>
      </c>
      <c r="J38" s="37" t="s">
        <v>13</v>
      </c>
      <c r="K38" s="1"/>
      <c r="L38" s="496"/>
      <c r="M38" s="496"/>
      <c r="N38" s="29"/>
      <c r="Q38" s="1"/>
      <c r="R38" s="53"/>
      <c r="S38" s="29"/>
      <c r="T38" s="29"/>
      <c r="U38" s="29"/>
      <c r="V38" s="29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49">
        <v>1</v>
      </c>
      <c r="I39" s="93">
        <v>30</v>
      </c>
      <c r="J39" s="37" t="s">
        <v>33</v>
      </c>
      <c r="K39" s="1"/>
      <c r="L39" s="59"/>
      <c r="M39" s="29"/>
      <c r="N39" s="29"/>
      <c r="Q39" s="1"/>
      <c r="R39" s="53"/>
      <c r="S39" s="29"/>
      <c r="T39" s="29"/>
      <c r="U39" s="29"/>
      <c r="V39" s="29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00">
        <v>1</v>
      </c>
      <c r="I40" s="93">
        <v>35</v>
      </c>
      <c r="J40" s="37" t="s">
        <v>36</v>
      </c>
      <c r="K40" s="1"/>
      <c r="L40" s="59"/>
      <c r="M40" s="29"/>
      <c r="N40" s="29"/>
      <c r="Q40" s="1"/>
      <c r="R40" s="53"/>
      <c r="S40" s="29"/>
      <c r="T40" s="29"/>
      <c r="U40" s="29"/>
      <c r="V40" s="29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00">
        <v>0</v>
      </c>
      <c r="I41" s="93">
        <v>8</v>
      </c>
      <c r="J41" s="37" t="s">
        <v>15</v>
      </c>
      <c r="K41" s="1"/>
      <c r="L41" s="1"/>
      <c r="N41" s="29"/>
      <c r="Q41" s="1"/>
      <c r="R41" s="53"/>
      <c r="S41" s="29"/>
      <c r="T41" s="29"/>
      <c r="U41" s="29"/>
      <c r="V41" s="29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00">
        <v>0</v>
      </c>
      <c r="I42" s="93">
        <v>22</v>
      </c>
      <c r="J42" s="37" t="s">
        <v>26</v>
      </c>
      <c r="K42" s="1"/>
      <c r="L42" s="1"/>
      <c r="M42" s="53"/>
      <c r="N42" s="29"/>
      <c r="Q42" s="1"/>
      <c r="R42" s="53"/>
      <c r="S42" s="29"/>
      <c r="T42" s="29"/>
      <c r="U42" s="29"/>
      <c r="V42" s="29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49">
        <v>0</v>
      </c>
      <c r="I43" s="93">
        <v>28</v>
      </c>
      <c r="J43" s="37" t="s">
        <v>32</v>
      </c>
      <c r="K43" s="1"/>
      <c r="L43" s="1"/>
      <c r="M43" s="53"/>
      <c r="N43" s="29"/>
      <c r="Q43" s="1"/>
      <c r="R43" s="53"/>
      <c r="S43" s="34"/>
      <c r="T43" s="34"/>
      <c r="U43" s="34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6">
        <f>SUM(H4:H43)</f>
        <v>400016</v>
      </c>
      <c r="I44" s="93"/>
      <c r="J44" s="4" t="s">
        <v>48</v>
      </c>
      <c r="K44" s="1"/>
      <c r="L44" s="1"/>
      <c r="M44" s="53"/>
      <c r="N44" s="29"/>
      <c r="Q44" s="1"/>
      <c r="R44" s="5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3"/>
      <c r="N45" s="29"/>
      <c r="Q45" s="1"/>
      <c r="R45" s="12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3"/>
      <c r="N46" s="29"/>
      <c r="Q46" s="1"/>
      <c r="R46" s="12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H47" s="493" t="s">
        <v>206</v>
      </c>
      <c r="L47" s="1"/>
      <c r="M47" s="53"/>
      <c r="N47" s="29"/>
      <c r="Q47" s="1"/>
      <c r="R47" s="124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1"/>
    </row>
    <row r="48" spans="3:31" x14ac:dyDescent="0.15">
      <c r="C48" s="1"/>
      <c r="D48" s="1"/>
      <c r="E48" s="1"/>
      <c r="F48" s="1"/>
      <c r="G48" s="1"/>
      <c r="H48" s="220" t="s">
        <v>187</v>
      </c>
      <c r="I48" s="93"/>
      <c r="J48" s="221" t="s">
        <v>92</v>
      </c>
      <c r="K48" s="4"/>
      <c r="L48" s="390" t="s">
        <v>180</v>
      </c>
      <c r="M48" s="53"/>
      <c r="N48" s="29"/>
      <c r="Q48" s="1"/>
      <c r="R48" s="53"/>
      <c r="S48" s="29"/>
      <c r="T48" s="29"/>
      <c r="U48" s="29"/>
      <c r="V48" s="29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8" t="s">
        <v>100</v>
      </c>
      <c r="I49" s="93"/>
      <c r="J49" s="162" t="s">
        <v>9</v>
      </c>
      <c r="K49" s="4"/>
      <c r="L49" s="390" t="s">
        <v>100</v>
      </c>
      <c r="M49" s="92"/>
      <c r="Q49" s="1"/>
      <c r="R49" s="53"/>
      <c r="S49" s="29"/>
      <c r="T49" s="29"/>
      <c r="U49" s="29"/>
      <c r="V49" s="29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8">
        <v>13563</v>
      </c>
      <c r="I50" s="93">
        <v>16</v>
      </c>
      <c r="J50" s="37" t="s">
        <v>3</v>
      </c>
      <c r="K50" s="388">
        <f>SUM(I50)</f>
        <v>16</v>
      </c>
      <c r="L50" s="391">
        <v>9737</v>
      </c>
      <c r="M50" s="50"/>
      <c r="Q50" s="1"/>
      <c r="R50" s="53"/>
      <c r="S50" s="29"/>
      <c r="T50" s="29"/>
      <c r="U50" s="29"/>
      <c r="V50" s="29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49">
        <v>9684</v>
      </c>
      <c r="I51" s="93">
        <v>33</v>
      </c>
      <c r="J51" s="37" t="s">
        <v>0</v>
      </c>
      <c r="K51" s="388">
        <f t="shared" ref="K51:K59" si="7">SUM(I51)</f>
        <v>33</v>
      </c>
      <c r="L51" s="392">
        <v>15753</v>
      </c>
      <c r="M51" s="50"/>
      <c r="Q51" s="1"/>
      <c r="R51" s="53"/>
      <c r="S51" s="29"/>
      <c r="T51" s="29"/>
      <c r="U51" s="29"/>
      <c r="V51" s="29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49">
        <v>3241</v>
      </c>
      <c r="I52" s="93">
        <v>26</v>
      </c>
      <c r="J52" s="37" t="s">
        <v>30</v>
      </c>
      <c r="K52" s="388">
        <f t="shared" si="7"/>
        <v>26</v>
      </c>
      <c r="L52" s="392">
        <v>8924</v>
      </c>
      <c r="M52" s="50"/>
      <c r="Q52" s="1"/>
      <c r="R52" s="53"/>
      <c r="S52" s="29"/>
      <c r="T52" s="29"/>
      <c r="U52" s="29"/>
      <c r="V52" s="29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7" t="s">
        <v>46</v>
      </c>
      <c r="B53" s="68" t="s">
        <v>47</v>
      </c>
      <c r="C53" s="68" t="s">
        <v>187</v>
      </c>
      <c r="D53" s="68" t="s">
        <v>180</v>
      </c>
      <c r="E53" s="68" t="s">
        <v>41</v>
      </c>
      <c r="F53" s="68" t="s">
        <v>50</v>
      </c>
      <c r="G53" s="334" t="s">
        <v>193</v>
      </c>
      <c r="H53" s="49">
        <v>2890</v>
      </c>
      <c r="I53" s="93">
        <v>38</v>
      </c>
      <c r="J53" s="37" t="s">
        <v>38</v>
      </c>
      <c r="K53" s="388">
        <f t="shared" si="7"/>
        <v>38</v>
      </c>
      <c r="L53" s="392">
        <v>2148</v>
      </c>
      <c r="M53" s="50"/>
      <c r="Q53" s="1"/>
      <c r="R53" s="53"/>
      <c r="S53" s="29"/>
      <c r="T53" s="29"/>
      <c r="U53" s="29"/>
      <c r="V53" s="29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0">
        <v>1</v>
      </c>
      <c r="B54" s="37" t="s">
        <v>3</v>
      </c>
      <c r="C54" s="48">
        <f>SUM(H50)</f>
        <v>13563</v>
      </c>
      <c r="D54" s="112">
        <f>SUM(L50)</f>
        <v>9737</v>
      </c>
      <c r="E54" s="60">
        <f t="shared" ref="E54:E63" si="8">SUM(N67/M67*100)</f>
        <v>105.53221288515407</v>
      </c>
      <c r="F54" s="60">
        <f t="shared" ref="F54:F61" si="9">SUM(C54/D54*100)</f>
        <v>139.29341686351032</v>
      </c>
      <c r="G54" s="71"/>
      <c r="H54" s="49">
        <v>2355</v>
      </c>
      <c r="I54" s="93">
        <v>40</v>
      </c>
      <c r="J54" s="37" t="s">
        <v>2</v>
      </c>
      <c r="K54" s="388">
        <f t="shared" si="7"/>
        <v>40</v>
      </c>
      <c r="L54" s="392">
        <v>1497</v>
      </c>
      <c r="M54" s="50"/>
      <c r="Q54" s="1"/>
      <c r="R54" s="53"/>
      <c r="S54" s="29"/>
      <c r="T54" s="29"/>
      <c r="U54" s="29"/>
      <c r="V54" s="29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0">
        <v>2</v>
      </c>
      <c r="B55" s="37" t="s">
        <v>0</v>
      </c>
      <c r="C55" s="48">
        <f t="shared" ref="C55:C63" si="10">SUM(H51)</f>
        <v>9684</v>
      </c>
      <c r="D55" s="112">
        <f t="shared" ref="D55:D63" si="11">SUM(L51)</f>
        <v>15753</v>
      </c>
      <c r="E55" s="60">
        <f t="shared" si="8"/>
        <v>84.172099087353331</v>
      </c>
      <c r="F55" s="60">
        <f t="shared" si="9"/>
        <v>61.47400495143782</v>
      </c>
      <c r="G55" s="71"/>
      <c r="H55" s="49">
        <v>1662</v>
      </c>
      <c r="I55" s="93">
        <v>34</v>
      </c>
      <c r="J55" s="37" t="s">
        <v>1</v>
      </c>
      <c r="K55" s="388">
        <f t="shared" si="7"/>
        <v>34</v>
      </c>
      <c r="L55" s="392">
        <v>2699</v>
      </c>
      <c r="M55" s="50"/>
      <c r="Q55" s="1"/>
      <c r="R55" s="53"/>
      <c r="S55" s="29"/>
      <c r="T55" s="29"/>
      <c r="U55" s="29"/>
      <c r="V55" s="29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0">
        <v>3</v>
      </c>
      <c r="B56" s="37" t="s">
        <v>30</v>
      </c>
      <c r="C56" s="48">
        <f t="shared" si="10"/>
        <v>3241</v>
      </c>
      <c r="D56" s="112">
        <f t="shared" si="11"/>
        <v>8924</v>
      </c>
      <c r="E56" s="60">
        <f t="shared" si="8"/>
        <v>99.508750383788751</v>
      </c>
      <c r="F56" s="60">
        <f t="shared" si="9"/>
        <v>36.317794710891974</v>
      </c>
      <c r="G56" s="71"/>
      <c r="H56" s="100">
        <v>1371</v>
      </c>
      <c r="I56" s="93">
        <v>22</v>
      </c>
      <c r="J56" s="37" t="s">
        <v>26</v>
      </c>
      <c r="K56" s="388">
        <f t="shared" si="7"/>
        <v>22</v>
      </c>
      <c r="L56" s="392">
        <v>1371</v>
      </c>
      <c r="M56" s="50"/>
      <c r="Q56" s="1"/>
      <c r="R56" s="53"/>
      <c r="S56" s="29"/>
      <c r="T56" s="29"/>
      <c r="U56" s="29"/>
      <c r="V56" s="29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0">
        <v>4</v>
      </c>
      <c r="B57" s="37" t="s">
        <v>38</v>
      </c>
      <c r="C57" s="48">
        <f t="shared" si="10"/>
        <v>2890</v>
      </c>
      <c r="D57" s="112">
        <f t="shared" si="11"/>
        <v>2148</v>
      </c>
      <c r="E57" s="60">
        <f t="shared" si="8"/>
        <v>178.06531115218732</v>
      </c>
      <c r="F57" s="60">
        <f t="shared" si="9"/>
        <v>134.54376163873371</v>
      </c>
      <c r="G57" s="71"/>
      <c r="H57" s="351">
        <v>1349</v>
      </c>
      <c r="I57" s="93">
        <v>31</v>
      </c>
      <c r="J57" s="37" t="s">
        <v>64</v>
      </c>
      <c r="K57" s="388">
        <f t="shared" si="7"/>
        <v>31</v>
      </c>
      <c r="L57" s="392">
        <v>1661</v>
      </c>
      <c r="M57" s="50"/>
      <c r="Q57" s="1"/>
      <c r="R57" s="53"/>
      <c r="S57" s="29"/>
      <c r="T57" s="29"/>
      <c r="U57" s="29"/>
      <c r="V57" s="29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0">
        <v>5</v>
      </c>
      <c r="B58" s="37" t="s">
        <v>2</v>
      </c>
      <c r="C58" s="48">
        <f t="shared" si="10"/>
        <v>2355</v>
      </c>
      <c r="D58" s="112">
        <f t="shared" si="11"/>
        <v>1497</v>
      </c>
      <c r="E58" s="60">
        <f t="shared" si="8"/>
        <v>95.382746051032811</v>
      </c>
      <c r="F58" s="60">
        <f t="shared" si="9"/>
        <v>157.31462925851702</v>
      </c>
      <c r="G58" s="81"/>
      <c r="H58" s="49">
        <v>903</v>
      </c>
      <c r="I58" s="93">
        <v>14</v>
      </c>
      <c r="J58" s="37" t="s">
        <v>19</v>
      </c>
      <c r="K58" s="388">
        <f t="shared" si="7"/>
        <v>14</v>
      </c>
      <c r="L58" s="392">
        <v>814</v>
      </c>
      <c r="M58" s="50"/>
      <c r="Q58" s="1"/>
      <c r="R58" s="53"/>
      <c r="S58" s="29"/>
      <c r="T58" s="29"/>
      <c r="U58" s="29"/>
      <c r="V58" s="29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0">
        <v>6</v>
      </c>
      <c r="B59" s="37" t="s">
        <v>1</v>
      </c>
      <c r="C59" s="48">
        <f t="shared" si="10"/>
        <v>1662</v>
      </c>
      <c r="D59" s="112">
        <f t="shared" si="11"/>
        <v>2699</v>
      </c>
      <c r="E59" s="60">
        <f t="shared" si="8"/>
        <v>83.727959697732999</v>
      </c>
      <c r="F59" s="60">
        <f t="shared" si="9"/>
        <v>61.578362356428308</v>
      </c>
      <c r="G59" s="71"/>
      <c r="H59" s="468">
        <v>763</v>
      </c>
      <c r="I59" s="154">
        <v>24</v>
      </c>
      <c r="J59" s="512" t="s">
        <v>28</v>
      </c>
      <c r="K59" s="389">
        <f t="shared" si="7"/>
        <v>24</v>
      </c>
      <c r="L59" s="393">
        <v>352</v>
      </c>
      <c r="M59" s="50"/>
      <c r="Q59" s="1"/>
      <c r="R59" s="53"/>
      <c r="S59" s="29"/>
      <c r="T59" s="29"/>
      <c r="U59" s="29"/>
      <c r="V59" s="29"/>
      <c r="W59" s="1"/>
      <c r="X59" s="1"/>
      <c r="Y59" s="1"/>
      <c r="Z59" s="1"/>
      <c r="AA59" s="1"/>
      <c r="AB59" s="1"/>
      <c r="AC59" s="1"/>
      <c r="AD59" s="1"/>
      <c r="AE59" s="1"/>
    </row>
    <row r="60" spans="1:31" s="54" customFormat="1" ht="14.25" thickTop="1" x14ac:dyDescent="0.15">
      <c r="A60" s="446">
        <v>7</v>
      </c>
      <c r="B60" s="37" t="s">
        <v>26</v>
      </c>
      <c r="C60" s="101">
        <f t="shared" si="10"/>
        <v>1371</v>
      </c>
      <c r="D60" s="112">
        <f t="shared" si="11"/>
        <v>1371</v>
      </c>
      <c r="E60" s="60">
        <f t="shared" si="8"/>
        <v>100</v>
      </c>
      <c r="F60" s="60">
        <f t="shared" si="9"/>
        <v>100</v>
      </c>
      <c r="G60" s="447"/>
      <c r="H60" s="482">
        <v>659</v>
      </c>
      <c r="I60" s="260">
        <v>25</v>
      </c>
      <c r="J60" s="481" t="s">
        <v>29</v>
      </c>
      <c r="K60" s="448" t="s">
        <v>8</v>
      </c>
      <c r="L60" s="462">
        <v>47753</v>
      </c>
      <c r="M60" s="449"/>
      <c r="N60" s="103"/>
      <c r="Q60" s="102"/>
      <c r="R60" s="449"/>
      <c r="S60" s="103"/>
      <c r="T60" s="103"/>
      <c r="U60" s="103"/>
      <c r="V60" s="103"/>
      <c r="W60" s="102"/>
      <c r="X60" s="102"/>
      <c r="Y60" s="102"/>
      <c r="Z60" s="102"/>
      <c r="AA60" s="102"/>
      <c r="AB60" s="102"/>
      <c r="AC60" s="102"/>
      <c r="AD60" s="102"/>
      <c r="AE60" s="102"/>
    </row>
    <row r="61" spans="1:31" x14ac:dyDescent="0.15">
      <c r="A61" s="70">
        <v>8</v>
      </c>
      <c r="B61" s="37" t="s">
        <v>64</v>
      </c>
      <c r="C61" s="48">
        <f t="shared" si="10"/>
        <v>1349</v>
      </c>
      <c r="D61" s="112">
        <f t="shared" si="11"/>
        <v>1661</v>
      </c>
      <c r="E61" s="60">
        <f t="shared" si="8"/>
        <v>95.945945945945937</v>
      </c>
      <c r="F61" s="60">
        <f t="shared" si="9"/>
        <v>81.216134858518956</v>
      </c>
      <c r="G61" s="82"/>
      <c r="H61" s="49">
        <v>649</v>
      </c>
      <c r="I61" s="93">
        <v>36</v>
      </c>
      <c r="J61" s="37" t="s">
        <v>5</v>
      </c>
      <c r="K61" s="61"/>
      <c r="L61" s="1"/>
      <c r="M61" s="53"/>
      <c r="N61" s="29"/>
      <c r="Q61" s="1"/>
      <c r="R61" s="53"/>
      <c r="S61" s="29"/>
      <c r="T61" s="29"/>
      <c r="U61" s="29"/>
      <c r="V61" s="29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0">
        <v>9</v>
      </c>
      <c r="B62" s="37" t="s">
        <v>19</v>
      </c>
      <c r="C62" s="48">
        <f t="shared" si="10"/>
        <v>903</v>
      </c>
      <c r="D62" s="112">
        <f t="shared" si="11"/>
        <v>814</v>
      </c>
      <c r="E62" s="60">
        <f t="shared" si="8"/>
        <v>130.11527377521614</v>
      </c>
      <c r="F62" s="60">
        <f>SUM(C62/D62*100)</f>
        <v>110.93366093366093</v>
      </c>
      <c r="G62" s="81"/>
      <c r="H62" s="100">
        <v>528</v>
      </c>
      <c r="I62" s="93">
        <v>1</v>
      </c>
      <c r="J62" s="37" t="s">
        <v>4</v>
      </c>
      <c r="K62" s="61"/>
      <c r="L62" s="1"/>
      <c r="M62" s="53"/>
      <c r="N62" s="29"/>
      <c r="Q62" s="1"/>
      <c r="R62" s="53"/>
      <c r="S62" s="29"/>
      <c r="T62" s="29"/>
      <c r="U62" s="29"/>
      <c r="V62" s="29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3">
        <v>10</v>
      </c>
      <c r="B63" s="512" t="s">
        <v>28</v>
      </c>
      <c r="C63" s="48">
        <f t="shared" si="10"/>
        <v>763</v>
      </c>
      <c r="D63" s="112">
        <f t="shared" si="11"/>
        <v>352</v>
      </c>
      <c r="E63" s="66">
        <f t="shared" si="8"/>
        <v>102.27882037533512</v>
      </c>
      <c r="F63" s="60">
        <f>SUM(C63/D63*100)</f>
        <v>216.76136363636363</v>
      </c>
      <c r="G63" s="84"/>
      <c r="H63" s="49">
        <v>452</v>
      </c>
      <c r="I63" s="93">
        <v>15</v>
      </c>
      <c r="J63" s="37" t="s">
        <v>20</v>
      </c>
      <c r="K63" s="61"/>
      <c r="L63" s="1"/>
      <c r="M63" s="53"/>
      <c r="N63" s="29"/>
      <c r="Q63" s="1"/>
      <c r="R63" s="53"/>
      <c r="S63" s="29"/>
      <c r="T63" s="29"/>
      <c r="U63" s="29"/>
      <c r="V63" s="29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4"/>
      <c r="B64" s="75" t="s">
        <v>57</v>
      </c>
      <c r="C64" s="76">
        <f>SUM(H90)</f>
        <v>40514</v>
      </c>
      <c r="D64" s="76">
        <f>SUM(L60)</f>
        <v>47753</v>
      </c>
      <c r="E64" s="79">
        <f>SUM(N77/M77*100)</f>
        <v>100.73097961213327</v>
      </c>
      <c r="F64" s="79">
        <f>SUM(C64/D64*100)</f>
        <v>84.840742989969215</v>
      </c>
      <c r="G64" s="507">
        <v>124.5</v>
      </c>
      <c r="H64" s="414">
        <v>218</v>
      </c>
      <c r="I64" s="93">
        <v>37</v>
      </c>
      <c r="J64" s="37" t="s">
        <v>37</v>
      </c>
      <c r="K64" s="57"/>
      <c r="L64" s="1"/>
      <c r="M64" s="53"/>
      <c r="N64" s="29"/>
      <c r="Q64" s="1"/>
      <c r="R64" s="53"/>
      <c r="S64" s="29"/>
      <c r="T64" s="29"/>
      <c r="U64" s="29"/>
      <c r="V64" s="29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8">
        <v>118</v>
      </c>
      <c r="I65" s="93">
        <v>13</v>
      </c>
      <c r="J65" s="37" t="s">
        <v>7</v>
      </c>
      <c r="L65" s="1"/>
      <c r="M65" s="53"/>
      <c r="N65" s="29"/>
      <c r="Q65" s="1"/>
      <c r="R65" s="53"/>
      <c r="S65" s="29"/>
      <c r="T65" s="29"/>
      <c r="U65" s="29"/>
      <c r="V65" s="29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9">
        <v>50</v>
      </c>
      <c r="I66" s="93">
        <v>9</v>
      </c>
      <c r="J66" s="400" t="s">
        <v>171</v>
      </c>
      <c r="K66" s="1"/>
      <c r="L66" s="222" t="s">
        <v>92</v>
      </c>
      <c r="M66" s="407" t="s">
        <v>63</v>
      </c>
      <c r="N66" s="47" t="s">
        <v>75</v>
      </c>
      <c r="Q66" s="1"/>
      <c r="R66" s="53"/>
      <c r="S66" s="29"/>
      <c r="T66" s="29"/>
      <c r="U66" s="29"/>
      <c r="V66" s="29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9"/>
      <c r="H67" s="49">
        <v>49</v>
      </c>
      <c r="I67" s="93">
        <v>19</v>
      </c>
      <c r="J67" s="37" t="s">
        <v>23</v>
      </c>
      <c r="K67" s="4">
        <f>SUM(I50)</f>
        <v>16</v>
      </c>
      <c r="L67" s="37" t="s">
        <v>3</v>
      </c>
      <c r="M67" s="197">
        <v>12852</v>
      </c>
      <c r="N67" s="101">
        <f>SUM(H50)</f>
        <v>13563</v>
      </c>
      <c r="Q67" s="1"/>
      <c r="R67" s="53"/>
      <c r="S67" s="29"/>
      <c r="T67" s="29"/>
      <c r="U67" s="29"/>
      <c r="V67" s="29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9"/>
      <c r="H68" s="49">
        <v>5</v>
      </c>
      <c r="I68" s="93">
        <v>17</v>
      </c>
      <c r="J68" s="37" t="s">
        <v>21</v>
      </c>
      <c r="K68" s="4">
        <f t="shared" ref="K68:K76" si="12">SUM(I51)</f>
        <v>33</v>
      </c>
      <c r="L68" s="37" t="s">
        <v>0</v>
      </c>
      <c r="M68" s="198">
        <v>11505</v>
      </c>
      <c r="N68" s="101">
        <f t="shared" ref="N68:N76" si="13">SUM(H51)</f>
        <v>9684</v>
      </c>
      <c r="Q68" s="1"/>
      <c r="R68" s="53"/>
      <c r="S68" s="29"/>
      <c r="T68" s="29"/>
      <c r="U68" s="29"/>
      <c r="V68" s="29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9">
        <v>5</v>
      </c>
      <c r="I69" s="93">
        <v>23</v>
      </c>
      <c r="J69" s="37" t="s">
        <v>27</v>
      </c>
      <c r="K69" s="4">
        <f t="shared" si="12"/>
        <v>26</v>
      </c>
      <c r="L69" s="37" t="s">
        <v>30</v>
      </c>
      <c r="M69" s="198">
        <v>3257</v>
      </c>
      <c r="N69" s="101">
        <f t="shared" si="13"/>
        <v>3241</v>
      </c>
      <c r="Q69" s="1"/>
      <c r="R69" s="53"/>
      <c r="S69" s="29"/>
      <c r="T69" s="29"/>
      <c r="U69" s="29"/>
      <c r="V69" s="29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9">
        <v>0</v>
      </c>
      <c r="I70" s="93">
        <v>2</v>
      </c>
      <c r="J70" s="37" t="s">
        <v>6</v>
      </c>
      <c r="K70" s="4">
        <f t="shared" si="12"/>
        <v>38</v>
      </c>
      <c r="L70" s="37" t="s">
        <v>38</v>
      </c>
      <c r="M70" s="198">
        <v>1623</v>
      </c>
      <c r="N70" s="101">
        <f t="shared" si="13"/>
        <v>2890</v>
      </c>
      <c r="Q70" s="1"/>
      <c r="R70" s="53"/>
      <c r="S70" s="29"/>
      <c r="T70" s="29"/>
      <c r="U70" s="29"/>
      <c r="V70" s="29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9">
        <v>0</v>
      </c>
      <c r="I71" s="93">
        <v>3</v>
      </c>
      <c r="J71" s="37" t="s">
        <v>10</v>
      </c>
      <c r="K71" s="4">
        <f t="shared" si="12"/>
        <v>40</v>
      </c>
      <c r="L71" s="37" t="s">
        <v>2</v>
      </c>
      <c r="M71" s="198">
        <v>2469</v>
      </c>
      <c r="N71" s="101">
        <f t="shared" si="13"/>
        <v>2355</v>
      </c>
      <c r="Q71" s="1"/>
      <c r="R71" s="53"/>
      <c r="S71" s="29"/>
      <c r="T71" s="29"/>
      <c r="U71" s="29"/>
      <c r="V71" s="29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49">
        <v>0</v>
      </c>
      <c r="I72" s="93">
        <v>4</v>
      </c>
      <c r="J72" s="37" t="s">
        <v>11</v>
      </c>
      <c r="K72" s="4">
        <f t="shared" si="12"/>
        <v>34</v>
      </c>
      <c r="L72" s="37" t="s">
        <v>1</v>
      </c>
      <c r="M72" s="198">
        <v>1985</v>
      </c>
      <c r="N72" s="101">
        <f t="shared" si="13"/>
        <v>1662</v>
      </c>
      <c r="Q72" s="1"/>
      <c r="R72" s="53"/>
      <c r="S72" s="29"/>
      <c r="T72" s="29"/>
      <c r="U72" s="29"/>
      <c r="V72" s="29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9">
        <v>0</v>
      </c>
      <c r="I73" s="93">
        <v>5</v>
      </c>
      <c r="J73" s="37" t="s">
        <v>12</v>
      </c>
      <c r="K73" s="4">
        <f t="shared" si="12"/>
        <v>22</v>
      </c>
      <c r="L73" s="37" t="s">
        <v>26</v>
      </c>
      <c r="M73" s="198">
        <v>1371</v>
      </c>
      <c r="N73" s="101">
        <f t="shared" si="13"/>
        <v>1371</v>
      </c>
      <c r="Q73" s="1"/>
      <c r="R73" s="53"/>
      <c r="S73" s="29"/>
      <c r="T73" s="29"/>
      <c r="U73" s="29"/>
      <c r="V73" s="29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9">
        <v>0</v>
      </c>
      <c r="I74" s="93">
        <v>6</v>
      </c>
      <c r="J74" s="37" t="s">
        <v>13</v>
      </c>
      <c r="K74" s="4">
        <f t="shared" si="12"/>
        <v>31</v>
      </c>
      <c r="L74" s="37" t="s">
        <v>64</v>
      </c>
      <c r="M74" s="198">
        <v>1406</v>
      </c>
      <c r="N74" s="101">
        <f t="shared" si="13"/>
        <v>1349</v>
      </c>
      <c r="Q74" s="1"/>
      <c r="R74" s="53"/>
      <c r="S74" s="29"/>
      <c r="T74" s="29"/>
      <c r="U74" s="29"/>
      <c r="V74" s="29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100">
        <v>0</v>
      </c>
      <c r="I75" s="93">
        <v>7</v>
      </c>
      <c r="J75" s="37" t="s">
        <v>14</v>
      </c>
      <c r="K75" s="4">
        <f t="shared" si="12"/>
        <v>14</v>
      </c>
      <c r="L75" s="37" t="s">
        <v>19</v>
      </c>
      <c r="M75" s="198">
        <v>694</v>
      </c>
      <c r="N75" s="101">
        <f t="shared" si="13"/>
        <v>903</v>
      </c>
      <c r="Q75" s="1"/>
      <c r="R75" s="53"/>
      <c r="S75" s="29"/>
      <c r="T75" s="29"/>
      <c r="U75" s="29"/>
      <c r="V75" s="29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351">
        <v>0</v>
      </c>
      <c r="I76" s="93">
        <v>8</v>
      </c>
      <c r="J76" s="37" t="s">
        <v>15</v>
      </c>
      <c r="K76" s="16">
        <f t="shared" si="12"/>
        <v>24</v>
      </c>
      <c r="L76" s="512" t="s">
        <v>28</v>
      </c>
      <c r="M76" s="199">
        <v>746</v>
      </c>
      <c r="N76" s="192">
        <f t="shared" si="13"/>
        <v>763</v>
      </c>
      <c r="Q76" s="1"/>
      <c r="R76" s="53"/>
      <c r="S76" s="29"/>
      <c r="T76" s="29"/>
      <c r="U76" s="29"/>
      <c r="V76" s="29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9">
        <v>0</v>
      </c>
      <c r="I77" s="93">
        <v>10</v>
      </c>
      <c r="J77" s="37" t="s">
        <v>16</v>
      </c>
      <c r="K77" s="4"/>
      <c r="L77" s="131" t="s">
        <v>56</v>
      </c>
      <c r="M77" s="357">
        <v>40220</v>
      </c>
      <c r="N77" s="200">
        <f>SUM(H90)</f>
        <v>40514</v>
      </c>
      <c r="Q77" s="1"/>
      <c r="R77" s="53"/>
      <c r="S77" s="29"/>
      <c r="T77" s="29"/>
      <c r="U77" s="29"/>
      <c r="V77" s="29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101">
        <v>0</v>
      </c>
      <c r="I78" s="93">
        <v>11</v>
      </c>
      <c r="J78" s="37" t="s">
        <v>17</v>
      </c>
      <c r="M78" s="54"/>
      <c r="Q78" s="1"/>
      <c r="R78" s="53"/>
      <c r="S78" s="29"/>
      <c r="T78" s="29"/>
      <c r="U78" s="29"/>
      <c r="V78" s="29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9">
        <v>0</v>
      </c>
      <c r="I79" s="93">
        <v>12</v>
      </c>
      <c r="J79" s="37" t="s">
        <v>18</v>
      </c>
      <c r="Q79" s="1"/>
      <c r="R79" s="53"/>
      <c r="S79" s="29"/>
      <c r="T79" s="29"/>
      <c r="U79" s="29"/>
      <c r="V79" s="29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14">
        <v>0</v>
      </c>
      <c r="I80" s="93">
        <v>18</v>
      </c>
      <c r="J80" s="37" t="s">
        <v>22</v>
      </c>
      <c r="Q80" s="1"/>
      <c r="R80" s="53"/>
      <c r="S80" s="29"/>
      <c r="T80" s="29"/>
      <c r="U80" s="29"/>
      <c r="V80" s="29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101">
        <v>0</v>
      </c>
      <c r="I81" s="93">
        <v>20</v>
      </c>
      <c r="J81" s="37" t="s">
        <v>24</v>
      </c>
      <c r="Q81" s="1"/>
      <c r="R81" s="53"/>
      <c r="S81" s="29"/>
      <c r="T81" s="29"/>
      <c r="U81" s="29"/>
      <c r="V81" s="29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9">
        <v>0</v>
      </c>
      <c r="I82" s="93">
        <v>21</v>
      </c>
      <c r="J82" s="37" t="s">
        <v>72</v>
      </c>
      <c r="L82" s="419"/>
      <c r="M82" s="29"/>
      <c r="Q82" s="1"/>
      <c r="R82" s="53"/>
      <c r="S82" s="29"/>
      <c r="T82" s="29"/>
      <c r="U82" s="29"/>
      <c r="V82" s="29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100">
        <v>0</v>
      </c>
      <c r="I83" s="93">
        <v>27</v>
      </c>
      <c r="J83" s="37" t="s">
        <v>31</v>
      </c>
      <c r="L83" s="419"/>
      <c r="M83" s="29"/>
      <c r="Q83" s="1"/>
      <c r="R83" s="53"/>
      <c r="S83" s="29"/>
      <c r="T83" s="29"/>
      <c r="U83" s="29"/>
      <c r="V83" s="29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100">
        <v>0</v>
      </c>
      <c r="I84" s="93">
        <v>28</v>
      </c>
      <c r="J84" s="37" t="s">
        <v>32</v>
      </c>
      <c r="L84" s="419"/>
      <c r="M84" s="29"/>
      <c r="Q84" s="1"/>
      <c r="R84" s="53"/>
      <c r="S84" s="29"/>
      <c r="T84" s="29"/>
      <c r="U84" s="29"/>
      <c r="V84" s="29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9">
        <v>0</v>
      </c>
      <c r="I85" s="93">
        <v>29</v>
      </c>
      <c r="J85" s="37" t="s">
        <v>54</v>
      </c>
      <c r="L85" s="504"/>
      <c r="M85" s="29"/>
      <c r="Q85" s="1"/>
      <c r="R85" s="53"/>
      <c r="S85" s="29"/>
      <c r="T85" s="29"/>
      <c r="U85" s="29"/>
      <c r="V85" s="29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100">
        <v>0</v>
      </c>
      <c r="I86" s="93">
        <v>30</v>
      </c>
      <c r="J86" s="37" t="s">
        <v>33</v>
      </c>
      <c r="L86" s="496"/>
      <c r="M86" s="496"/>
      <c r="Q86" s="1"/>
      <c r="R86" s="53"/>
      <c r="S86" s="29"/>
      <c r="T86" s="29"/>
      <c r="U86" s="29"/>
      <c r="V86" s="29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9">
        <v>0</v>
      </c>
      <c r="I87" s="93">
        <v>32</v>
      </c>
      <c r="J87" s="37" t="s">
        <v>35</v>
      </c>
      <c r="L87" s="52"/>
      <c r="M87" s="505"/>
      <c r="Q87" s="1"/>
      <c r="R87" s="53"/>
      <c r="S87" s="29"/>
      <c r="T87" s="29"/>
      <c r="U87" s="29"/>
      <c r="V87" s="29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100">
        <v>0</v>
      </c>
      <c r="I88" s="93">
        <v>35</v>
      </c>
      <c r="J88" s="37" t="s">
        <v>36</v>
      </c>
      <c r="L88" s="496"/>
      <c r="M88" s="496"/>
      <c r="Q88" s="1"/>
      <c r="R88" s="53"/>
      <c r="S88" s="34"/>
      <c r="T88" s="34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49">
        <v>0</v>
      </c>
      <c r="I89" s="93">
        <v>39</v>
      </c>
      <c r="J89" s="37" t="s">
        <v>39</v>
      </c>
      <c r="Q89" s="1"/>
      <c r="R89" s="5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4">
        <f>SUM(H50:H89)</f>
        <v>40514</v>
      </c>
      <c r="I90" s="93"/>
      <c r="J90" s="4" t="s">
        <v>48</v>
      </c>
      <c r="Q90" s="1"/>
      <c r="R90" s="12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5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5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1"/>
  <sheetViews>
    <sheetView zoomScaleNormal="100" workbookViewId="0">
      <selection activeCell="O88" sqref="O88"/>
    </sheetView>
  </sheetViews>
  <sheetFormatPr defaultRowHeight="13.5" customHeight="1" x14ac:dyDescent="0.15"/>
  <cols>
    <col min="1" max="1" width="6.125" style="485" customWidth="1"/>
    <col min="2" max="2" width="19.25" style="485" customWidth="1"/>
    <col min="3" max="4" width="13.25" style="485" customWidth="1"/>
    <col min="5" max="6" width="11.875" style="485" customWidth="1"/>
    <col min="7" max="7" width="19.875" style="485" customWidth="1"/>
    <col min="8" max="8" width="14.5" style="485" customWidth="1"/>
    <col min="9" max="9" width="5.125" style="485" customWidth="1"/>
    <col min="10" max="10" width="17.625" style="485" customWidth="1"/>
    <col min="11" max="11" width="5" style="485" customWidth="1"/>
    <col min="12" max="12" width="17.875" style="485" customWidth="1"/>
    <col min="13" max="13" width="15.375" style="1" customWidth="1"/>
    <col min="14" max="14" width="14.25" style="1" customWidth="1"/>
    <col min="15" max="15" width="10.5" style="485" customWidth="1"/>
    <col min="16" max="16" width="9" style="485"/>
    <col min="17" max="17" width="7.75" style="485" customWidth="1"/>
    <col min="18" max="18" width="14" style="485" customWidth="1"/>
    <col min="19" max="30" width="7.625" style="485" customWidth="1"/>
    <col min="31" max="16384" width="9" style="485"/>
  </cols>
  <sheetData>
    <row r="1" spans="8:30" ht="13.5" customHeight="1" x14ac:dyDescent="0.2">
      <c r="H1" s="185" t="s">
        <v>70</v>
      </c>
      <c r="I1" s="493" t="s">
        <v>196</v>
      </c>
      <c r="J1" s="51"/>
      <c r="K1" s="1"/>
      <c r="L1" s="52"/>
      <c r="N1" s="52"/>
      <c r="O1" s="53"/>
      <c r="Q1" s="1"/>
      <c r="R1" s="12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52" t="s">
        <v>190</v>
      </c>
      <c r="I2" s="4"/>
      <c r="J2" s="213" t="s">
        <v>70</v>
      </c>
      <c r="K2" s="91"/>
      <c r="L2" s="380" t="s">
        <v>184</v>
      </c>
      <c r="N2" s="53"/>
      <c r="O2" s="2"/>
      <c r="Q2" s="1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8:30" ht="13.5" customHeight="1" x14ac:dyDescent="0.15">
      <c r="H3" s="26" t="s">
        <v>100</v>
      </c>
      <c r="I3" s="4"/>
      <c r="J3" s="162" t="s">
        <v>9</v>
      </c>
      <c r="K3" s="91"/>
      <c r="L3" s="381" t="s">
        <v>100</v>
      </c>
      <c r="N3" s="53"/>
      <c r="O3" s="2"/>
      <c r="Q3" s="1"/>
      <c r="R3" s="53"/>
      <c r="S3" s="29"/>
      <c r="T3" s="29"/>
      <c r="U3" s="29"/>
      <c r="V3" s="29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395">
        <v>25443</v>
      </c>
      <c r="I4" s="93">
        <v>33</v>
      </c>
      <c r="J4" s="185" t="s">
        <v>0</v>
      </c>
      <c r="K4" s="137">
        <f>SUM(I4)</f>
        <v>33</v>
      </c>
      <c r="L4" s="373">
        <v>23083</v>
      </c>
      <c r="M4" s="109"/>
      <c r="N4" s="107"/>
      <c r="O4" s="2"/>
      <c r="Q4" s="1"/>
      <c r="R4" s="53"/>
      <c r="S4" s="29"/>
      <c r="T4" s="29"/>
      <c r="U4" s="29"/>
      <c r="V4" s="29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00">
        <v>19629</v>
      </c>
      <c r="I5" s="93">
        <v>9</v>
      </c>
      <c r="J5" s="415" t="s">
        <v>171</v>
      </c>
      <c r="K5" s="137">
        <f t="shared" ref="K5:K13" si="0">SUM(I5)</f>
        <v>9</v>
      </c>
      <c r="L5" s="374">
        <v>19543</v>
      </c>
      <c r="M5" s="109"/>
      <c r="N5" s="107"/>
      <c r="O5" s="2"/>
      <c r="Q5" s="1"/>
      <c r="R5" s="53"/>
      <c r="S5" s="29"/>
      <c r="T5" s="29"/>
      <c r="U5" s="29"/>
      <c r="V5" s="29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00">
        <v>18609</v>
      </c>
      <c r="I6" s="93">
        <v>36</v>
      </c>
      <c r="J6" s="185" t="s">
        <v>5</v>
      </c>
      <c r="K6" s="137">
        <f t="shared" si="0"/>
        <v>36</v>
      </c>
      <c r="L6" s="374">
        <v>3843</v>
      </c>
      <c r="M6" s="109"/>
      <c r="N6" s="102"/>
      <c r="O6" s="2"/>
      <c r="Q6" s="1"/>
      <c r="R6" s="53"/>
      <c r="S6" s="29"/>
      <c r="T6" s="29"/>
      <c r="U6" s="29"/>
      <c r="V6" s="29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00">
        <v>13437</v>
      </c>
      <c r="I7" s="93">
        <v>13</v>
      </c>
      <c r="J7" s="185" t="s">
        <v>7</v>
      </c>
      <c r="K7" s="137">
        <f t="shared" si="0"/>
        <v>13</v>
      </c>
      <c r="L7" s="374">
        <v>11797</v>
      </c>
      <c r="M7" s="109"/>
      <c r="O7" s="2"/>
      <c r="Q7" s="1"/>
      <c r="R7" s="53"/>
      <c r="S7" s="29"/>
      <c r="T7" s="29"/>
      <c r="U7" s="29"/>
      <c r="V7" s="29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00">
        <v>10299</v>
      </c>
      <c r="I8" s="93">
        <v>40</v>
      </c>
      <c r="J8" s="185" t="s">
        <v>2</v>
      </c>
      <c r="K8" s="137">
        <f t="shared" si="0"/>
        <v>40</v>
      </c>
      <c r="L8" s="374">
        <v>12948</v>
      </c>
      <c r="M8" s="109"/>
      <c r="N8" s="107"/>
      <c r="O8" s="2"/>
      <c r="Q8" s="1"/>
      <c r="R8" s="53"/>
      <c r="S8" s="29"/>
      <c r="T8" s="29"/>
      <c r="U8" s="29"/>
      <c r="V8" s="29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00">
        <v>9719</v>
      </c>
      <c r="I9" s="93">
        <v>34</v>
      </c>
      <c r="J9" s="185" t="s">
        <v>1</v>
      </c>
      <c r="K9" s="137">
        <f t="shared" si="0"/>
        <v>34</v>
      </c>
      <c r="L9" s="374">
        <v>8464</v>
      </c>
      <c r="M9" s="109"/>
      <c r="O9" s="2"/>
      <c r="Q9" s="1"/>
      <c r="R9" s="53"/>
      <c r="S9" s="29"/>
      <c r="T9" s="29"/>
      <c r="U9" s="29"/>
      <c r="V9" s="29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00">
        <v>9022</v>
      </c>
      <c r="I10" s="93">
        <v>38</v>
      </c>
      <c r="J10" s="185" t="s">
        <v>38</v>
      </c>
      <c r="K10" s="137">
        <f t="shared" si="0"/>
        <v>38</v>
      </c>
      <c r="L10" s="374">
        <v>1828</v>
      </c>
      <c r="M10" s="109"/>
      <c r="O10" s="2"/>
      <c r="Q10" s="1"/>
      <c r="R10" s="53"/>
      <c r="S10" s="29"/>
      <c r="T10" s="29"/>
      <c r="U10" s="29"/>
      <c r="V10" s="29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00">
        <v>6854</v>
      </c>
      <c r="I11" s="93">
        <v>24</v>
      </c>
      <c r="J11" s="185" t="s">
        <v>28</v>
      </c>
      <c r="K11" s="137">
        <f t="shared" si="0"/>
        <v>24</v>
      </c>
      <c r="L11" s="374">
        <v>9291</v>
      </c>
      <c r="M11" s="109"/>
      <c r="O11" s="2"/>
      <c r="Q11" s="1"/>
      <c r="R11" s="53"/>
      <c r="S11" s="29"/>
      <c r="T11" s="29"/>
      <c r="U11" s="29"/>
      <c r="V11" s="29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351">
        <v>4266</v>
      </c>
      <c r="I12" s="93">
        <v>22</v>
      </c>
      <c r="J12" s="185" t="s">
        <v>26</v>
      </c>
      <c r="K12" s="137">
        <f t="shared" si="0"/>
        <v>22</v>
      </c>
      <c r="L12" s="374">
        <v>3875</v>
      </c>
      <c r="M12" s="109"/>
      <c r="O12" s="1"/>
      <c r="Q12" s="1"/>
      <c r="R12" s="53"/>
      <c r="S12" s="29"/>
      <c r="T12" s="29"/>
      <c r="U12" s="103"/>
      <c r="V12" s="29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2">
        <v>4253</v>
      </c>
      <c r="I13" s="154">
        <v>25</v>
      </c>
      <c r="J13" s="259" t="s">
        <v>29</v>
      </c>
      <c r="K13" s="212">
        <f t="shared" si="0"/>
        <v>25</v>
      </c>
      <c r="L13" s="382">
        <v>4291</v>
      </c>
      <c r="M13" s="110"/>
      <c r="N13" s="111"/>
      <c r="O13" s="1"/>
      <c r="Q13" s="1"/>
      <c r="R13" s="53"/>
      <c r="S13" s="29"/>
      <c r="T13" s="29"/>
      <c r="U13" s="29"/>
      <c r="V13" s="29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5">
        <v>3084</v>
      </c>
      <c r="I14" s="260">
        <v>17</v>
      </c>
      <c r="J14" s="494" t="s">
        <v>21</v>
      </c>
      <c r="K14" s="91" t="s">
        <v>8</v>
      </c>
      <c r="L14" s="383">
        <v>111797</v>
      </c>
      <c r="N14" s="53"/>
      <c r="O14" s="1"/>
      <c r="Q14" s="1"/>
      <c r="R14" s="53"/>
      <c r="S14" s="29"/>
      <c r="T14" s="29"/>
      <c r="U14" s="29"/>
      <c r="V14" s="29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00">
        <v>2768</v>
      </c>
      <c r="I15" s="93">
        <v>2</v>
      </c>
      <c r="J15" s="185" t="s">
        <v>6</v>
      </c>
      <c r="K15" s="57"/>
      <c r="L15" s="29"/>
      <c r="N15" s="59"/>
      <c r="O15" s="1"/>
      <c r="Q15" s="1"/>
      <c r="R15" s="53"/>
      <c r="S15" s="29"/>
      <c r="T15" s="29"/>
      <c r="U15" s="29"/>
      <c r="V15" s="29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00">
        <v>2211</v>
      </c>
      <c r="I16" s="93">
        <v>26</v>
      </c>
      <c r="J16" s="185" t="s">
        <v>30</v>
      </c>
      <c r="K16" s="57"/>
      <c r="Q16" s="1"/>
      <c r="R16" s="53"/>
      <c r="S16" s="29"/>
      <c r="T16" s="29"/>
      <c r="U16" s="29"/>
      <c r="V16" s="29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00">
        <v>1253</v>
      </c>
      <c r="I17" s="93">
        <v>21</v>
      </c>
      <c r="J17" s="185" t="s">
        <v>25</v>
      </c>
      <c r="K17" s="50"/>
      <c r="L17" s="29"/>
      <c r="Q17" s="1"/>
      <c r="R17" s="53"/>
      <c r="S17" s="29"/>
      <c r="T17" s="29"/>
      <c r="U17" s="29"/>
      <c r="V17" s="29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495">
        <v>1174</v>
      </c>
      <c r="I18" s="93">
        <v>6</v>
      </c>
      <c r="J18" s="185" t="s">
        <v>13</v>
      </c>
      <c r="K18" s="50"/>
      <c r="L18" s="29"/>
      <c r="Q18" s="1"/>
      <c r="R18" s="53"/>
      <c r="S18" s="29"/>
      <c r="T18" s="29"/>
      <c r="U18" s="29"/>
      <c r="V18" s="29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1">
        <v>1156</v>
      </c>
      <c r="I19" s="93">
        <v>31</v>
      </c>
      <c r="J19" s="93" t="s">
        <v>64</v>
      </c>
      <c r="K19" s="1"/>
      <c r="L19" s="59" t="s">
        <v>70</v>
      </c>
      <c r="M19" s="106" t="s">
        <v>63</v>
      </c>
      <c r="N19" s="47" t="s">
        <v>75</v>
      </c>
      <c r="Q19" s="1"/>
      <c r="R19" s="53"/>
      <c r="S19" s="29"/>
      <c r="T19" s="29"/>
      <c r="U19" s="29"/>
      <c r="V19" s="29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351">
        <v>956</v>
      </c>
      <c r="I20" s="93">
        <v>12</v>
      </c>
      <c r="J20" s="185" t="s">
        <v>18</v>
      </c>
      <c r="K20" s="137">
        <f>SUM(I4)</f>
        <v>33</v>
      </c>
      <c r="L20" s="185" t="s">
        <v>0</v>
      </c>
      <c r="M20" s="384">
        <v>20105</v>
      </c>
      <c r="N20" s="101">
        <f>SUM(H4)</f>
        <v>25443</v>
      </c>
      <c r="Q20" s="1"/>
      <c r="R20" s="53"/>
      <c r="S20" s="29"/>
      <c r="T20" s="29"/>
      <c r="U20" s="29"/>
      <c r="V20" s="29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7" t="s">
        <v>46</v>
      </c>
      <c r="B21" s="68" t="s">
        <v>47</v>
      </c>
      <c r="C21" s="68" t="s">
        <v>187</v>
      </c>
      <c r="D21" s="68" t="s">
        <v>180</v>
      </c>
      <c r="E21" s="68" t="s">
        <v>41</v>
      </c>
      <c r="F21" s="68" t="s">
        <v>50</v>
      </c>
      <c r="G21" s="334" t="s">
        <v>193</v>
      </c>
      <c r="H21" s="100">
        <v>956</v>
      </c>
      <c r="I21" s="93">
        <v>15</v>
      </c>
      <c r="J21" s="185" t="s">
        <v>20</v>
      </c>
      <c r="K21" s="137">
        <f t="shared" ref="K21:K29" si="1">SUM(I5)</f>
        <v>9</v>
      </c>
      <c r="L21" s="415" t="s">
        <v>171</v>
      </c>
      <c r="M21" s="385">
        <v>19893</v>
      </c>
      <c r="N21" s="101">
        <f t="shared" ref="N21:N29" si="2">SUM(H5)</f>
        <v>19629</v>
      </c>
      <c r="Q21" s="1"/>
      <c r="R21" s="53"/>
      <c r="S21" s="29"/>
      <c r="T21" s="29"/>
      <c r="U21" s="29"/>
      <c r="V21" s="29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0">
        <v>1</v>
      </c>
      <c r="B22" s="185" t="s">
        <v>0</v>
      </c>
      <c r="C22" s="48">
        <f>SUM(H4)</f>
        <v>25443</v>
      </c>
      <c r="D22" s="112">
        <f>SUM(L4)</f>
        <v>23083</v>
      </c>
      <c r="E22" s="64">
        <f t="shared" ref="E22:E31" si="3">SUM(N20/M20*100)</f>
        <v>126.55060930116886</v>
      </c>
      <c r="F22" s="60">
        <f t="shared" ref="F22:F32" si="4">SUM(C22/D22*100)</f>
        <v>110.22397435342026</v>
      </c>
      <c r="G22" s="71"/>
      <c r="H22" s="100">
        <v>864</v>
      </c>
      <c r="I22" s="93">
        <v>16</v>
      </c>
      <c r="J22" s="185" t="s">
        <v>3</v>
      </c>
      <c r="K22" s="137">
        <f t="shared" si="1"/>
        <v>36</v>
      </c>
      <c r="L22" s="185" t="s">
        <v>5</v>
      </c>
      <c r="M22" s="385">
        <v>11233</v>
      </c>
      <c r="N22" s="101">
        <f t="shared" si="2"/>
        <v>18609</v>
      </c>
      <c r="Q22" s="1"/>
      <c r="R22" s="53"/>
      <c r="S22" s="29"/>
      <c r="T22" s="29"/>
      <c r="U22" s="29"/>
      <c r="V22" s="29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0">
        <v>2</v>
      </c>
      <c r="B23" s="415" t="s">
        <v>171</v>
      </c>
      <c r="C23" s="48">
        <f t="shared" ref="C23:C31" si="5">SUM(H5)</f>
        <v>19629</v>
      </c>
      <c r="D23" s="112">
        <f t="shared" ref="D23:D31" si="6">SUM(L5)</f>
        <v>19543</v>
      </c>
      <c r="E23" s="64">
        <f t="shared" si="3"/>
        <v>98.672900015080671</v>
      </c>
      <c r="F23" s="60">
        <f t="shared" si="4"/>
        <v>100.44005526275393</v>
      </c>
      <c r="G23" s="71"/>
      <c r="H23" s="100">
        <v>730</v>
      </c>
      <c r="I23" s="93">
        <v>1</v>
      </c>
      <c r="J23" s="185" t="s">
        <v>4</v>
      </c>
      <c r="K23" s="137">
        <f t="shared" si="1"/>
        <v>13</v>
      </c>
      <c r="L23" s="185" t="s">
        <v>7</v>
      </c>
      <c r="M23" s="385">
        <v>13373</v>
      </c>
      <c r="N23" s="101">
        <f t="shared" si="2"/>
        <v>13437</v>
      </c>
      <c r="Q23" s="1"/>
      <c r="R23" s="53"/>
      <c r="S23" s="29"/>
      <c r="T23" s="29"/>
      <c r="U23" s="29"/>
      <c r="V23" s="29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0">
        <v>3</v>
      </c>
      <c r="B24" s="185" t="s">
        <v>5</v>
      </c>
      <c r="C24" s="48">
        <f t="shared" si="5"/>
        <v>18609</v>
      </c>
      <c r="D24" s="112">
        <f t="shared" si="6"/>
        <v>3843</v>
      </c>
      <c r="E24" s="64">
        <f t="shared" si="3"/>
        <v>165.66366954509036</v>
      </c>
      <c r="F24" s="60">
        <f t="shared" si="4"/>
        <v>484.23106947697113</v>
      </c>
      <c r="G24" s="71"/>
      <c r="H24" s="100">
        <v>673</v>
      </c>
      <c r="I24" s="93">
        <v>14</v>
      </c>
      <c r="J24" s="185" t="s">
        <v>19</v>
      </c>
      <c r="K24" s="137">
        <f t="shared" si="1"/>
        <v>40</v>
      </c>
      <c r="L24" s="185" t="s">
        <v>2</v>
      </c>
      <c r="M24" s="385">
        <v>12627</v>
      </c>
      <c r="N24" s="101">
        <f t="shared" si="2"/>
        <v>10299</v>
      </c>
      <c r="Q24" s="1"/>
      <c r="R24" s="53"/>
      <c r="S24" s="29"/>
      <c r="T24" s="29"/>
      <c r="U24" s="29"/>
      <c r="V24" s="29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0">
        <v>4</v>
      </c>
      <c r="B25" s="185" t="s">
        <v>7</v>
      </c>
      <c r="C25" s="48">
        <f t="shared" si="5"/>
        <v>13437</v>
      </c>
      <c r="D25" s="112">
        <f t="shared" si="6"/>
        <v>11797</v>
      </c>
      <c r="E25" s="64">
        <f t="shared" si="3"/>
        <v>100.4785762356988</v>
      </c>
      <c r="F25" s="60">
        <f t="shared" si="4"/>
        <v>113.9018394507078</v>
      </c>
      <c r="G25" s="71"/>
      <c r="H25" s="100">
        <v>459</v>
      </c>
      <c r="I25" s="93">
        <v>18</v>
      </c>
      <c r="J25" s="185" t="s">
        <v>22</v>
      </c>
      <c r="K25" s="137">
        <f t="shared" si="1"/>
        <v>34</v>
      </c>
      <c r="L25" s="185" t="s">
        <v>1</v>
      </c>
      <c r="M25" s="385">
        <v>8751</v>
      </c>
      <c r="N25" s="101">
        <f t="shared" si="2"/>
        <v>9719</v>
      </c>
      <c r="Q25" s="1"/>
      <c r="R25" s="53"/>
      <c r="S25" s="29"/>
      <c r="T25" s="29"/>
      <c r="U25" s="29"/>
      <c r="V25" s="29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0">
        <v>5</v>
      </c>
      <c r="B26" s="185" t="s">
        <v>2</v>
      </c>
      <c r="C26" s="48">
        <f t="shared" si="5"/>
        <v>10299</v>
      </c>
      <c r="D26" s="112">
        <f t="shared" si="6"/>
        <v>12948</v>
      </c>
      <c r="E26" s="64">
        <f t="shared" si="3"/>
        <v>81.56331670230459</v>
      </c>
      <c r="F26" s="60">
        <f t="shared" si="4"/>
        <v>79.541241890639483</v>
      </c>
      <c r="G26" s="81"/>
      <c r="H26" s="100">
        <v>140</v>
      </c>
      <c r="I26" s="93">
        <v>5</v>
      </c>
      <c r="J26" s="185" t="s">
        <v>12</v>
      </c>
      <c r="K26" s="137">
        <f t="shared" si="1"/>
        <v>38</v>
      </c>
      <c r="L26" s="185" t="s">
        <v>38</v>
      </c>
      <c r="M26" s="385">
        <v>2656</v>
      </c>
      <c r="N26" s="101">
        <f t="shared" si="2"/>
        <v>9022</v>
      </c>
      <c r="Q26" s="1"/>
      <c r="R26" s="53"/>
      <c r="S26" s="29"/>
      <c r="T26" s="29"/>
      <c r="U26" s="29"/>
      <c r="V26" s="29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0">
        <v>6</v>
      </c>
      <c r="B27" s="185" t="s">
        <v>1</v>
      </c>
      <c r="C27" s="48">
        <f t="shared" si="5"/>
        <v>9719</v>
      </c>
      <c r="D27" s="112">
        <f t="shared" si="6"/>
        <v>8464</v>
      </c>
      <c r="E27" s="64">
        <f t="shared" si="3"/>
        <v>111.06159296080449</v>
      </c>
      <c r="F27" s="60">
        <f t="shared" si="4"/>
        <v>114.82750472589791</v>
      </c>
      <c r="G27" s="85"/>
      <c r="H27" s="100">
        <v>87</v>
      </c>
      <c r="I27" s="93">
        <v>11</v>
      </c>
      <c r="J27" s="185" t="s">
        <v>17</v>
      </c>
      <c r="K27" s="137">
        <f t="shared" si="1"/>
        <v>24</v>
      </c>
      <c r="L27" s="185" t="s">
        <v>28</v>
      </c>
      <c r="M27" s="385">
        <v>6598</v>
      </c>
      <c r="N27" s="101">
        <f t="shared" si="2"/>
        <v>6854</v>
      </c>
      <c r="Q27" s="1"/>
      <c r="R27" s="53"/>
      <c r="S27" s="29"/>
      <c r="T27" s="29"/>
      <c r="U27" s="29"/>
      <c r="V27" s="29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0">
        <v>7</v>
      </c>
      <c r="B28" s="185" t="s">
        <v>38</v>
      </c>
      <c r="C28" s="48">
        <f t="shared" si="5"/>
        <v>9022</v>
      </c>
      <c r="D28" s="112">
        <f t="shared" si="6"/>
        <v>1828</v>
      </c>
      <c r="E28" s="64">
        <f t="shared" si="3"/>
        <v>339.68373493975906</v>
      </c>
      <c r="F28" s="60">
        <f t="shared" si="4"/>
        <v>493.54485776805245</v>
      </c>
      <c r="G28" s="71"/>
      <c r="H28" s="100">
        <v>59</v>
      </c>
      <c r="I28" s="93">
        <v>29</v>
      </c>
      <c r="J28" s="185" t="s">
        <v>54</v>
      </c>
      <c r="K28" s="137">
        <f t="shared" si="1"/>
        <v>22</v>
      </c>
      <c r="L28" s="185" t="s">
        <v>26</v>
      </c>
      <c r="M28" s="385">
        <v>4296</v>
      </c>
      <c r="N28" s="101">
        <f t="shared" si="2"/>
        <v>4266</v>
      </c>
      <c r="Q28" s="1"/>
      <c r="R28" s="53"/>
      <c r="S28" s="29"/>
      <c r="T28" s="29"/>
      <c r="U28" s="29"/>
      <c r="V28" s="29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0">
        <v>8</v>
      </c>
      <c r="B29" s="185" t="s">
        <v>28</v>
      </c>
      <c r="C29" s="48">
        <f t="shared" si="5"/>
        <v>6854</v>
      </c>
      <c r="D29" s="112">
        <f t="shared" si="6"/>
        <v>9291</v>
      </c>
      <c r="E29" s="64">
        <f t="shared" si="3"/>
        <v>103.87996362534102</v>
      </c>
      <c r="F29" s="60">
        <f t="shared" si="4"/>
        <v>73.770315358949517</v>
      </c>
      <c r="G29" s="82"/>
      <c r="H29" s="100">
        <v>37</v>
      </c>
      <c r="I29" s="93">
        <v>27</v>
      </c>
      <c r="J29" s="185" t="s">
        <v>31</v>
      </c>
      <c r="K29" s="212">
        <f t="shared" si="1"/>
        <v>25</v>
      </c>
      <c r="L29" s="259" t="s">
        <v>29</v>
      </c>
      <c r="M29" s="386">
        <v>4173</v>
      </c>
      <c r="N29" s="101">
        <f t="shared" si="2"/>
        <v>4253</v>
      </c>
      <c r="Q29" s="1"/>
      <c r="R29" s="53"/>
      <c r="S29" s="29"/>
      <c r="T29" s="29"/>
      <c r="U29" s="29"/>
      <c r="V29" s="29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0">
        <v>9</v>
      </c>
      <c r="B30" s="185" t="s">
        <v>26</v>
      </c>
      <c r="C30" s="48">
        <f t="shared" si="5"/>
        <v>4266</v>
      </c>
      <c r="D30" s="112">
        <f t="shared" si="6"/>
        <v>3875</v>
      </c>
      <c r="E30" s="64">
        <f t="shared" si="3"/>
        <v>99.30167597765363</v>
      </c>
      <c r="F30" s="60">
        <f t="shared" si="4"/>
        <v>110.09032258064515</v>
      </c>
      <c r="G30" s="81"/>
      <c r="H30" s="100">
        <v>30</v>
      </c>
      <c r="I30" s="93">
        <v>35</v>
      </c>
      <c r="J30" s="185" t="s">
        <v>36</v>
      </c>
      <c r="K30" s="131"/>
      <c r="L30" s="397" t="s">
        <v>109</v>
      </c>
      <c r="M30" s="387">
        <v>120761</v>
      </c>
      <c r="N30" s="101">
        <f>SUM(H44)</f>
        <v>138237</v>
      </c>
      <c r="Q30" s="1"/>
      <c r="R30" s="53"/>
      <c r="S30" s="29"/>
      <c r="T30" s="29"/>
      <c r="U30" s="29"/>
      <c r="V30" s="29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3">
        <v>10</v>
      </c>
      <c r="B31" s="259" t="s">
        <v>29</v>
      </c>
      <c r="C31" s="48">
        <f t="shared" si="5"/>
        <v>4253</v>
      </c>
      <c r="D31" s="112">
        <f t="shared" si="6"/>
        <v>4291</v>
      </c>
      <c r="E31" s="65">
        <f t="shared" si="3"/>
        <v>101.91708602923558</v>
      </c>
      <c r="F31" s="72">
        <f t="shared" si="4"/>
        <v>99.114425541831736</v>
      </c>
      <c r="G31" s="84"/>
      <c r="H31" s="100">
        <v>25</v>
      </c>
      <c r="I31" s="93">
        <v>4</v>
      </c>
      <c r="J31" s="185" t="s">
        <v>11</v>
      </c>
      <c r="K31" s="50"/>
      <c r="L31" s="255"/>
      <c r="Q31" s="1"/>
      <c r="R31" s="53"/>
      <c r="S31" s="29"/>
      <c r="T31" s="29"/>
      <c r="U31" s="29"/>
      <c r="V31" s="29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4"/>
      <c r="B32" s="75" t="s">
        <v>57</v>
      </c>
      <c r="C32" s="76">
        <f>SUM(H44)</f>
        <v>138237</v>
      </c>
      <c r="D32" s="76">
        <f>SUM(L14)</f>
        <v>111797</v>
      </c>
      <c r="E32" s="77">
        <f>SUM(N30/M30*100)</f>
        <v>114.47155952666839</v>
      </c>
      <c r="F32" s="72">
        <f t="shared" si="4"/>
        <v>123.65000849754466</v>
      </c>
      <c r="G32" s="94">
        <v>71.099999999999994</v>
      </c>
      <c r="H32" s="101">
        <v>19</v>
      </c>
      <c r="I32" s="93">
        <v>32</v>
      </c>
      <c r="J32" s="185" t="s">
        <v>35</v>
      </c>
      <c r="K32" s="50"/>
      <c r="L32" s="254"/>
      <c r="Q32" s="1"/>
      <c r="R32" s="53"/>
      <c r="S32" s="29"/>
      <c r="T32" s="29"/>
      <c r="U32" s="29"/>
      <c r="V32" s="29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00">
        <v>17</v>
      </c>
      <c r="I33" s="93">
        <v>39</v>
      </c>
      <c r="J33" s="185" t="s">
        <v>39</v>
      </c>
      <c r="K33" s="50"/>
      <c r="L33" s="254"/>
      <c r="Q33" s="1"/>
      <c r="R33" s="53"/>
      <c r="S33" s="29"/>
      <c r="T33" s="29"/>
      <c r="U33" s="29"/>
      <c r="V33" s="29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2"/>
      <c r="D34" s="12"/>
      <c r="H34" s="139">
        <v>7</v>
      </c>
      <c r="I34" s="93">
        <v>28</v>
      </c>
      <c r="J34" s="185" t="s">
        <v>32</v>
      </c>
      <c r="K34" s="50"/>
      <c r="L34" s="254"/>
      <c r="Q34" s="1"/>
      <c r="R34" s="53"/>
      <c r="S34" s="29"/>
      <c r="T34" s="29"/>
      <c r="U34" s="29"/>
      <c r="V34" s="29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1">
        <v>1</v>
      </c>
      <c r="I35" s="93">
        <v>20</v>
      </c>
      <c r="J35" s="185" t="s">
        <v>24</v>
      </c>
      <c r="K35" s="50"/>
      <c r="L35" s="419"/>
      <c r="M35" s="29"/>
      <c r="Q35" s="1"/>
      <c r="R35" s="53"/>
      <c r="S35" s="29"/>
      <c r="T35" s="29"/>
      <c r="U35" s="29"/>
      <c r="V35" s="29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00">
        <v>0</v>
      </c>
      <c r="I36" s="93">
        <v>3</v>
      </c>
      <c r="J36" s="185" t="s">
        <v>10</v>
      </c>
      <c r="K36" s="50"/>
      <c r="L36" s="419"/>
      <c r="M36" s="29"/>
      <c r="Q36" s="1"/>
      <c r="R36" s="53"/>
      <c r="S36" s="29"/>
      <c r="T36" s="29"/>
      <c r="U36" s="29"/>
      <c r="V36" s="29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00">
        <v>0</v>
      </c>
      <c r="I37" s="93">
        <v>7</v>
      </c>
      <c r="J37" s="185" t="s">
        <v>14</v>
      </c>
      <c r="K37" s="50"/>
      <c r="L37" s="419"/>
      <c r="M37" s="29"/>
      <c r="Q37" s="1"/>
      <c r="R37" s="53"/>
      <c r="S37" s="29"/>
      <c r="T37" s="29"/>
      <c r="U37" s="29"/>
      <c r="V37" s="103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00">
        <v>0</v>
      </c>
      <c r="I38" s="93">
        <v>8</v>
      </c>
      <c r="J38" s="185" t="s">
        <v>15</v>
      </c>
      <c r="K38" s="50"/>
      <c r="L38" s="504"/>
      <c r="M38" s="29"/>
      <c r="Q38" s="1"/>
      <c r="R38" s="53"/>
      <c r="S38" s="29"/>
      <c r="T38" s="29"/>
      <c r="U38" s="29"/>
      <c r="V38" s="29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00">
        <v>0</v>
      </c>
      <c r="I39" s="93">
        <v>10</v>
      </c>
      <c r="J39" s="185" t="s">
        <v>16</v>
      </c>
      <c r="K39" s="50"/>
      <c r="L39" s="496"/>
      <c r="M39" s="496"/>
      <c r="Q39" s="1"/>
      <c r="R39" s="53"/>
      <c r="S39" s="29"/>
      <c r="T39" s="29"/>
      <c r="U39" s="29"/>
      <c r="V39" s="29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00">
        <v>0</v>
      </c>
      <c r="I40" s="93">
        <v>19</v>
      </c>
      <c r="J40" s="185" t="s">
        <v>23</v>
      </c>
      <c r="K40" s="50"/>
      <c r="L40" s="52"/>
      <c r="M40" s="505"/>
      <c r="Q40" s="1"/>
      <c r="R40" s="53"/>
      <c r="S40" s="29"/>
      <c r="T40" s="29"/>
      <c r="U40" s="29"/>
      <c r="V40" s="29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351">
        <v>0</v>
      </c>
      <c r="I41" s="93">
        <v>23</v>
      </c>
      <c r="J41" s="185" t="s">
        <v>27</v>
      </c>
      <c r="K41" s="50"/>
      <c r="L41" s="29"/>
      <c r="Q41" s="1"/>
      <c r="R41" s="53"/>
      <c r="S41" s="29"/>
      <c r="T41" s="29"/>
      <c r="U41" s="29"/>
      <c r="V41" s="29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00">
        <v>0</v>
      </c>
      <c r="I42" s="93">
        <v>30</v>
      </c>
      <c r="J42" s="185" t="s">
        <v>33</v>
      </c>
      <c r="K42" s="50"/>
      <c r="L42" s="29"/>
      <c r="Q42" s="1"/>
      <c r="R42" s="53"/>
      <c r="S42" s="29"/>
      <c r="T42" s="29"/>
      <c r="U42" s="29"/>
      <c r="V42" s="29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00">
        <v>0</v>
      </c>
      <c r="I43" s="93">
        <v>37</v>
      </c>
      <c r="J43" s="185" t="s">
        <v>37</v>
      </c>
      <c r="K43" s="50"/>
      <c r="L43" s="29"/>
      <c r="Q43" s="1"/>
      <c r="R43" s="53"/>
      <c r="S43" s="34"/>
      <c r="T43" s="34"/>
      <c r="U43" s="34"/>
      <c r="V43" s="34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4">
        <f>SUM(H4:H43)</f>
        <v>138237</v>
      </c>
      <c r="I44" s="4"/>
      <c r="J44" s="184" t="s">
        <v>48</v>
      </c>
      <c r="K44" s="63"/>
      <c r="L44" s="1"/>
      <c r="Q44" s="1"/>
      <c r="R44" s="5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2"/>
      <c r="S46" s="120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3:30" ht="13.5" customHeight="1" x14ac:dyDescent="0.2">
      <c r="I47" s="485" t="s">
        <v>197</v>
      </c>
      <c r="J47" s="51"/>
      <c r="K47" s="1"/>
      <c r="L47" s="52"/>
      <c r="N47" s="52"/>
      <c r="Q47" s="1"/>
      <c r="R47" s="53"/>
      <c r="S47" s="29"/>
      <c r="T47" s="29"/>
      <c r="U47" s="29"/>
      <c r="V47" s="29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4" t="s">
        <v>187</v>
      </c>
      <c r="I48" s="4"/>
      <c r="J48" s="209" t="s">
        <v>105</v>
      </c>
      <c r="K48" s="91"/>
      <c r="L48" s="359" t="s">
        <v>184</v>
      </c>
      <c r="N48" s="53"/>
      <c r="Q48" s="1"/>
      <c r="R48" s="53"/>
      <c r="S48" s="29"/>
      <c r="T48" s="29"/>
      <c r="U48" s="29"/>
      <c r="V48" s="29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9" t="s">
        <v>100</v>
      </c>
      <c r="I49" s="4"/>
      <c r="J49" s="162" t="s">
        <v>9</v>
      </c>
      <c r="K49" s="113"/>
      <c r="L49" s="108" t="s">
        <v>100</v>
      </c>
      <c r="N49" s="53"/>
      <c r="Q49" s="1"/>
      <c r="R49" s="53"/>
      <c r="S49" s="29"/>
      <c r="T49" s="29"/>
      <c r="U49" s="29"/>
      <c r="V49" s="29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01">
        <v>300702</v>
      </c>
      <c r="I50" s="185">
        <v>17</v>
      </c>
      <c r="J50" s="184" t="s">
        <v>21</v>
      </c>
      <c r="K50" s="140">
        <f>SUM(I50)</f>
        <v>17</v>
      </c>
      <c r="L50" s="360">
        <v>36522</v>
      </c>
      <c r="M50" s="88"/>
      <c r="N50" s="53"/>
      <c r="O50" s="29"/>
      <c r="Q50" s="1"/>
      <c r="R50" s="53"/>
      <c r="S50" s="29"/>
      <c r="T50" s="29"/>
      <c r="U50" s="29"/>
      <c r="V50" s="29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00">
        <v>82302</v>
      </c>
      <c r="I51" s="185">
        <v>36</v>
      </c>
      <c r="J51" s="185" t="s">
        <v>5</v>
      </c>
      <c r="K51" s="140">
        <f t="shared" ref="K51:K59" si="7">SUM(I51)</f>
        <v>36</v>
      </c>
      <c r="L51" s="360">
        <v>81004</v>
      </c>
      <c r="M51" s="88"/>
      <c r="N51" s="53"/>
      <c r="O51" s="29"/>
      <c r="Q51" s="1"/>
      <c r="R51" s="53"/>
      <c r="S51" s="29"/>
      <c r="T51" s="29"/>
      <c r="U51" s="29"/>
      <c r="V51" s="29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00">
        <v>29440</v>
      </c>
      <c r="I52" s="185">
        <v>40</v>
      </c>
      <c r="J52" s="184" t="s">
        <v>2</v>
      </c>
      <c r="K52" s="140">
        <f t="shared" si="7"/>
        <v>40</v>
      </c>
      <c r="L52" s="360">
        <v>28275</v>
      </c>
      <c r="M52" s="88"/>
      <c r="N52" s="53"/>
      <c r="O52" s="29"/>
      <c r="Q52" s="1"/>
      <c r="R52" s="53"/>
      <c r="S52" s="29"/>
      <c r="T52" s="29"/>
      <c r="U52" s="29"/>
      <c r="V52" s="29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00">
        <v>20279</v>
      </c>
      <c r="I53" s="185">
        <v>38</v>
      </c>
      <c r="J53" s="184" t="s">
        <v>38</v>
      </c>
      <c r="K53" s="140">
        <f t="shared" si="7"/>
        <v>38</v>
      </c>
      <c r="L53" s="360">
        <v>19043</v>
      </c>
      <c r="M53" s="88"/>
      <c r="N53" s="53"/>
      <c r="O53" s="1"/>
      <c r="Q53" s="1"/>
      <c r="R53" s="53"/>
      <c r="S53" s="29"/>
      <c r="T53" s="29"/>
      <c r="U53" s="29"/>
      <c r="V53" s="29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7" t="s">
        <v>46</v>
      </c>
      <c r="B54" s="68" t="s">
        <v>47</v>
      </c>
      <c r="C54" s="68" t="s">
        <v>187</v>
      </c>
      <c r="D54" s="68" t="s">
        <v>180</v>
      </c>
      <c r="E54" s="68" t="s">
        <v>41</v>
      </c>
      <c r="F54" s="68" t="s">
        <v>50</v>
      </c>
      <c r="G54" s="334" t="s">
        <v>193</v>
      </c>
      <c r="H54" s="100">
        <v>19294</v>
      </c>
      <c r="I54" s="185">
        <v>16</v>
      </c>
      <c r="J54" s="184" t="s">
        <v>3</v>
      </c>
      <c r="K54" s="140">
        <f t="shared" si="7"/>
        <v>16</v>
      </c>
      <c r="L54" s="360">
        <v>17582</v>
      </c>
      <c r="M54" s="88"/>
      <c r="N54" s="53"/>
      <c r="O54" s="1"/>
      <c r="Q54" s="1"/>
      <c r="R54" s="53"/>
      <c r="S54" s="29"/>
      <c r="T54" s="29"/>
      <c r="U54" s="29"/>
      <c r="V54" s="29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0">
        <v>1</v>
      </c>
      <c r="B55" s="184" t="s">
        <v>21</v>
      </c>
      <c r="C55" s="48">
        <f>SUM(H50)</f>
        <v>300702</v>
      </c>
      <c r="D55" s="7">
        <f t="shared" ref="D55:D64" si="8">SUM(L50)</f>
        <v>36522</v>
      </c>
      <c r="E55" s="60">
        <f>SUM(N66/M66*100)</f>
        <v>649.56256885490245</v>
      </c>
      <c r="F55" s="60">
        <f t="shared" ref="F55:F65" si="9">SUM(C55/D55*100)</f>
        <v>823.34483325119106</v>
      </c>
      <c r="G55" s="71"/>
      <c r="H55" s="100">
        <v>16891</v>
      </c>
      <c r="I55" s="185">
        <v>37</v>
      </c>
      <c r="J55" s="184" t="s">
        <v>37</v>
      </c>
      <c r="K55" s="140">
        <f t="shared" si="7"/>
        <v>37</v>
      </c>
      <c r="L55" s="360">
        <v>12294</v>
      </c>
      <c r="M55" s="88"/>
      <c r="N55" s="53"/>
      <c r="O55" s="1"/>
      <c r="Q55" s="1"/>
      <c r="R55" s="53"/>
      <c r="S55" s="29"/>
      <c r="T55" s="29"/>
      <c r="U55" s="29"/>
      <c r="V55" s="29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0">
        <v>2</v>
      </c>
      <c r="B56" s="185" t="s">
        <v>5</v>
      </c>
      <c r="C56" s="48">
        <f t="shared" ref="C56:C64" si="10">SUM(H51)</f>
        <v>82302</v>
      </c>
      <c r="D56" s="7">
        <f t="shared" si="8"/>
        <v>81004</v>
      </c>
      <c r="E56" s="60">
        <f t="shared" ref="E56:E65" si="11">SUM(N67/M67*100)</f>
        <v>147.77269054672772</v>
      </c>
      <c r="F56" s="60">
        <f t="shared" si="9"/>
        <v>101.60239000543183</v>
      </c>
      <c r="G56" s="71"/>
      <c r="H56" s="100">
        <v>16181</v>
      </c>
      <c r="I56" s="185">
        <v>24</v>
      </c>
      <c r="J56" s="184" t="s">
        <v>28</v>
      </c>
      <c r="K56" s="140">
        <f t="shared" si="7"/>
        <v>24</v>
      </c>
      <c r="L56" s="360">
        <v>17988</v>
      </c>
      <c r="M56" s="88"/>
      <c r="N56" s="53"/>
      <c r="O56" s="1"/>
      <c r="Q56" s="1"/>
      <c r="R56" s="53"/>
      <c r="S56" s="29"/>
      <c r="T56" s="29"/>
      <c r="U56" s="29"/>
      <c r="V56" s="29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0">
        <v>3</v>
      </c>
      <c r="B57" s="184" t="s">
        <v>2</v>
      </c>
      <c r="C57" s="48">
        <f t="shared" si="10"/>
        <v>29440</v>
      </c>
      <c r="D57" s="7">
        <f t="shared" si="8"/>
        <v>28275</v>
      </c>
      <c r="E57" s="60">
        <f t="shared" si="11"/>
        <v>106.99229539177206</v>
      </c>
      <c r="F57" s="60">
        <f t="shared" si="9"/>
        <v>104.12024756852342</v>
      </c>
      <c r="G57" s="71"/>
      <c r="H57" s="100">
        <v>15862</v>
      </c>
      <c r="I57" s="184">
        <v>25</v>
      </c>
      <c r="J57" s="184" t="s">
        <v>29</v>
      </c>
      <c r="K57" s="140">
        <f t="shared" si="7"/>
        <v>25</v>
      </c>
      <c r="L57" s="360">
        <v>18170</v>
      </c>
      <c r="M57" s="88"/>
      <c r="N57" s="53"/>
      <c r="O57" s="1"/>
      <c r="Q57" s="1"/>
      <c r="R57" s="53"/>
      <c r="S57" s="29"/>
      <c r="T57" s="29"/>
      <c r="U57" s="29"/>
      <c r="V57" s="29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0">
        <v>4</v>
      </c>
      <c r="B58" s="184" t="s">
        <v>38</v>
      </c>
      <c r="C58" s="48">
        <f t="shared" si="10"/>
        <v>20279</v>
      </c>
      <c r="D58" s="7">
        <f t="shared" si="8"/>
        <v>19043</v>
      </c>
      <c r="E58" s="60">
        <f t="shared" si="11"/>
        <v>95.412628211160253</v>
      </c>
      <c r="F58" s="60">
        <f t="shared" si="9"/>
        <v>106.49057396418631</v>
      </c>
      <c r="G58" s="71"/>
      <c r="H58" s="468">
        <v>12135</v>
      </c>
      <c r="I58" s="259">
        <v>26</v>
      </c>
      <c r="J58" s="187" t="s">
        <v>30</v>
      </c>
      <c r="K58" s="140">
        <f t="shared" si="7"/>
        <v>26</v>
      </c>
      <c r="L58" s="358">
        <v>13596</v>
      </c>
      <c r="M58" s="88"/>
      <c r="N58" s="53"/>
      <c r="O58" s="1"/>
      <c r="Q58" s="1"/>
      <c r="R58" s="53"/>
      <c r="S58" s="29"/>
      <c r="T58" s="29"/>
      <c r="U58" s="29"/>
      <c r="V58" s="29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0">
        <v>5</v>
      </c>
      <c r="B59" s="184" t="s">
        <v>3</v>
      </c>
      <c r="C59" s="48">
        <f t="shared" si="10"/>
        <v>19294</v>
      </c>
      <c r="D59" s="7">
        <f t="shared" si="8"/>
        <v>17582</v>
      </c>
      <c r="E59" s="60">
        <f t="shared" si="11"/>
        <v>97.473982014751954</v>
      </c>
      <c r="F59" s="60">
        <f t="shared" si="9"/>
        <v>109.73723125924239</v>
      </c>
      <c r="G59" s="81"/>
      <c r="H59" s="468">
        <v>8347</v>
      </c>
      <c r="I59" s="259">
        <v>30</v>
      </c>
      <c r="J59" s="187" t="s">
        <v>99</v>
      </c>
      <c r="K59" s="140">
        <f t="shared" si="7"/>
        <v>30</v>
      </c>
      <c r="L59" s="358">
        <v>8261</v>
      </c>
      <c r="M59" s="88"/>
      <c r="N59" s="53"/>
      <c r="O59" s="1"/>
      <c r="Q59" s="1"/>
      <c r="R59" s="53"/>
      <c r="S59" s="29"/>
      <c r="T59" s="29"/>
      <c r="U59" s="29"/>
      <c r="V59" s="29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0">
        <v>6</v>
      </c>
      <c r="B60" s="184" t="s">
        <v>37</v>
      </c>
      <c r="C60" s="48">
        <f t="shared" si="10"/>
        <v>16891</v>
      </c>
      <c r="D60" s="7">
        <f t="shared" si="8"/>
        <v>12294</v>
      </c>
      <c r="E60" s="60">
        <f t="shared" si="11"/>
        <v>92.950693374422187</v>
      </c>
      <c r="F60" s="60">
        <f t="shared" si="9"/>
        <v>137.39222384903204</v>
      </c>
      <c r="G60" s="71"/>
      <c r="H60" s="492">
        <v>8244</v>
      </c>
      <c r="I60" s="494">
        <v>35</v>
      </c>
      <c r="J60" s="261" t="s">
        <v>36</v>
      </c>
      <c r="K60" s="91" t="s">
        <v>8</v>
      </c>
      <c r="L60" s="362">
        <v>303621</v>
      </c>
      <c r="O60" s="1"/>
      <c r="Q60" s="1"/>
      <c r="R60" s="53"/>
      <c r="S60" s="29"/>
      <c r="T60" s="29"/>
      <c r="U60" s="29"/>
      <c r="V60" s="29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0">
        <v>7</v>
      </c>
      <c r="B61" s="184" t="s">
        <v>28</v>
      </c>
      <c r="C61" s="48">
        <f t="shared" si="10"/>
        <v>16181</v>
      </c>
      <c r="D61" s="7">
        <f t="shared" si="8"/>
        <v>17988</v>
      </c>
      <c r="E61" s="60">
        <f t="shared" si="11"/>
        <v>99.728813559322035</v>
      </c>
      <c r="F61" s="60">
        <f t="shared" si="9"/>
        <v>89.954414053813665</v>
      </c>
      <c r="G61" s="71"/>
      <c r="H61" s="100">
        <v>6322</v>
      </c>
      <c r="I61" s="185">
        <v>34</v>
      </c>
      <c r="J61" s="184" t="s">
        <v>1</v>
      </c>
      <c r="K61" s="57"/>
      <c r="L61" s="29"/>
      <c r="N61" s="59"/>
      <c r="O61" s="1"/>
      <c r="Q61" s="1"/>
      <c r="R61" s="53"/>
      <c r="S61" s="29"/>
      <c r="T61" s="29"/>
      <c r="U61" s="29"/>
      <c r="V61" s="29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0">
        <v>8</v>
      </c>
      <c r="B62" s="184" t="s">
        <v>29</v>
      </c>
      <c r="C62" s="48">
        <f t="shared" si="10"/>
        <v>15862</v>
      </c>
      <c r="D62" s="7">
        <f t="shared" si="8"/>
        <v>18170</v>
      </c>
      <c r="E62" s="60">
        <f t="shared" si="11"/>
        <v>106.27805695142378</v>
      </c>
      <c r="F62" s="60">
        <f t="shared" si="9"/>
        <v>87.297743533296639</v>
      </c>
      <c r="G62" s="82"/>
      <c r="H62" s="100">
        <v>6285</v>
      </c>
      <c r="I62" s="185">
        <v>33</v>
      </c>
      <c r="J62" s="184" t="s">
        <v>0</v>
      </c>
      <c r="K62" s="57"/>
      <c r="Q62" s="1"/>
      <c r="R62" s="53"/>
      <c r="S62" s="29"/>
      <c r="T62" s="29"/>
      <c r="U62" s="29"/>
      <c r="V62" s="29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0">
        <v>9</v>
      </c>
      <c r="B63" s="187" t="s">
        <v>30</v>
      </c>
      <c r="C63" s="48">
        <f t="shared" si="10"/>
        <v>12135</v>
      </c>
      <c r="D63" s="7">
        <f t="shared" si="8"/>
        <v>13596</v>
      </c>
      <c r="E63" s="60">
        <f t="shared" si="11"/>
        <v>108.74630343220718</v>
      </c>
      <c r="F63" s="60">
        <f t="shared" si="9"/>
        <v>89.254192409532223</v>
      </c>
      <c r="G63" s="81"/>
      <c r="H63" s="100">
        <v>4945</v>
      </c>
      <c r="I63" s="185">
        <v>29</v>
      </c>
      <c r="J63" s="184" t="s">
        <v>54</v>
      </c>
      <c r="K63" s="50"/>
      <c r="L63" s="29"/>
      <c r="Q63" s="1"/>
      <c r="R63" s="53"/>
      <c r="S63" s="29"/>
      <c r="T63" s="29"/>
      <c r="U63" s="29"/>
      <c r="V63" s="29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3">
        <v>10</v>
      </c>
      <c r="B64" s="187" t="s">
        <v>99</v>
      </c>
      <c r="C64" s="48">
        <f t="shared" si="10"/>
        <v>8347</v>
      </c>
      <c r="D64" s="7">
        <f t="shared" si="8"/>
        <v>8261</v>
      </c>
      <c r="E64" s="66">
        <f t="shared" si="11"/>
        <v>103.68944099378882</v>
      </c>
      <c r="F64" s="60">
        <f t="shared" si="9"/>
        <v>101.04103619416536</v>
      </c>
      <c r="G64" s="84"/>
      <c r="H64" s="495">
        <v>4059</v>
      </c>
      <c r="I64" s="185">
        <v>14</v>
      </c>
      <c r="J64" s="184" t="s">
        <v>19</v>
      </c>
      <c r="K64" s="50"/>
      <c r="L64" s="29"/>
      <c r="Q64" s="1"/>
      <c r="R64" s="53"/>
      <c r="S64" s="29"/>
      <c r="T64" s="29"/>
      <c r="U64" s="29"/>
      <c r="V64" s="29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4"/>
      <c r="B65" s="75" t="s">
        <v>57</v>
      </c>
      <c r="C65" s="76">
        <f>SUM(H90)</f>
        <v>564168</v>
      </c>
      <c r="D65" s="76">
        <f>SUM(L60)</f>
        <v>303621</v>
      </c>
      <c r="E65" s="79">
        <f t="shared" si="11"/>
        <v>196.60230207102757</v>
      </c>
      <c r="F65" s="79">
        <f t="shared" si="9"/>
        <v>185.8132342624522</v>
      </c>
      <c r="G65" s="94">
        <v>79.8</v>
      </c>
      <c r="H65" s="101">
        <v>3385</v>
      </c>
      <c r="I65" s="184">
        <v>15</v>
      </c>
      <c r="J65" s="184" t="s">
        <v>20</v>
      </c>
      <c r="K65" s="1"/>
      <c r="L65" s="223" t="s">
        <v>105</v>
      </c>
      <c r="M65" s="159" t="s">
        <v>63</v>
      </c>
      <c r="N65" s="485" t="s">
        <v>75</v>
      </c>
      <c r="Q65" s="1"/>
      <c r="R65" s="53"/>
      <c r="S65" s="29"/>
      <c r="T65" s="29"/>
      <c r="U65" s="29"/>
      <c r="V65" s="29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00">
        <v>2828</v>
      </c>
      <c r="I66" s="184">
        <v>1</v>
      </c>
      <c r="J66" s="184" t="s">
        <v>4</v>
      </c>
      <c r="K66" s="133">
        <f>SUM(I50)</f>
        <v>17</v>
      </c>
      <c r="L66" s="184" t="s">
        <v>21</v>
      </c>
      <c r="M66" s="372">
        <v>46293</v>
      </c>
      <c r="N66" s="101">
        <f>SUM(H50)</f>
        <v>300702</v>
      </c>
      <c r="Q66" s="1"/>
      <c r="R66" s="53"/>
      <c r="S66" s="29"/>
      <c r="T66" s="29"/>
      <c r="U66" s="29"/>
      <c r="V66" s="29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00">
        <v>1677</v>
      </c>
      <c r="I67" s="184">
        <v>21</v>
      </c>
      <c r="J67" s="184" t="s">
        <v>25</v>
      </c>
      <c r="K67" s="133">
        <f t="shared" ref="K67:K75" si="12">SUM(I51)</f>
        <v>36</v>
      </c>
      <c r="L67" s="185" t="s">
        <v>5</v>
      </c>
      <c r="M67" s="370">
        <v>55695</v>
      </c>
      <c r="N67" s="101">
        <f t="shared" ref="N67:N75" si="13">SUM(H51)</f>
        <v>82302</v>
      </c>
      <c r="Q67" s="1"/>
      <c r="R67" s="53"/>
      <c r="S67" s="29"/>
      <c r="T67" s="29"/>
      <c r="U67" s="29"/>
      <c r="V67" s="29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9"/>
      <c r="D68" s="1"/>
      <c r="H68" s="226">
        <v>1304</v>
      </c>
      <c r="I68" s="184">
        <v>11</v>
      </c>
      <c r="J68" s="184" t="s">
        <v>17</v>
      </c>
      <c r="K68" s="133">
        <f t="shared" si="12"/>
        <v>40</v>
      </c>
      <c r="L68" s="184" t="s">
        <v>2</v>
      </c>
      <c r="M68" s="370">
        <v>27516</v>
      </c>
      <c r="N68" s="101">
        <f t="shared" si="13"/>
        <v>29440</v>
      </c>
      <c r="Q68" s="1"/>
      <c r="R68" s="53"/>
      <c r="S68" s="29"/>
      <c r="T68" s="29"/>
      <c r="U68" s="29"/>
      <c r="V68" s="29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00">
        <v>951</v>
      </c>
      <c r="I69" s="184">
        <v>39</v>
      </c>
      <c r="J69" s="184" t="s">
        <v>39</v>
      </c>
      <c r="K69" s="133">
        <f t="shared" si="12"/>
        <v>38</v>
      </c>
      <c r="L69" s="184" t="s">
        <v>38</v>
      </c>
      <c r="M69" s="370">
        <v>21254</v>
      </c>
      <c r="N69" s="101">
        <f t="shared" si="13"/>
        <v>20279</v>
      </c>
      <c r="Q69" s="1"/>
      <c r="R69" s="53"/>
      <c r="S69" s="29"/>
      <c r="T69" s="29"/>
      <c r="U69" s="29"/>
      <c r="V69" s="29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00">
        <v>765</v>
      </c>
      <c r="I70" s="184">
        <v>13</v>
      </c>
      <c r="J70" s="184" t="s">
        <v>7</v>
      </c>
      <c r="K70" s="133">
        <f t="shared" si="12"/>
        <v>16</v>
      </c>
      <c r="L70" s="184" t="s">
        <v>3</v>
      </c>
      <c r="M70" s="370">
        <v>19794</v>
      </c>
      <c r="N70" s="101">
        <f t="shared" si="13"/>
        <v>19294</v>
      </c>
      <c r="Q70" s="1"/>
      <c r="R70" s="53"/>
      <c r="S70" s="29"/>
      <c r="T70" s="29"/>
      <c r="U70" s="29"/>
      <c r="V70" s="29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351">
        <v>640</v>
      </c>
      <c r="I71" s="184">
        <v>2</v>
      </c>
      <c r="J71" s="184" t="s">
        <v>6</v>
      </c>
      <c r="K71" s="133">
        <f t="shared" si="12"/>
        <v>37</v>
      </c>
      <c r="L71" s="184" t="s">
        <v>37</v>
      </c>
      <c r="M71" s="370">
        <v>18172</v>
      </c>
      <c r="N71" s="101">
        <f t="shared" si="13"/>
        <v>16891</v>
      </c>
      <c r="Q71" s="1"/>
      <c r="R71" s="53"/>
      <c r="S71" s="29"/>
      <c r="T71" s="29"/>
      <c r="U71" s="29"/>
      <c r="V71" s="29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00">
        <v>446</v>
      </c>
      <c r="I72" s="184">
        <v>22</v>
      </c>
      <c r="J72" s="184" t="s">
        <v>26</v>
      </c>
      <c r="K72" s="133">
        <f t="shared" si="12"/>
        <v>24</v>
      </c>
      <c r="L72" s="184" t="s">
        <v>28</v>
      </c>
      <c r="M72" s="370">
        <v>16225</v>
      </c>
      <c r="N72" s="101">
        <f t="shared" si="13"/>
        <v>16181</v>
      </c>
      <c r="Q72" s="1"/>
      <c r="R72" s="53"/>
      <c r="S72" s="29"/>
      <c r="T72" s="29"/>
      <c r="U72" s="29"/>
      <c r="V72" s="29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00">
        <v>279</v>
      </c>
      <c r="I73" s="184">
        <v>18</v>
      </c>
      <c r="J73" s="184" t="s">
        <v>22</v>
      </c>
      <c r="K73" s="133">
        <f t="shared" si="12"/>
        <v>25</v>
      </c>
      <c r="L73" s="184" t="s">
        <v>29</v>
      </c>
      <c r="M73" s="370">
        <v>14925</v>
      </c>
      <c r="N73" s="101">
        <f t="shared" si="13"/>
        <v>15862</v>
      </c>
      <c r="Q73" s="1"/>
      <c r="R73" s="53"/>
      <c r="S73" s="29"/>
      <c r="T73" s="29"/>
      <c r="U73" s="29"/>
      <c r="V73" s="29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00">
        <v>192</v>
      </c>
      <c r="I74" s="184">
        <v>28</v>
      </c>
      <c r="J74" s="184" t="s">
        <v>32</v>
      </c>
      <c r="K74" s="133">
        <f t="shared" si="12"/>
        <v>26</v>
      </c>
      <c r="L74" s="187" t="s">
        <v>30</v>
      </c>
      <c r="M74" s="371">
        <v>11159</v>
      </c>
      <c r="N74" s="101">
        <f t="shared" si="13"/>
        <v>12135</v>
      </c>
      <c r="Q74" s="1"/>
      <c r="R74" s="53"/>
      <c r="S74" s="29"/>
      <c r="T74" s="29"/>
      <c r="U74" s="29"/>
      <c r="V74" s="29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00">
        <v>170</v>
      </c>
      <c r="I75" s="184">
        <v>27</v>
      </c>
      <c r="J75" s="184" t="s">
        <v>31</v>
      </c>
      <c r="K75" s="133">
        <f t="shared" si="12"/>
        <v>30</v>
      </c>
      <c r="L75" s="187" t="s">
        <v>99</v>
      </c>
      <c r="M75" s="371">
        <v>8050</v>
      </c>
      <c r="N75" s="192">
        <f t="shared" si="13"/>
        <v>8347</v>
      </c>
      <c r="Q75" s="1"/>
      <c r="R75" s="53"/>
      <c r="S75" s="29"/>
      <c r="T75" s="29"/>
      <c r="U75" s="29"/>
      <c r="V75" s="29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00">
        <v>103</v>
      </c>
      <c r="I76" s="184">
        <v>4</v>
      </c>
      <c r="J76" s="184" t="s">
        <v>11</v>
      </c>
      <c r="K76" s="4"/>
      <c r="L76" s="397" t="s">
        <v>109</v>
      </c>
      <c r="M76" s="404">
        <v>286959</v>
      </c>
      <c r="N76" s="200">
        <f>SUM(H90)</f>
        <v>564168</v>
      </c>
      <c r="Q76" s="1"/>
      <c r="R76" s="53"/>
      <c r="S76" s="29"/>
      <c r="T76" s="29"/>
      <c r="U76" s="29"/>
      <c r="V76" s="29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00">
        <v>66</v>
      </c>
      <c r="I77" s="184">
        <v>23</v>
      </c>
      <c r="J77" s="184" t="s">
        <v>27</v>
      </c>
      <c r="K77" s="50"/>
      <c r="L77" s="33"/>
      <c r="Q77" s="1"/>
      <c r="R77" s="53"/>
      <c r="S77" s="29"/>
      <c r="T77" s="29"/>
      <c r="U77" s="29"/>
      <c r="V77" s="29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01">
        <v>54</v>
      </c>
      <c r="I78" s="184">
        <v>9</v>
      </c>
      <c r="J78" s="400" t="s">
        <v>171</v>
      </c>
      <c r="K78" s="50"/>
      <c r="L78" s="33"/>
      <c r="Q78" s="1"/>
      <c r="R78" s="53"/>
      <c r="S78" s="29"/>
      <c r="T78" s="29"/>
      <c r="U78" s="29"/>
      <c r="V78" s="29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00">
        <v>18</v>
      </c>
      <c r="I79" s="184">
        <v>20</v>
      </c>
      <c r="J79" s="184" t="s">
        <v>24</v>
      </c>
      <c r="K79" s="50"/>
      <c r="L79" s="33"/>
      <c r="Q79" s="1"/>
      <c r="R79" s="53"/>
      <c r="S79" s="29"/>
      <c r="T79" s="29"/>
      <c r="U79" s="29"/>
      <c r="V79" s="29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9">
        <v>2</v>
      </c>
      <c r="I80" s="184">
        <v>3</v>
      </c>
      <c r="J80" s="184" t="s">
        <v>10</v>
      </c>
      <c r="K80" s="50"/>
      <c r="L80" s="33"/>
      <c r="Q80" s="1"/>
      <c r="R80" s="53"/>
      <c r="S80" s="29"/>
      <c r="T80" s="29"/>
      <c r="U80" s="29"/>
      <c r="V80" s="29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395">
        <v>0</v>
      </c>
      <c r="I81" s="184">
        <v>5</v>
      </c>
      <c r="J81" s="184" t="s">
        <v>12</v>
      </c>
      <c r="K81" s="50"/>
      <c r="L81" s="419"/>
      <c r="M81" s="29"/>
      <c r="Q81" s="1"/>
      <c r="R81" s="53"/>
      <c r="S81" s="29"/>
      <c r="T81" s="29"/>
      <c r="U81" s="29"/>
      <c r="V81" s="29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00">
        <v>0</v>
      </c>
      <c r="I82" s="184">
        <v>6</v>
      </c>
      <c r="J82" s="184" t="s">
        <v>13</v>
      </c>
      <c r="K82" s="50"/>
      <c r="L82" s="419"/>
      <c r="M82" s="29"/>
      <c r="Q82" s="1"/>
      <c r="R82" s="53"/>
      <c r="S82" s="29"/>
      <c r="T82" s="29"/>
      <c r="U82" s="29"/>
      <c r="V82" s="29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00">
        <v>0</v>
      </c>
      <c r="I83" s="184">
        <v>7</v>
      </c>
      <c r="J83" s="184" t="s">
        <v>14</v>
      </c>
      <c r="K83" s="50"/>
      <c r="L83" s="419"/>
      <c r="M83" s="29"/>
      <c r="Q83" s="1"/>
      <c r="R83" s="53"/>
      <c r="S83" s="29"/>
      <c r="T83" s="29"/>
      <c r="U83" s="29"/>
      <c r="V83" s="29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100">
        <v>0</v>
      </c>
      <c r="I84" s="184">
        <v>8</v>
      </c>
      <c r="J84" s="184" t="s">
        <v>15</v>
      </c>
      <c r="K84" s="50"/>
      <c r="L84" s="504"/>
      <c r="M84" s="29"/>
      <c r="Q84" s="1"/>
      <c r="R84" s="53"/>
      <c r="S84" s="29"/>
      <c r="T84" s="29"/>
      <c r="U84" s="29"/>
      <c r="V84" s="29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00">
        <v>0</v>
      </c>
      <c r="I85" s="184">
        <v>10</v>
      </c>
      <c r="J85" s="184" t="s">
        <v>16</v>
      </c>
      <c r="K85" s="50"/>
      <c r="L85" s="496"/>
      <c r="M85" s="496"/>
      <c r="Q85" s="1"/>
      <c r="R85" s="53"/>
      <c r="S85" s="29"/>
      <c r="T85" s="29"/>
      <c r="U85" s="29"/>
      <c r="V85" s="29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00">
        <v>0</v>
      </c>
      <c r="I86" s="185">
        <v>12</v>
      </c>
      <c r="J86" s="185" t="s">
        <v>18</v>
      </c>
      <c r="K86" s="50"/>
      <c r="L86" s="52"/>
      <c r="M86" s="505"/>
      <c r="Q86" s="1"/>
      <c r="R86" s="53"/>
      <c r="S86" s="29"/>
      <c r="T86" s="29"/>
      <c r="U86" s="29"/>
      <c r="V86" s="29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351">
        <v>0</v>
      </c>
      <c r="I87" s="184">
        <v>19</v>
      </c>
      <c r="J87" s="184" t="s">
        <v>23</v>
      </c>
      <c r="K87" s="50"/>
      <c r="L87" s="29"/>
      <c r="Q87" s="1"/>
      <c r="R87" s="53"/>
      <c r="S87" s="34"/>
      <c r="T87" s="34"/>
      <c r="U87" s="34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351">
        <v>0</v>
      </c>
      <c r="I88" s="184">
        <v>31</v>
      </c>
      <c r="J88" s="184" t="s">
        <v>34</v>
      </c>
      <c r="K88" s="50"/>
      <c r="L88" s="2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00">
        <v>0</v>
      </c>
      <c r="I89" s="184">
        <v>32</v>
      </c>
      <c r="J89" s="184" t="s">
        <v>35</v>
      </c>
      <c r="K89" s="50"/>
      <c r="L89" s="29"/>
    </row>
    <row r="90" spans="8:30" ht="13.5" customHeight="1" x14ac:dyDescent="0.15">
      <c r="H90" s="134">
        <f>SUM(H50:H89)</f>
        <v>564168</v>
      </c>
      <c r="I90" s="4"/>
      <c r="J90" s="8" t="s">
        <v>48</v>
      </c>
      <c r="K90" s="63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I71" sqref="I71"/>
    </sheetView>
  </sheetViews>
  <sheetFormatPr defaultRowHeight="13.5" x14ac:dyDescent="0.15"/>
  <cols>
    <col min="1" max="1" width="9.375" style="264" customWidth="1"/>
    <col min="2" max="2" width="6.625" style="264" customWidth="1"/>
    <col min="3" max="3" width="6.875" style="264" customWidth="1"/>
    <col min="4" max="4" width="6.125" style="264" customWidth="1"/>
    <col min="5" max="5" width="6.625" style="264" customWidth="1"/>
    <col min="6" max="13" width="6.125" style="264" customWidth="1"/>
    <col min="14" max="14" width="8.625" style="264" customWidth="1"/>
    <col min="15" max="15" width="8.375" style="264" customWidth="1"/>
    <col min="16" max="16" width="5" style="264" customWidth="1"/>
    <col min="17" max="17" width="11.25" style="172" customWidth="1"/>
    <col min="18" max="18" width="12.5" style="264" customWidth="1"/>
    <col min="19" max="26" width="7.625" style="264" customWidth="1"/>
    <col min="27" max="16384" width="9" style="264"/>
  </cols>
  <sheetData>
    <row r="6" spans="1:17" x14ac:dyDescent="0.15">
      <c r="Q6" s="363"/>
    </row>
    <row r="10" spans="1:17" x14ac:dyDescent="0.15">
      <c r="O10" s="233"/>
    </row>
    <row r="15" spans="1:17" ht="12.75" customHeight="1" x14ac:dyDescent="0.15"/>
    <row r="16" spans="1:17" ht="11.1" customHeight="1" x14ac:dyDescent="0.15">
      <c r="A16" s="14"/>
      <c r="B16" s="169" t="s">
        <v>89</v>
      </c>
      <c r="C16" s="169" t="s">
        <v>90</v>
      </c>
      <c r="D16" s="169" t="s">
        <v>91</v>
      </c>
      <c r="E16" s="169" t="s">
        <v>80</v>
      </c>
      <c r="F16" s="169" t="s">
        <v>81</v>
      </c>
      <c r="G16" s="169" t="s">
        <v>82</v>
      </c>
      <c r="H16" s="169" t="s">
        <v>83</v>
      </c>
      <c r="I16" s="169" t="s">
        <v>84</v>
      </c>
      <c r="J16" s="169" t="s">
        <v>85</v>
      </c>
      <c r="K16" s="169" t="s">
        <v>86</v>
      </c>
      <c r="L16" s="169" t="s">
        <v>87</v>
      </c>
      <c r="M16" s="239" t="s">
        <v>88</v>
      </c>
      <c r="N16" s="241" t="s">
        <v>123</v>
      </c>
      <c r="O16" s="169" t="s">
        <v>125</v>
      </c>
    </row>
    <row r="17" spans="1:27" ht="11.1" customHeight="1" x14ac:dyDescent="0.15">
      <c r="A17" s="8" t="s">
        <v>175</v>
      </c>
      <c r="B17" s="166">
        <v>63.2</v>
      </c>
      <c r="C17" s="166">
        <v>70</v>
      </c>
      <c r="D17" s="166">
        <v>71.900000000000006</v>
      </c>
      <c r="E17" s="166">
        <v>79.599999999999994</v>
      </c>
      <c r="F17" s="166">
        <v>76.7</v>
      </c>
      <c r="G17" s="166">
        <v>86</v>
      </c>
      <c r="H17" s="168">
        <v>86.4</v>
      </c>
      <c r="I17" s="166">
        <v>75.400000000000006</v>
      </c>
      <c r="J17" s="166">
        <v>75.400000000000006</v>
      </c>
      <c r="K17" s="166">
        <v>78.400000000000006</v>
      </c>
      <c r="L17" s="166">
        <v>67.5</v>
      </c>
      <c r="M17" s="167">
        <v>73.099999999999994</v>
      </c>
      <c r="N17" s="243">
        <f>SUM(B17:M17)</f>
        <v>903.59999999999991</v>
      </c>
      <c r="O17" s="242">
        <v>114.9</v>
      </c>
      <c r="P17" s="160"/>
      <c r="Q17" s="244"/>
      <c r="R17" s="245"/>
      <c r="S17" s="245"/>
      <c r="T17" s="160"/>
      <c r="U17" s="160"/>
      <c r="V17" s="160"/>
      <c r="W17" s="160"/>
      <c r="X17" s="160"/>
      <c r="Y17" s="160"/>
      <c r="Z17" s="1"/>
      <c r="AA17" s="1"/>
    </row>
    <row r="18" spans="1:27" ht="11.1" customHeight="1" x14ac:dyDescent="0.15">
      <c r="A18" s="8" t="s">
        <v>178</v>
      </c>
      <c r="B18" s="166">
        <v>61.5</v>
      </c>
      <c r="C18" s="166">
        <v>79.400000000000006</v>
      </c>
      <c r="D18" s="166">
        <v>78.3</v>
      </c>
      <c r="E18" s="166">
        <v>80.8</v>
      </c>
      <c r="F18" s="166">
        <v>75.5</v>
      </c>
      <c r="G18" s="166">
        <v>87.5</v>
      </c>
      <c r="H18" s="168">
        <v>76.400000000000006</v>
      </c>
      <c r="I18" s="166">
        <v>81.5</v>
      </c>
      <c r="J18" s="166">
        <v>93.4</v>
      </c>
      <c r="K18" s="166">
        <v>68.2</v>
      </c>
      <c r="L18" s="166">
        <v>78</v>
      </c>
      <c r="M18" s="167">
        <v>73.099999999999994</v>
      </c>
      <c r="N18" s="243">
        <f>SUM(B18:M18)</f>
        <v>933.6</v>
      </c>
      <c r="O18" s="242">
        <f t="shared" ref="O18:O20" si="0">ROUND(N18/N17*100,1)</f>
        <v>103.3</v>
      </c>
      <c r="P18" s="160"/>
      <c r="Q18" s="245"/>
      <c r="R18" s="245"/>
      <c r="S18" s="245"/>
      <c r="T18" s="160"/>
      <c r="U18" s="160"/>
      <c r="V18" s="160"/>
      <c r="W18" s="160"/>
      <c r="X18" s="160"/>
      <c r="Y18" s="160"/>
      <c r="Z18" s="1"/>
      <c r="AA18" s="1"/>
    </row>
    <row r="19" spans="1:27" ht="11.1" customHeight="1" x14ac:dyDescent="0.15">
      <c r="A19" s="8" t="s">
        <v>181</v>
      </c>
      <c r="B19" s="166">
        <v>67.599999999999994</v>
      </c>
      <c r="C19" s="166">
        <v>77.900000000000006</v>
      </c>
      <c r="D19" s="166">
        <v>84.6</v>
      </c>
      <c r="E19" s="166">
        <v>82.2</v>
      </c>
      <c r="F19" s="166">
        <v>73.400000000000006</v>
      </c>
      <c r="G19" s="166">
        <v>80.5</v>
      </c>
      <c r="H19" s="168">
        <v>83.7</v>
      </c>
      <c r="I19" s="166">
        <v>78.400000000000006</v>
      </c>
      <c r="J19" s="166">
        <v>74.3</v>
      </c>
      <c r="K19" s="166">
        <v>69.400000000000006</v>
      </c>
      <c r="L19" s="166">
        <v>69.599999999999994</v>
      </c>
      <c r="M19" s="167">
        <v>68.099999999999994</v>
      </c>
      <c r="N19" s="243">
        <f>SUM(B19:M19)</f>
        <v>909.7</v>
      </c>
      <c r="O19" s="242">
        <f t="shared" si="0"/>
        <v>97.4</v>
      </c>
      <c r="P19" s="160"/>
      <c r="Q19" s="182"/>
      <c r="R19" s="245"/>
      <c r="S19" s="245"/>
      <c r="T19" s="160"/>
      <c r="U19" s="160"/>
      <c r="V19" s="160"/>
      <c r="W19" s="160"/>
      <c r="X19" s="160"/>
      <c r="Y19" s="160"/>
      <c r="Z19" s="1"/>
      <c r="AA19" s="1"/>
    </row>
    <row r="20" spans="1:27" ht="11.1" customHeight="1" x14ac:dyDescent="0.15">
      <c r="A20" s="8" t="s">
        <v>180</v>
      </c>
      <c r="B20" s="166">
        <v>60.4</v>
      </c>
      <c r="C20" s="166">
        <v>67.900000000000006</v>
      </c>
      <c r="D20" s="166">
        <v>64.7</v>
      </c>
      <c r="E20" s="166">
        <v>74.900000000000006</v>
      </c>
      <c r="F20" s="166">
        <v>58.4</v>
      </c>
      <c r="G20" s="166">
        <v>62.5</v>
      </c>
      <c r="H20" s="168">
        <v>65.5</v>
      </c>
      <c r="I20" s="166">
        <v>60</v>
      </c>
      <c r="J20" s="166">
        <v>66</v>
      </c>
      <c r="K20" s="166">
        <v>71.8</v>
      </c>
      <c r="L20" s="166">
        <v>82.7</v>
      </c>
      <c r="M20" s="167">
        <v>78.5</v>
      </c>
      <c r="N20" s="243">
        <f>SUM(B20:M20)</f>
        <v>813.3</v>
      </c>
      <c r="O20" s="242">
        <f t="shared" si="0"/>
        <v>89.4</v>
      </c>
      <c r="P20" s="160"/>
      <c r="Q20" s="182"/>
      <c r="R20" s="245"/>
      <c r="S20" s="245"/>
      <c r="T20" s="160"/>
      <c r="U20" s="160"/>
      <c r="V20" s="160"/>
      <c r="W20" s="160"/>
      <c r="X20" s="160"/>
      <c r="Y20" s="160"/>
      <c r="Z20" s="1"/>
      <c r="AA20" s="1"/>
    </row>
    <row r="21" spans="1:27" ht="11.1" customHeight="1" x14ac:dyDescent="0.15">
      <c r="A21" s="8" t="s">
        <v>187</v>
      </c>
      <c r="B21" s="166">
        <v>73.8</v>
      </c>
      <c r="C21" s="166">
        <v>75.2</v>
      </c>
      <c r="D21" s="166">
        <v>80.7</v>
      </c>
      <c r="E21" s="166">
        <v>84</v>
      </c>
      <c r="F21" s="166">
        <v>76.400000000000006</v>
      </c>
      <c r="G21" s="166">
        <v>85.7</v>
      </c>
      <c r="H21" s="168">
        <v>93.5</v>
      </c>
      <c r="I21" s="166">
        <v>83.6</v>
      </c>
      <c r="J21" s="166"/>
      <c r="K21" s="166"/>
      <c r="L21" s="166"/>
      <c r="M21" s="167"/>
      <c r="N21" s="243"/>
      <c r="O21" s="242"/>
      <c r="P21" s="160"/>
      <c r="Q21" s="182"/>
      <c r="R21" s="160"/>
      <c r="S21" s="160"/>
      <c r="T21" s="160"/>
      <c r="U21" s="160"/>
      <c r="V21" s="160"/>
      <c r="W21" s="160"/>
      <c r="X21" s="160"/>
      <c r="Y21" s="160"/>
      <c r="Z21" s="1"/>
      <c r="AA21" s="1"/>
    </row>
    <row r="22" spans="1:27" ht="12.75" customHeight="1" x14ac:dyDescent="0.15"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60"/>
      <c r="O22" s="160"/>
      <c r="P22" s="160"/>
      <c r="Q22" s="182"/>
      <c r="R22" s="160"/>
      <c r="S22" s="160"/>
      <c r="T22" s="160"/>
      <c r="U22" s="160"/>
      <c r="V22" s="160"/>
      <c r="W22" s="160"/>
      <c r="X22" s="160"/>
      <c r="Y22" s="160"/>
      <c r="Z22" s="1"/>
      <c r="AA22" s="1"/>
    </row>
    <row r="23" spans="1:27" ht="9.9499999999999993" customHeight="1" x14ac:dyDescent="0.15">
      <c r="N23" s="160"/>
      <c r="O23" s="160"/>
      <c r="P23" s="160"/>
      <c r="Q23" s="182"/>
      <c r="R23" s="160"/>
      <c r="S23" s="160"/>
      <c r="T23" s="160"/>
      <c r="U23" s="160"/>
      <c r="V23" s="160"/>
      <c r="W23" s="160"/>
      <c r="X23" s="160"/>
      <c r="Y23" s="160"/>
      <c r="Z23" s="1"/>
      <c r="AA23" s="1"/>
    </row>
    <row r="24" spans="1:27" x14ac:dyDescent="0.1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</row>
    <row r="28" spans="1:27" x14ac:dyDescent="0.15">
      <c r="O28" s="174"/>
    </row>
    <row r="33" spans="1:26" x14ac:dyDescent="0.15">
      <c r="M33" s="47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8"/>
      <c r="B41" s="169" t="s">
        <v>89</v>
      </c>
      <c r="C41" s="169" t="s">
        <v>90</v>
      </c>
      <c r="D41" s="169" t="s">
        <v>91</v>
      </c>
      <c r="E41" s="169" t="s">
        <v>80</v>
      </c>
      <c r="F41" s="169" t="s">
        <v>81</v>
      </c>
      <c r="G41" s="169" t="s">
        <v>82</v>
      </c>
      <c r="H41" s="169" t="s">
        <v>83</v>
      </c>
      <c r="I41" s="169" t="s">
        <v>84</v>
      </c>
      <c r="J41" s="169" t="s">
        <v>85</v>
      </c>
      <c r="K41" s="169" t="s">
        <v>86</v>
      </c>
      <c r="L41" s="169" t="s">
        <v>87</v>
      </c>
      <c r="M41" s="239" t="s">
        <v>88</v>
      </c>
      <c r="N41" s="241" t="s">
        <v>124</v>
      </c>
      <c r="O41" s="169" t="s">
        <v>125</v>
      </c>
      <c r="P41" s="1"/>
      <c r="Q41" s="17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8" t="s">
        <v>175</v>
      </c>
      <c r="B42" s="175">
        <v>81.900000000000006</v>
      </c>
      <c r="C42" s="175">
        <v>83.2</v>
      </c>
      <c r="D42" s="175">
        <v>80.2</v>
      </c>
      <c r="E42" s="175">
        <v>83.3</v>
      </c>
      <c r="F42" s="175">
        <v>82.7</v>
      </c>
      <c r="G42" s="175">
        <v>84.9</v>
      </c>
      <c r="H42" s="175">
        <v>86.3</v>
      </c>
      <c r="I42" s="175">
        <v>86</v>
      </c>
      <c r="J42" s="175">
        <v>84.8</v>
      </c>
      <c r="K42" s="175">
        <v>89.3</v>
      </c>
      <c r="L42" s="175">
        <v>83.9</v>
      </c>
      <c r="M42" s="240">
        <v>78.099999999999994</v>
      </c>
      <c r="N42" s="247">
        <f>SUM(B42:M42)/12</f>
        <v>83.716666666666654</v>
      </c>
      <c r="O42" s="242">
        <v>99.2</v>
      </c>
      <c r="P42" s="160"/>
      <c r="Q42" s="339"/>
      <c r="R42" s="339"/>
      <c r="S42" s="160"/>
      <c r="T42" s="160"/>
      <c r="U42" s="160"/>
      <c r="V42" s="160"/>
      <c r="W42" s="160"/>
      <c r="X42" s="160"/>
      <c r="Y42" s="160"/>
      <c r="Z42" s="160"/>
    </row>
    <row r="43" spans="1:26" ht="11.1" customHeight="1" x14ac:dyDescent="0.15">
      <c r="A43" s="8" t="s">
        <v>178</v>
      </c>
      <c r="B43" s="175">
        <v>79.8</v>
      </c>
      <c r="C43" s="175">
        <v>86.7</v>
      </c>
      <c r="D43" s="175">
        <v>87.5</v>
      </c>
      <c r="E43" s="175">
        <v>89.9</v>
      </c>
      <c r="F43" s="175">
        <v>91.4</v>
      </c>
      <c r="G43" s="175">
        <v>93.2</v>
      </c>
      <c r="H43" s="175">
        <v>87.8</v>
      </c>
      <c r="I43" s="175">
        <v>85.7</v>
      </c>
      <c r="J43" s="175">
        <v>93.5</v>
      </c>
      <c r="K43" s="175">
        <v>78.5</v>
      </c>
      <c r="L43" s="175">
        <v>81.599999999999994</v>
      </c>
      <c r="M43" s="240">
        <v>78.3</v>
      </c>
      <c r="N43" s="247">
        <f>SUM(B43:M43)/12</f>
        <v>86.158333333333346</v>
      </c>
      <c r="O43" s="242">
        <f>ROUND(N43/N42*100,1)</f>
        <v>102.9</v>
      </c>
      <c r="P43" s="160"/>
      <c r="Q43" s="339"/>
      <c r="R43" s="339"/>
      <c r="S43" s="160"/>
      <c r="T43" s="160"/>
      <c r="U43" s="160"/>
      <c r="V43" s="160"/>
      <c r="W43" s="160"/>
      <c r="X43" s="160"/>
      <c r="Y43" s="160"/>
      <c r="Z43" s="160"/>
    </row>
    <row r="44" spans="1:26" ht="11.1" customHeight="1" x14ac:dyDescent="0.15">
      <c r="A44" s="8" t="s">
        <v>181</v>
      </c>
      <c r="B44" s="175">
        <v>80.8</v>
      </c>
      <c r="C44" s="175">
        <v>86.3</v>
      </c>
      <c r="D44" s="175">
        <v>91.5</v>
      </c>
      <c r="E44" s="175">
        <v>87</v>
      </c>
      <c r="F44" s="175">
        <v>86.6</v>
      </c>
      <c r="G44" s="175">
        <v>91.7</v>
      </c>
      <c r="H44" s="175">
        <v>91.2</v>
      </c>
      <c r="I44" s="175">
        <v>93.3</v>
      </c>
      <c r="J44" s="175">
        <v>88.1</v>
      </c>
      <c r="K44" s="175">
        <v>94.4</v>
      </c>
      <c r="L44" s="175">
        <v>79.5</v>
      </c>
      <c r="M44" s="240">
        <v>80.2</v>
      </c>
      <c r="N44" s="247">
        <f>SUM(B44:M44)/12</f>
        <v>87.550000000000011</v>
      </c>
      <c r="O44" s="242">
        <f t="shared" ref="O44:O45" si="1">ROUND(N44/N43*100,1)</f>
        <v>101.6</v>
      </c>
      <c r="P44" s="160"/>
      <c r="Q44" s="339"/>
      <c r="R44" s="339"/>
      <c r="S44" s="160"/>
      <c r="T44" s="160"/>
      <c r="U44" s="160"/>
      <c r="V44" s="160"/>
      <c r="W44" s="160"/>
      <c r="X44" s="160"/>
      <c r="Y44" s="160"/>
      <c r="Z44" s="160"/>
    </row>
    <row r="45" spans="1:26" ht="11.1" customHeight="1" x14ac:dyDescent="0.15">
      <c r="A45" s="8" t="s">
        <v>180</v>
      </c>
      <c r="B45" s="175">
        <v>83.7</v>
      </c>
      <c r="C45" s="175">
        <v>85.3</v>
      </c>
      <c r="D45" s="175">
        <v>80</v>
      </c>
      <c r="E45" s="175">
        <v>85.9</v>
      </c>
      <c r="F45" s="175">
        <v>87.6</v>
      </c>
      <c r="G45" s="175">
        <v>86.2</v>
      </c>
      <c r="H45" s="175">
        <v>83.1</v>
      </c>
      <c r="I45" s="175">
        <v>74.900000000000006</v>
      </c>
      <c r="J45" s="175">
        <v>72.900000000000006</v>
      </c>
      <c r="K45" s="175">
        <v>81.5</v>
      </c>
      <c r="L45" s="175">
        <v>93.4</v>
      </c>
      <c r="M45" s="240">
        <v>92.9</v>
      </c>
      <c r="N45" s="247">
        <f>SUM(B45:M45)/12</f>
        <v>83.949999999999989</v>
      </c>
      <c r="O45" s="242">
        <f t="shared" si="1"/>
        <v>95.9</v>
      </c>
      <c r="P45" s="160"/>
      <c r="Q45" s="339"/>
      <c r="R45" s="339"/>
      <c r="S45" s="160"/>
      <c r="T45" s="160"/>
      <c r="U45" s="160"/>
      <c r="V45" s="160"/>
      <c r="W45" s="160"/>
      <c r="X45" s="160"/>
      <c r="Y45" s="160"/>
      <c r="Z45" s="160"/>
    </row>
    <row r="46" spans="1:26" ht="11.1" customHeight="1" x14ac:dyDescent="0.15">
      <c r="A46" s="8" t="s">
        <v>187</v>
      </c>
      <c r="B46" s="175">
        <v>96.4</v>
      </c>
      <c r="C46" s="175">
        <v>97.8</v>
      </c>
      <c r="D46" s="175">
        <v>95.2</v>
      </c>
      <c r="E46" s="175">
        <v>99.2</v>
      </c>
      <c r="F46" s="175">
        <v>97.6</v>
      </c>
      <c r="G46" s="175">
        <v>99</v>
      </c>
      <c r="H46" s="175">
        <v>101.3</v>
      </c>
      <c r="I46" s="175">
        <v>107</v>
      </c>
      <c r="J46" s="175"/>
      <c r="K46" s="175"/>
      <c r="L46" s="175"/>
      <c r="M46" s="240"/>
      <c r="N46" s="247"/>
      <c r="O46" s="242"/>
      <c r="P46" s="160"/>
      <c r="Q46" s="339"/>
      <c r="R46" s="339"/>
      <c r="S46" s="160"/>
      <c r="T46" s="160"/>
      <c r="U46" s="160"/>
      <c r="V46" s="160"/>
      <c r="W46" s="160"/>
      <c r="X46" s="160"/>
      <c r="Y46" s="160"/>
      <c r="Z46" s="160"/>
    </row>
    <row r="47" spans="1:26" ht="11.1" customHeight="1" x14ac:dyDescent="0.15">
      <c r="N47" s="21"/>
      <c r="O47" s="160"/>
      <c r="P47" s="160"/>
      <c r="Q47" s="182"/>
      <c r="R47" s="160"/>
      <c r="S47" s="160"/>
      <c r="T47" s="160"/>
      <c r="U47" s="160"/>
      <c r="V47" s="160"/>
      <c r="W47" s="160"/>
      <c r="X47" s="160"/>
      <c r="Y47" s="160"/>
      <c r="Z47" s="160"/>
    </row>
    <row r="48" spans="1:26" ht="11.1" customHeight="1" x14ac:dyDescent="0.15">
      <c r="N48" s="21"/>
      <c r="O48" s="160"/>
      <c r="P48" s="160"/>
      <c r="Q48" s="182"/>
      <c r="R48" s="160"/>
      <c r="S48" s="160"/>
      <c r="T48" s="160"/>
      <c r="U48" s="160"/>
      <c r="V48" s="160"/>
      <c r="W48" s="160"/>
      <c r="X48" s="160"/>
      <c r="Y48" s="160"/>
      <c r="Z48" s="160"/>
    </row>
    <row r="49" spans="13:26" x14ac:dyDescent="0.15">
      <c r="N49" s="1"/>
      <c r="O49" s="1"/>
      <c r="P49" s="1"/>
      <c r="Q49" s="17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8"/>
      <c r="B65" s="169" t="s">
        <v>89</v>
      </c>
      <c r="C65" s="169" t="s">
        <v>90</v>
      </c>
      <c r="D65" s="169" t="s">
        <v>91</v>
      </c>
      <c r="E65" s="169" t="s">
        <v>80</v>
      </c>
      <c r="F65" s="169" t="s">
        <v>81</v>
      </c>
      <c r="G65" s="169" t="s">
        <v>82</v>
      </c>
      <c r="H65" s="169" t="s">
        <v>83</v>
      </c>
      <c r="I65" s="169" t="s">
        <v>84</v>
      </c>
      <c r="J65" s="169" t="s">
        <v>85</v>
      </c>
      <c r="K65" s="169" t="s">
        <v>86</v>
      </c>
      <c r="L65" s="169" t="s">
        <v>87</v>
      </c>
      <c r="M65" s="239" t="s">
        <v>88</v>
      </c>
      <c r="N65" s="241" t="s">
        <v>124</v>
      </c>
      <c r="O65" s="343" t="s">
        <v>125</v>
      </c>
    </row>
    <row r="66" spans="1:26" ht="11.1" customHeight="1" x14ac:dyDescent="0.15">
      <c r="A66" s="8" t="s">
        <v>175</v>
      </c>
      <c r="B66" s="166">
        <v>76.3</v>
      </c>
      <c r="C66" s="166">
        <v>84</v>
      </c>
      <c r="D66" s="166">
        <v>89.9</v>
      </c>
      <c r="E66" s="166">
        <v>95.5</v>
      </c>
      <c r="F66" s="166">
        <v>92.8</v>
      </c>
      <c r="G66" s="166">
        <v>101.3</v>
      </c>
      <c r="H66" s="166">
        <v>100.1</v>
      </c>
      <c r="I66" s="166">
        <v>87.6</v>
      </c>
      <c r="J66" s="166">
        <v>89</v>
      </c>
      <c r="K66" s="166">
        <v>87.4</v>
      </c>
      <c r="L66" s="166">
        <v>81</v>
      </c>
      <c r="M66" s="167">
        <v>93.7</v>
      </c>
      <c r="N66" s="246">
        <f>SUM(B66:M66)/12</f>
        <v>89.88333333333334</v>
      </c>
      <c r="O66" s="342">
        <v>115.8</v>
      </c>
      <c r="P66" s="21"/>
      <c r="Q66" s="341"/>
      <c r="R66" s="341"/>
      <c r="S66" s="21"/>
      <c r="T66" s="21"/>
      <c r="U66" s="21"/>
      <c r="V66" s="21"/>
      <c r="W66" s="21"/>
      <c r="X66" s="21"/>
      <c r="Y66" s="21"/>
      <c r="Z66" s="21"/>
    </row>
    <row r="67" spans="1:26" ht="11.1" customHeight="1" x14ac:dyDescent="0.15">
      <c r="A67" s="8" t="s">
        <v>178</v>
      </c>
      <c r="B67" s="166">
        <v>76.8</v>
      </c>
      <c r="C67" s="166">
        <v>91.2</v>
      </c>
      <c r="D67" s="166">
        <v>89.4</v>
      </c>
      <c r="E67" s="166">
        <v>89.7</v>
      </c>
      <c r="F67" s="166">
        <v>82.5</v>
      </c>
      <c r="G67" s="166">
        <v>93.9</v>
      </c>
      <c r="H67" s="166">
        <v>87.4</v>
      </c>
      <c r="I67" s="166">
        <v>95.2</v>
      </c>
      <c r="J67" s="166">
        <v>99.9</v>
      </c>
      <c r="K67" s="166">
        <v>88</v>
      </c>
      <c r="L67" s="166">
        <v>95.5</v>
      </c>
      <c r="M67" s="167">
        <v>93.5</v>
      </c>
      <c r="N67" s="246">
        <f>SUM(B67:M67)/12</f>
        <v>90.25</v>
      </c>
      <c r="O67" s="342">
        <f>ROUND(N67/N66*100,1)</f>
        <v>100.4</v>
      </c>
      <c r="P67" s="21"/>
      <c r="Q67" s="418"/>
      <c r="R67" s="418"/>
      <c r="S67" s="21"/>
      <c r="T67" s="21"/>
      <c r="U67" s="21"/>
      <c r="V67" s="21"/>
      <c r="W67" s="21"/>
      <c r="X67" s="21"/>
      <c r="Y67" s="21"/>
      <c r="Z67" s="21"/>
    </row>
    <row r="68" spans="1:26" ht="11.1" customHeight="1" x14ac:dyDescent="0.15">
      <c r="A68" s="8" t="s">
        <v>181</v>
      </c>
      <c r="B68" s="166">
        <v>83.3</v>
      </c>
      <c r="C68" s="166">
        <v>89.9</v>
      </c>
      <c r="D68" s="166">
        <v>92.2</v>
      </c>
      <c r="E68" s="166">
        <v>94.6</v>
      </c>
      <c r="F68" s="166">
        <v>84.8</v>
      </c>
      <c r="G68" s="166">
        <v>87.4</v>
      </c>
      <c r="H68" s="166">
        <v>91.8</v>
      </c>
      <c r="I68" s="166">
        <v>83.9</v>
      </c>
      <c r="J68" s="166">
        <v>84.7</v>
      </c>
      <c r="K68" s="166">
        <v>72.599999999999994</v>
      </c>
      <c r="L68" s="166">
        <v>88.6</v>
      </c>
      <c r="M68" s="167">
        <v>84.9</v>
      </c>
      <c r="N68" s="246">
        <f>SUM(B68:M68)/12</f>
        <v>86.558333333333337</v>
      </c>
      <c r="O68" s="242">
        <f t="shared" ref="O68:O69" si="2">ROUND(N68/N67*100,1)</f>
        <v>95.9</v>
      </c>
      <c r="P68" s="21"/>
      <c r="Q68" s="418"/>
      <c r="R68" s="418"/>
      <c r="S68" s="21"/>
      <c r="T68" s="21"/>
      <c r="U68" s="21"/>
      <c r="V68" s="21"/>
      <c r="W68" s="21"/>
      <c r="X68" s="21"/>
      <c r="Y68" s="21"/>
      <c r="Z68" s="21"/>
    </row>
    <row r="69" spans="1:26" ht="11.1" customHeight="1" x14ac:dyDescent="0.15">
      <c r="A69" s="8" t="s">
        <v>180</v>
      </c>
      <c r="B69" s="166">
        <v>71.5</v>
      </c>
      <c r="C69" s="166">
        <v>79.400000000000006</v>
      </c>
      <c r="D69" s="166">
        <v>81.5</v>
      </c>
      <c r="E69" s="166">
        <v>86.7</v>
      </c>
      <c r="F69" s="166">
        <v>66.3</v>
      </c>
      <c r="G69" s="166">
        <v>72.8</v>
      </c>
      <c r="H69" s="166">
        <v>79.2</v>
      </c>
      <c r="I69" s="166">
        <v>81.2</v>
      </c>
      <c r="J69" s="166">
        <v>90.7</v>
      </c>
      <c r="K69" s="166">
        <v>87.4</v>
      </c>
      <c r="L69" s="166">
        <v>87.8</v>
      </c>
      <c r="M69" s="167">
        <v>84.6</v>
      </c>
      <c r="N69" s="246">
        <f>SUM(B69:M69)/12</f>
        <v>80.75833333333334</v>
      </c>
      <c r="O69" s="242">
        <f t="shared" si="2"/>
        <v>93.3</v>
      </c>
      <c r="P69" s="21"/>
      <c r="Q69" s="418"/>
      <c r="R69" s="418"/>
      <c r="S69" s="21"/>
      <c r="T69" s="21"/>
      <c r="U69" s="21"/>
      <c r="V69" s="21"/>
      <c r="W69" s="21"/>
      <c r="X69" s="21"/>
      <c r="Y69" s="21"/>
      <c r="Z69" s="21"/>
    </row>
    <row r="70" spans="1:26" ht="11.1" customHeight="1" x14ac:dyDescent="0.15">
      <c r="A70" s="8" t="s">
        <v>187</v>
      </c>
      <c r="B70" s="166">
        <v>76.2</v>
      </c>
      <c r="C70" s="166">
        <v>76.7</v>
      </c>
      <c r="D70" s="166">
        <v>85</v>
      </c>
      <c r="E70" s="166">
        <v>84.4</v>
      </c>
      <c r="F70" s="166">
        <v>78.400000000000006</v>
      </c>
      <c r="G70" s="166">
        <v>86.5</v>
      </c>
      <c r="H70" s="166">
        <v>92.3</v>
      </c>
      <c r="I70" s="166">
        <v>77.5</v>
      </c>
      <c r="J70" s="166"/>
      <c r="K70" s="166"/>
      <c r="L70" s="166"/>
      <c r="M70" s="167"/>
      <c r="N70" s="246"/>
      <c r="O70" s="242"/>
      <c r="P70" s="21"/>
      <c r="Q70" s="181"/>
      <c r="R70" s="419"/>
      <c r="S70" s="21"/>
      <c r="T70" s="21"/>
      <c r="U70" s="21"/>
      <c r="V70" s="21"/>
      <c r="W70" s="21"/>
      <c r="X70" s="21"/>
      <c r="Y70" s="21"/>
      <c r="Z70" s="21"/>
    </row>
    <row r="71" spans="1:26" ht="11.1" customHeight="1" x14ac:dyDescent="0.15">
      <c r="B71" s="172"/>
      <c r="C71" s="172"/>
      <c r="D71" s="172"/>
      <c r="E71" s="172"/>
      <c r="F71" s="172"/>
      <c r="G71" s="172"/>
      <c r="H71" s="172"/>
      <c r="I71" s="172"/>
      <c r="J71" s="172"/>
      <c r="K71" s="172"/>
      <c r="L71" s="172"/>
      <c r="M71" s="172"/>
      <c r="N71" s="21"/>
      <c r="O71" s="21"/>
      <c r="P71" s="21"/>
      <c r="Q71" s="170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9" customHeight="1" x14ac:dyDescent="0.15">
      <c r="B72" s="172"/>
      <c r="C72" s="172"/>
      <c r="D72" s="172"/>
      <c r="E72" s="172"/>
      <c r="F72" s="172"/>
      <c r="G72" s="176"/>
      <c r="H72" s="172"/>
      <c r="I72" s="172"/>
      <c r="J72" s="172"/>
      <c r="K72" s="172"/>
      <c r="L72" s="172"/>
      <c r="M72" s="172"/>
      <c r="N72" s="21"/>
      <c r="O72" s="21"/>
      <c r="P72" s="21"/>
      <c r="Q72" s="170"/>
      <c r="R72" s="21"/>
      <c r="S72" s="21"/>
      <c r="T72" s="21"/>
      <c r="U72" s="21"/>
      <c r="V72" s="21"/>
      <c r="W72" s="21"/>
      <c r="X72" s="21"/>
      <c r="Y72" s="21"/>
      <c r="Z72" s="21"/>
    </row>
    <row r="73" spans="1:26" x14ac:dyDescent="0.15">
      <c r="B73" s="172"/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I76" sqref="I76"/>
    </sheetView>
  </sheetViews>
  <sheetFormatPr defaultRowHeight="13.5" x14ac:dyDescent="0.15"/>
  <cols>
    <col min="1" max="1" width="7.625" style="264" customWidth="1"/>
    <col min="2" max="7" width="6.125" style="264" customWidth="1"/>
    <col min="8" max="8" width="6.25" style="264" customWidth="1"/>
    <col min="9" max="10" width="6.125" style="264" customWidth="1"/>
    <col min="11" max="11" width="6.125" style="1" customWidth="1"/>
    <col min="12" max="13" width="6.125" style="264" customWidth="1"/>
    <col min="14" max="16" width="7.625" style="264" customWidth="1"/>
    <col min="17" max="17" width="8.375" style="264" customWidth="1"/>
    <col min="18" max="18" width="10.125" style="264" customWidth="1"/>
    <col min="19" max="23" width="7.625" style="264" customWidth="1"/>
    <col min="24" max="24" width="7.625" style="173" customWidth="1"/>
    <col min="25" max="26" width="7.625" style="264" customWidth="1"/>
    <col min="27" max="16384" width="9" style="264"/>
  </cols>
  <sheetData>
    <row r="1" spans="1:29" x14ac:dyDescent="0.15">
      <c r="A1" s="21"/>
      <c r="B1" s="177"/>
      <c r="C1" s="160"/>
      <c r="D1" s="160"/>
      <c r="E1" s="160"/>
      <c r="F1" s="160"/>
      <c r="G1" s="160"/>
      <c r="H1" s="160"/>
      <c r="I1" s="160"/>
      <c r="J1" s="1"/>
      <c r="L1" s="53"/>
      <c r="M1" s="52"/>
      <c r="N1" s="53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1"/>
      <c r="AB1" s="1"/>
      <c r="AC1" s="1"/>
    </row>
    <row r="2" spans="1:29" x14ac:dyDescent="0.15">
      <c r="A2" s="21"/>
      <c r="B2" s="160"/>
      <c r="C2" s="160"/>
      <c r="D2" s="160"/>
      <c r="E2" s="160"/>
      <c r="F2" s="160"/>
      <c r="G2" s="160"/>
      <c r="H2" s="160"/>
      <c r="I2" s="160"/>
      <c r="J2" s="1"/>
      <c r="L2" s="53"/>
      <c r="M2" s="178"/>
      <c r="N2" s="53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"/>
      <c r="AB2" s="1"/>
      <c r="AC2" s="1"/>
    </row>
    <row r="3" spans="1:29" x14ac:dyDescent="0.15">
      <c r="A3" s="21"/>
      <c r="B3" s="160"/>
      <c r="C3" s="160"/>
      <c r="D3" s="160"/>
      <c r="E3" s="160"/>
      <c r="F3" s="160"/>
      <c r="G3" s="160"/>
      <c r="H3" s="160"/>
      <c r="I3" s="160"/>
      <c r="J3" s="1"/>
      <c r="L3" s="53"/>
      <c r="M3" s="178"/>
      <c r="N3" s="53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"/>
      <c r="AB3" s="1"/>
      <c r="AC3" s="1"/>
    </row>
    <row r="4" spans="1:29" x14ac:dyDescent="0.15">
      <c r="A4" s="21"/>
      <c r="B4" s="160"/>
      <c r="C4" s="160"/>
      <c r="D4" s="160"/>
      <c r="E4" s="160"/>
      <c r="F4" s="160"/>
      <c r="G4" s="160"/>
      <c r="H4" s="160"/>
      <c r="I4" s="160"/>
      <c r="J4" s="1"/>
      <c r="L4" s="53"/>
      <c r="M4" s="178"/>
      <c r="N4" s="53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"/>
      <c r="AB4" s="1"/>
      <c r="AC4" s="1"/>
    </row>
    <row r="5" spans="1:29" x14ac:dyDescent="0.15">
      <c r="A5" s="21"/>
      <c r="B5" s="160"/>
      <c r="C5" s="160"/>
      <c r="D5" s="160"/>
      <c r="E5" s="160"/>
      <c r="F5" s="160"/>
      <c r="G5" s="160"/>
      <c r="H5" s="160"/>
      <c r="I5" s="160"/>
      <c r="J5" s="1"/>
      <c r="L5" s="53"/>
      <c r="M5" s="178"/>
      <c r="N5" s="53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"/>
      <c r="AB5" s="1"/>
      <c r="AC5" s="1"/>
    </row>
    <row r="6" spans="1:29" x14ac:dyDescent="0.15">
      <c r="J6" s="1"/>
      <c r="L6" s="53"/>
      <c r="M6" s="178"/>
      <c r="N6" s="53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"/>
      <c r="AB6" s="1"/>
      <c r="AC6" s="1"/>
    </row>
    <row r="7" spans="1:29" x14ac:dyDescent="0.15">
      <c r="J7" s="1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8"/>
      <c r="B18" s="9" t="s">
        <v>77</v>
      </c>
      <c r="C18" s="9" t="s">
        <v>78</v>
      </c>
      <c r="D18" s="9" t="s">
        <v>79</v>
      </c>
      <c r="E18" s="9" t="s">
        <v>80</v>
      </c>
      <c r="F18" s="9" t="s">
        <v>81</v>
      </c>
      <c r="G18" s="9" t="s">
        <v>82</v>
      </c>
      <c r="H18" s="9" t="s">
        <v>83</v>
      </c>
      <c r="I18" s="9" t="s">
        <v>84</v>
      </c>
      <c r="J18" s="9" t="s">
        <v>85</v>
      </c>
      <c r="K18" s="9" t="s">
        <v>86</v>
      </c>
      <c r="L18" s="9" t="s">
        <v>87</v>
      </c>
      <c r="M18" s="9" t="s">
        <v>88</v>
      </c>
      <c r="N18" s="241" t="s">
        <v>123</v>
      </c>
      <c r="O18" s="241" t="s">
        <v>125</v>
      </c>
    </row>
    <row r="19" spans="1:18" ht="11.1" customHeight="1" x14ac:dyDescent="0.15">
      <c r="A19" s="8" t="s">
        <v>175</v>
      </c>
      <c r="B19" s="175">
        <v>12.8</v>
      </c>
      <c r="C19" s="175">
        <v>13.9</v>
      </c>
      <c r="D19" s="175">
        <v>14.7</v>
      </c>
      <c r="E19" s="175">
        <v>15.6</v>
      </c>
      <c r="F19" s="175">
        <v>16.100000000000001</v>
      </c>
      <c r="G19" s="175">
        <v>15.1</v>
      </c>
      <c r="H19" s="175">
        <v>14.4</v>
      </c>
      <c r="I19" s="175">
        <v>14.6</v>
      </c>
      <c r="J19" s="175">
        <v>15.2</v>
      </c>
      <c r="K19" s="175">
        <v>14.3</v>
      </c>
      <c r="L19" s="175">
        <v>15.3</v>
      </c>
      <c r="M19" s="175">
        <v>14.9</v>
      </c>
      <c r="N19" s="247">
        <f>SUM(B19:M19)</f>
        <v>176.90000000000003</v>
      </c>
      <c r="O19" s="247">
        <v>111.6</v>
      </c>
      <c r="Q19" s="249"/>
      <c r="R19" s="249"/>
    </row>
    <row r="20" spans="1:18" ht="11.1" customHeight="1" x14ac:dyDescent="0.15">
      <c r="A20" s="8" t="s">
        <v>178</v>
      </c>
      <c r="B20" s="175">
        <v>14.2</v>
      </c>
      <c r="C20" s="175">
        <v>12.5</v>
      </c>
      <c r="D20" s="175">
        <v>14.7</v>
      </c>
      <c r="E20" s="175">
        <v>13.7</v>
      </c>
      <c r="F20" s="175">
        <v>14.5</v>
      </c>
      <c r="G20" s="175">
        <v>14.4</v>
      </c>
      <c r="H20" s="175">
        <v>12.7</v>
      </c>
      <c r="I20" s="175">
        <v>13.9</v>
      </c>
      <c r="J20" s="175">
        <v>14.1</v>
      </c>
      <c r="K20" s="175">
        <v>14</v>
      </c>
      <c r="L20" s="175">
        <v>18.8</v>
      </c>
      <c r="M20" s="175">
        <v>14.8</v>
      </c>
      <c r="N20" s="247">
        <f>SUM(B20:M20)</f>
        <v>172.3</v>
      </c>
      <c r="O20" s="247">
        <f>ROUND(N20/N19*100,1)</f>
        <v>97.4</v>
      </c>
      <c r="Q20" s="249"/>
      <c r="R20" s="249"/>
    </row>
    <row r="21" spans="1:18" ht="11.1" customHeight="1" x14ac:dyDescent="0.15">
      <c r="A21" s="8" t="s">
        <v>181</v>
      </c>
      <c r="B21" s="175">
        <v>14.9</v>
      </c>
      <c r="C21" s="175">
        <v>13.1</v>
      </c>
      <c r="D21" s="175">
        <v>14.8</v>
      </c>
      <c r="E21" s="175">
        <v>13.9</v>
      </c>
      <c r="F21" s="175">
        <v>14.1</v>
      </c>
      <c r="G21" s="175">
        <v>13.1</v>
      </c>
      <c r="H21" s="175">
        <v>15.5</v>
      </c>
      <c r="I21" s="175">
        <v>12.9</v>
      </c>
      <c r="J21" s="175">
        <v>12.4</v>
      </c>
      <c r="K21" s="175">
        <v>15.2</v>
      </c>
      <c r="L21" s="175">
        <v>13.1</v>
      </c>
      <c r="M21" s="175">
        <v>14.2</v>
      </c>
      <c r="N21" s="247">
        <f>SUM(B21:M21)</f>
        <v>167.2</v>
      </c>
      <c r="O21" s="247">
        <f t="shared" ref="O21:O22" si="0">ROUND(N21/N20*100,1)</f>
        <v>97</v>
      </c>
      <c r="Q21" s="249"/>
      <c r="R21" s="249"/>
    </row>
    <row r="22" spans="1:18" ht="11.1" customHeight="1" x14ac:dyDescent="0.15">
      <c r="A22" s="8" t="s">
        <v>180</v>
      </c>
      <c r="B22" s="175">
        <v>11.4</v>
      </c>
      <c r="C22" s="175">
        <v>13.5</v>
      </c>
      <c r="D22" s="175">
        <v>13.7</v>
      </c>
      <c r="E22" s="175">
        <v>13.4</v>
      </c>
      <c r="F22" s="175">
        <v>13.1</v>
      </c>
      <c r="G22" s="175">
        <v>12.4</v>
      </c>
      <c r="H22" s="175">
        <v>11.1</v>
      </c>
      <c r="I22" s="175">
        <v>12</v>
      </c>
      <c r="J22" s="175">
        <v>12.5</v>
      </c>
      <c r="K22" s="175">
        <v>11.2</v>
      </c>
      <c r="L22" s="175">
        <v>11.7</v>
      </c>
      <c r="M22" s="175">
        <v>13.4</v>
      </c>
      <c r="N22" s="247">
        <f>SUM(B22:M22)</f>
        <v>149.4</v>
      </c>
      <c r="O22" s="247">
        <f t="shared" si="0"/>
        <v>89.4</v>
      </c>
      <c r="Q22" s="249"/>
      <c r="R22" s="249"/>
    </row>
    <row r="23" spans="1:18" ht="11.1" customHeight="1" x14ac:dyDescent="0.15">
      <c r="A23" s="8" t="s">
        <v>187</v>
      </c>
      <c r="B23" s="175">
        <v>9.4</v>
      </c>
      <c r="C23" s="175">
        <v>10.3</v>
      </c>
      <c r="D23" s="175">
        <v>13.4</v>
      </c>
      <c r="E23" s="175">
        <v>13.5</v>
      </c>
      <c r="F23" s="175">
        <v>11.3</v>
      </c>
      <c r="G23" s="175">
        <v>12.2</v>
      </c>
      <c r="H23" s="175">
        <v>10.9</v>
      </c>
      <c r="I23" s="175">
        <v>11.2</v>
      </c>
      <c r="J23" s="175"/>
      <c r="K23" s="175"/>
      <c r="L23" s="175"/>
      <c r="M23" s="175"/>
      <c r="N23" s="247"/>
      <c r="O23" s="247"/>
    </row>
    <row r="24" spans="1:18" ht="9.75" customHeight="1" x14ac:dyDescent="0.15">
      <c r="J24" s="401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8"/>
      <c r="B42" s="9" t="s">
        <v>77</v>
      </c>
      <c r="C42" s="9" t="s">
        <v>78</v>
      </c>
      <c r="D42" s="9" t="s">
        <v>79</v>
      </c>
      <c r="E42" s="9" t="s">
        <v>80</v>
      </c>
      <c r="F42" s="9" t="s">
        <v>81</v>
      </c>
      <c r="G42" s="9" t="s">
        <v>82</v>
      </c>
      <c r="H42" s="9" t="s">
        <v>83</v>
      </c>
      <c r="I42" s="9" t="s">
        <v>84</v>
      </c>
      <c r="J42" s="9" t="s">
        <v>85</v>
      </c>
      <c r="K42" s="9" t="s">
        <v>86</v>
      </c>
      <c r="L42" s="9" t="s">
        <v>87</v>
      </c>
      <c r="M42" s="9" t="s">
        <v>88</v>
      </c>
      <c r="N42" s="241" t="s">
        <v>124</v>
      </c>
      <c r="O42" s="241" t="s">
        <v>125</v>
      </c>
      <c r="P42" s="1"/>
      <c r="Q42" s="1"/>
      <c r="R42" s="1"/>
      <c r="S42" s="1"/>
      <c r="T42" s="1"/>
      <c r="U42" s="1"/>
      <c r="V42" s="1"/>
      <c r="W42" s="1"/>
      <c r="X42" s="53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8" t="s">
        <v>175</v>
      </c>
      <c r="B43" s="175">
        <v>21.8</v>
      </c>
      <c r="C43" s="175">
        <v>23</v>
      </c>
      <c r="D43" s="175">
        <v>22.8</v>
      </c>
      <c r="E43" s="175">
        <v>23.1</v>
      </c>
      <c r="F43" s="175">
        <v>23.5</v>
      </c>
      <c r="G43" s="175">
        <v>24.2</v>
      </c>
      <c r="H43" s="175">
        <v>22.7</v>
      </c>
      <c r="I43" s="175">
        <v>23</v>
      </c>
      <c r="J43" s="175">
        <v>22.9</v>
      </c>
      <c r="K43" s="175">
        <v>22.9</v>
      </c>
      <c r="L43" s="175">
        <v>23</v>
      </c>
      <c r="M43" s="175">
        <v>24</v>
      </c>
      <c r="N43" s="247">
        <f>SUM(B43:M43)/12</f>
        <v>23.074999999999999</v>
      </c>
      <c r="O43" s="247">
        <v>98.7</v>
      </c>
      <c r="P43" s="178"/>
      <c r="Q43" s="250"/>
      <c r="R43" s="250"/>
      <c r="S43" s="178"/>
      <c r="T43" s="178"/>
      <c r="U43" s="178"/>
      <c r="V43" s="178"/>
      <c r="W43" s="178"/>
      <c r="X43" s="178"/>
      <c r="Y43" s="178"/>
      <c r="Z43" s="17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8" t="s">
        <v>178</v>
      </c>
      <c r="B44" s="175">
        <v>23.3</v>
      </c>
      <c r="C44" s="175">
        <v>22.2</v>
      </c>
      <c r="D44" s="175">
        <v>23.2</v>
      </c>
      <c r="E44" s="175">
        <v>24.1</v>
      </c>
      <c r="F44" s="175">
        <v>24.8</v>
      </c>
      <c r="G44" s="175">
        <v>24.4</v>
      </c>
      <c r="H44" s="175">
        <v>22.4</v>
      </c>
      <c r="I44" s="175">
        <v>22.6</v>
      </c>
      <c r="J44" s="175">
        <v>23.1</v>
      </c>
      <c r="K44" s="175">
        <v>22.1</v>
      </c>
      <c r="L44" s="175">
        <v>26.5</v>
      </c>
      <c r="M44" s="175">
        <v>25.5</v>
      </c>
      <c r="N44" s="247">
        <f>SUM(B44:M44)/12</f>
        <v>23.683333333333334</v>
      </c>
      <c r="O44" s="247">
        <f>ROUND(N44/N43*100,1)</f>
        <v>102.6</v>
      </c>
      <c r="P44" s="178"/>
      <c r="Q44" s="250"/>
      <c r="R44" s="250"/>
      <c r="S44" s="178"/>
      <c r="T44" s="178"/>
      <c r="U44" s="178"/>
      <c r="V44" s="178"/>
      <c r="W44" s="178"/>
      <c r="X44" s="178"/>
      <c r="Y44" s="178"/>
      <c r="Z44" s="17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8" t="s">
        <v>181</v>
      </c>
      <c r="B45" s="175">
        <v>23.9</v>
      </c>
      <c r="C45" s="175">
        <v>23.5</v>
      </c>
      <c r="D45" s="175">
        <v>24.5</v>
      </c>
      <c r="E45" s="175">
        <v>24.1</v>
      </c>
      <c r="F45" s="175">
        <v>25.4</v>
      </c>
      <c r="G45" s="175">
        <v>25</v>
      </c>
      <c r="H45" s="175">
        <v>26.2</v>
      </c>
      <c r="I45" s="175">
        <v>25.1</v>
      </c>
      <c r="J45" s="175">
        <v>24.1</v>
      </c>
      <c r="K45" s="175">
        <v>24.5</v>
      </c>
      <c r="L45" s="175">
        <v>23.8</v>
      </c>
      <c r="M45" s="175">
        <v>23.8</v>
      </c>
      <c r="N45" s="247">
        <f>SUM(B45:M45)/12</f>
        <v>24.491666666666664</v>
      </c>
      <c r="O45" s="247">
        <f t="shared" ref="O45:O46" si="1">ROUND(N45/N44*100,1)</f>
        <v>103.4</v>
      </c>
      <c r="P45" s="178"/>
      <c r="Q45" s="250"/>
      <c r="R45" s="250"/>
      <c r="S45" s="178"/>
      <c r="T45" s="178"/>
      <c r="U45" s="178"/>
      <c r="V45" s="178"/>
      <c r="W45" s="178"/>
      <c r="X45" s="178"/>
      <c r="Y45" s="178"/>
      <c r="Z45" s="17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8" t="s">
        <v>180</v>
      </c>
      <c r="B46" s="175">
        <v>22.9</v>
      </c>
      <c r="C46" s="175">
        <v>22.7</v>
      </c>
      <c r="D46" s="175">
        <v>23</v>
      </c>
      <c r="E46" s="175">
        <v>23.1</v>
      </c>
      <c r="F46" s="175">
        <v>24.7</v>
      </c>
      <c r="G46" s="175">
        <v>24.6</v>
      </c>
      <c r="H46" s="175">
        <v>23.1</v>
      </c>
      <c r="I46" s="175">
        <v>23.2</v>
      </c>
      <c r="J46" s="175">
        <v>22.3</v>
      </c>
      <c r="K46" s="175">
        <v>20.8</v>
      </c>
      <c r="L46" s="175">
        <v>19.5</v>
      </c>
      <c r="M46" s="175">
        <v>20.100000000000001</v>
      </c>
      <c r="N46" s="247">
        <f>SUM(B46:M46)/12</f>
        <v>22.5</v>
      </c>
      <c r="O46" s="247">
        <f t="shared" si="1"/>
        <v>91.9</v>
      </c>
      <c r="P46" s="178"/>
      <c r="Q46" s="250"/>
      <c r="R46" s="250"/>
      <c r="S46" s="178"/>
      <c r="T46" s="178"/>
      <c r="U46" s="178"/>
      <c r="V46" s="178"/>
      <c r="W46" s="178"/>
      <c r="X46" s="178"/>
      <c r="Y46" s="178"/>
      <c r="Z46" s="17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8" t="s">
        <v>187</v>
      </c>
      <c r="B47" s="175">
        <v>18.8</v>
      </c>
      <c r="C47" s="175">
        <v>18.100000000000001</v>
      </c>
      <c r="D47" s="175">
        <v>19.5</v>
      </c>
      <c r="E47" s="175">
        <v>19.100000000000001</v>
      </c>
      <c r="F47" s="175">
        <v>19.2</v>
      </c>
      <c r="G47" s="175">
        <v>18.7</v>
      </c>
      <c r="H47" s="175">
        <v>18.2</v>
      </c>
      <c r="I47" s="175">
        <v>19</v>
      </c>
      <c r="J47" s="175"/>
      <c r="K47" s="175"/>
      <c r="L47" s="175"/>
      <c r="M47" s="175"/>
      <c r="N47" s="247"/>
      <c r="O47" s="247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3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3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3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1.1" customHeight="1" x14ac:dyDescent="0.15">
      <c r="A70" s="8"/>
      <c r="B70" s="9" t="s">
        <v>77</v>
      </c>
      <c r="C70" s="9" t="s">
        <v>78</v>
      </c>
      <c r="D70" s="9" t="s">
        <v>79</v>
      </c>
      <c r="E70" s="9" t="s">
        <v>80</v>
      </c>
      <c r="F70" s="9" t="s">
        <v>81</v>
      </c>
      <c r="G70" s="9" t="s">
        <v>82</v>
      </c>
      <c r="H70" s="9" t="s">
        <v>83</v>
      </c>
      <c r="I70" s="9" t="s">
        <v>84</v>
      </c>
      <c r="J70" s="9" t="s">
        <v>85</v>
      </c>
      <c r="K70" s="9" t="s">
        <v>86</v>
      </c>
      <c r="L70" s="9" t="s">
        <v>87</v>
      </c>
      <c r="M70" s="9" t="s">
        <v>88</v>
      </c>
      <c r="N70" s="241" t="s">
        <v>124</v>
      </c>
      <c r="O70" s="241" t="s">
        <v>125</v>
      </c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1:26" ht="11.1" customHeight="1" x14ac:dyDescent="0.15">
      <c r="A71" s="8" t="s">
        <v>175</v>
      </c>
      <c r="B71" s="166">
        <v>57.9</v>
      </c>
      <c r="C71" s="166">
        <v>59.2</v>
      </c>
      <c r="D71" s="166">
        <v>64.3</v>
      </c>
      <c r="E71" s="166">
        <v>67.400000000000006</v>
      </c>
      <c r="F71" s="166">
        <v>68.5</v>
      </c>
      <c r="G71" s="166">
        <v>61.6</v>
      </c>
      <c r="H71" s="166">
        <v>64.7</v>
      </c>
      <c r="I71" s="166">
        <v>63.2</v>
      </c>
      <c r="J71" s="166">
        <v>66.5</v>
      </c>
      <c r="K71" s="166">
        <v>62.4</v>
      </c>
      <c r="L71" s="166">
        <v>66.099999999999994</v>
      </c>
      <c r="M71" s="166">
        <v>61.3</v>
      </c>
      <c r="N71" s="246">
        <f>SUM(B71:M71)/12</f>
        <v>63.591666666666661</v>
      </c>
      <c r="O71" s="247">
        <v>111.5</v>
      </c>
      <c r="P71" s="53"/>
      <c r="Q71" s="340"/>
      <c r="R71" s="340"/>
      <c r="S71" s="53"/>
      <c r="T71" s="53"/>
      <c r="U71" s="53"/>
      <c r="V71" s="53"/>
      <c r="W71" s="53"/>
      <c r="X71" s="53"/>
      <c r="Y71" s="53"/>
      <c r="Z71" s="53"/>
    </row>
    <row r="72" spans="1:26" ht="11.1" customHeight="1" x14ac:dyDescent="0.15">
      <c r="A72" s="8" t="s">
        <v>178</v>
      </c>
      <c r="B72" s="166">
        <v>61.3</v>
      </c>
      <c r="C72" s="166">
        <v>57.5</v>
      </c>
      <c r="D72" s="166">
        <v>62.8</v>
      </c>
      <c r="E72" s="166">
        <v>55.8</v>
      </c>
      <c r="F72" s="166">
        <v>58</v>
      </c>
      <c r="G72" s="166">
        <v>59.3</v>
      </c>
      <c r="H72" s="166">
        <v>58.4</v>
      </c>
      <c r="I72" s="166">
        <v>61.5</v>
      </c>
      <c r="J72" s="166">
        <v>60.7</v>
      </c>
      <c r="K72" s="166">
        <v>64</v>
      </c>
      <c r="L72" s="166">
        <v>68.3</v>
      </c>
      <c r="M72" s="166">
        <v>58.9</v>
      </c>
      <c r="N72" s="246">
        <f>SUM(B72:M72)/12</f>
        <v>60.541666666666657</v>
      </c>
      <c r="O72" s="247">
        <f t="shared" ref="O72:O74" si="2">ROUND(N72/N71*100,1)</f>
        <v>95.2</v>
      </c>
      <c r="P72" s="53"/>
      <c r="Q72" s="340"/>
      <c r="R72" s="340"/>
      <c r="S72" s="53"/>
      <c r="T72" s="53"/>
      <c r="U72" s="53"/>
      <c r="V72" s="53"/>
      <c r="W72" s="53"/>
      <c r="X72" s="53"/>
      <c r="Y72" s="53"/>
      <c r="Z72" s="53"/>
    </row>
    <row r="73" spans="1:26" ht="11.1" customHeight="1" x14ac:dyDescent="0.15">
      <c r="A73" s="8" t="s">
        <v>181</v>
      </c>
      <c r="B73" s="166">
        <v>63.7</v>
      </c>
      <c r="C73" s="166">
        <v>56.1</v>
      </c>
      <c r="D73" s="166">
        <v>59.3</v>
      </c>
      <c r="E73" s="166">
        <v>58.2</v>
      </c>
      <c r="F73" s="166">
        <v>54.4</v>
      </c>
      <c r="G73" s="166">
        <v>52.5</v>
      </c>
      <c r="H73" s="166">
        <v>58.1</v>
      </c>
      <c r="I73" s="166">
        <v>52.2</v>
      </c>
      <c r="J73" s="166">
        <v>52.7</v>
      </c>
      <c r="K73" s="166">
        <v>61.5</v>
      </c>
      <c r="L73" s="166">
        <v>55.5</v>
      </c>
      <c r="M73" s="166">
        <v>59.8</v>
      </c>
      <c r="N73" s="246">
        <f>SUM(B73:M73)/12</f>
        <v>57</v>
      </c>
      <c r="O73" s="247">
        <f t="shared" si="2"/>
        <v>94.2</v>
      </c>
      <c r="Q73" s="344"/>
      <c r="R73" s="344"/>
    </row>
    <row r="74" spans="1:26" ht="11.1" customHeight="1" x14ac:dyDescent="0.15">
      <c r="A74" s="8" t="s">
        <v>180</v>
      </c>
      <c r="B74" s="166">
        <v>50.6</v>
      </c>
      <c r="C74" s="166">
        <v>59.7</v>
      </c>
      <c r="D74" s="166">
        <v>59.2</v>
      </c>
      <c r="E74" s="166">
        <v>58</v>
      </c>
      <c r="F74" s="166">
        <v>51.7</v>
      </c>
      <c r="G74" s="166">
        <v>50.6</v>
      </c>
      <c r="H74" s="166">
        <v>49.6</v>
      </c>
      <c r="I74" s="166">
        <v>51.4</v>
      </c>
      <c r="J74" s="166">
        <v>56.8</v>
      </c>
      <c r="K74" s="166">
        <v>55.7</v>
      </c>
      <c r="L74" s="166">
        <v>61.1</v>
      </c>
      <c r="M74" s="166">
        <v>66.099999999999994</v>
      </c>
      <c r="N74" s="246">
        <f>SUM(B74:M74)/12</f>
        <v>55.875000000000007</v>
      </c>
      <c r="O74" s="247">
        <f t="shared" si="2"/>
        <v>98</v>
      </c>
      <c r="Q74" s="344"/>
      <c r="R74" s="344"/>
    </row>
    <row r="75" spans="1:26" ht="11.1" customHeight="1" x14ac:dyDescent="0.15">
      <c r="A75" s="8" t="s">
        <v>187</v>
      </c>
      <c r="B75" s="166">
        <v>51.9</v>
      </c>
      <c r="C75" s="166">
        <v>57.5</v>
      </c>
      <c r="D75" s="166">
        <v>67.900000000000006</v>
      </c>
      <c r="E75" s="166">
        <v>70.8</v>
      </c>
      <c r="F75" s="166">
        <v>59.1</v>
      </c>
      <c r="G75" s="166">
        <v>65.8</v>
      </c>
      <c r="H75" s="166">
        <v>60.1</v>
      </c>
      <c r="I75" s="166">
        <v>57.8</v>
      </c>
      <c r="J75" s="166"/>
      <c r="K75" s="166"/>
      <c r="L75" s="166"/>
      <c r="M75" s="166"/>
      <c r="N75" s="246"/>
      <c r="O75" s="247"/>
    </row>
    <row r="76" spans="1:26" ht="9.9499999999999993" customHeight="1" x14ac:dyDescent="0.15">
      <c r="B76" s="172"/>
      <c r="C76" s="172"/>
      <c r="D76" s="172"/>
      <c r="E76" s="172"/>
      <c r="F76" s="172"/>
      <c r="G76" s="172"/>
      <c r="H76" s="172"/>
      <c r="I76" s="172"/>
      <c r="J76" s="172"/>
      <c r="K76" s="170"/>
      <c r="L76" s="172"/>
      <c r="M76" s="17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I89" sqref="I89"/>
    </sheetView>
  </sheetViews>
  <sheetFormatPr defaultColWidth="7.625" defaultRowHeight="9.9499999999999993" customHeight="1" x14ac:dyDescent="0.15"/>
  <cols>
    <col min="1" max="1" width="7.625" style="264" customWidth="1"/>
    <col min="2" max="13" width="6.125" style="264" customWidth="1"/>
    <col min="14" max="16384" width="7.625" style="264"/>
  </cols>
  <sheetData>
    <row r="3" spans="12:51" ht="9.9499999999999993" customHeight="1" x14ac:dyDescent="0.15">
      <c r="L3" s="53"/>
      <c r="M3" s="52"/>
      <c r="N3" s="53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3"/>
      <c r="M4" s="178"/>
      <c r="N4" s="53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3"/>
      <c r="M5" s="178"/>
      <c r="N5" s="53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3"/>
      <c r="M6" s="178"/>
      <c r="N6" s="53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3"/>
      <c r="M7" s="178"/>
      <c r="N7" s="53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3"/>
      <c r="M8" s="178"/>
      <c r="N8" s="53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3"/>
      <c r="M9" s="5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"/>
    </row>
    <row r="10" spans="12:51" ht="9.9499999999999993" customHeight="1" x14ac:dyDescent="0.15">
      <c r="L10" s="53"/>
      <c r="M10" s="5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"/>
    </row>
    <row r="11" spans="12:51" ht="9.9499999999999993" customHeight="1" x14ac:dyDescent="0.15">
      <c r="L11" s="53"/>
      <c r="M11" s="5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"/>
    </row>
    <row r="12" spans="12:51" ht="9.9499999999999993" customHeight="1" x14ac:dyDescent="0.15">
      <c r="L12" s="53"/>
      <c r="M12" s="5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"/>
    </row>
    <row r="13" spans="12:51" ht="9.9499999999999993" customHeight="1" x14ac:dyDescent="0.15">
      <c r="L13" s="53"/>
      <c r="M13" s="5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"/>
    </row>
    <row r="14" spans="12:51" ht="9.9499999999999993" customHeight="1" x14ac:dyDescent="0.15">
      <c r="L14" s="53"/>
      <c r="M14" s="52"/>
      <c r="AA14" s="1"/>
    </row>
    <row r="15" spans="12:51" ht="9.9499999999999993" customHeight="1" x14ac:dyDescent="0.15">
      <c r="L15" s="53"/>
      <c r="M15" s="178"/>
      <c r="AA15" s="1"/>
    </row>
    <row r="16" spans="12:51" ht="9.9499999999999993" customHeight="1" x14ac:dyDescent="0.15">
      <c r="L16" s="53"/>
      <c r="M16" s="178"/>
      <c r="AA16" s="1"/>
    </row>
    <row r="17" spans="1:27" ht="9.9499999999999993" customHeight="1" x14ac:dyDescent="0.15">
      <c r="L17" s="53"/>
      <c r="M17" s="178"/>
      <c r="AA17" s="1"/>
    </row>
    <row r="18" spans="1:27" ht="9.9499999999999993" customHeight="1" x14ac:dyDescent="0.15">
      <c r="L18" s="53"/>
      <c r="M18" s="178"/>
      <c r="AA18" s="1"/>
    </row>
    <row r="19" spans="1:27" ht="9.9499999999999993" customHeight="1" x14ac:dyDescent="0.15">
      <c r="L19" s="53"/>
      <c r="M19" s="178"/>
      <c r="AA19" s="1"/>
    </row>
    <row r="20" spans="1:27" ht="9.9499999999999993" customHeight="1" x14ac:dyDescent="0.15">
      <c r="L20" s="53"/>
      <c r="M20" s="53"/>
      <c r="AA20" s="1"/>
    </row>
    <row r="21" spans="1:27" ht="9.9499999999999993" customHeight="1" x14ac:dyDescent="0.15">
      <c r="L21" s="53"/>
      <c r="M21" s="53"/>
      <c r="AA21" s="1"/>
    </row>
    <row r="22" spans="1:27" ht="9.9499999999999993" customHeight="1" x14ac:dyDescent="0.15">
      <c r="L22" s="53"/>
      <c r="M22" s="53"/>
      <c r="AA22" s="1"/>
    </row>
    <row r="23" spans="1:27" ht="3" customHeight="1" x14ac:dyDescent="0.15">
      <c r="AA23" s="1"/>
    </row>
    <row r="24" spans="1:27" ht="11.1" customHeight="1" x14ac:dyDescent="0.15">
      <c r="A24" s="8"/>
      <c r="B24" s="9" t="s">
        <v>77</v>
      </c>
      <c r="C24" s="9" t="s">
        <v>78</v>
      </c>
      <c r="D24" s="9" t="s">
        <v>79</v>
      </c>
      <c r="E24" s="9" t="s">
        <v>80</v>
      </c>
      <c r="F24" s="9" t="s">
        <v>81</v>
      </c>
      <c r="G24" s="9" t="s">
        <v>82</v>
      </c>
      <c r="H24" s="9" t="s">
        <v>83</v>
      </c>
      <c r="I24" s="9" t="s">
        <v>84</v>
      </c>
      <c r="J24" s="9" t="s">
        <v>85</v>
      </c>
      <c r="K24" s="9" t="s">
        <v>86</v>
      </c>
      <c r="L24" s="9" t="s">
        <v>87</v>
      </c>
      <c r="M24" s="9" t="s">
        <v>88</v>
      </c>
      <c r="N24" s="241" t="s">
        <v>123</v>
      </c>
      <c r="O24" s="14" t="s">
        <v>125</v>
      </c>
      <c r="AA24" s="1"/>
    </row>
    <row r="25" spans="1:27" ht="11.1" customHeight="1" x14ac:dyDescent="0.15">
      <c r="A25" s="8" t="s">
        <v>175</v>
      </c>
      <c r="B25" s="175">
        <v>16.899999999999999</v>
      </c>
      <c r="C25" s="175">
        <v>14.7</v>
      </c>
      <c r="D25" s="175">
        <v>19.899999999999999</v>
      </c>
      <c r="E25" s="175">
        <v>20</v>
      </c>
      <c r="F25" s="175">
        <v>23.4</v>
      </c>
      <c r="G25" s="175">
        <v>19.3</v>
      </c>
      <c r="H25" s="175">
        <v>19.5</v>
      </c>
      <c r="I25" s="175">
        <v>17.8</v>
      </c>
      <c r="J25" s="175">
        <v>19</v>
      </c>
      <c r="K25" s="175">
        <v>17.8</v>
      </c>
      <c r="L25" s="175">
        <v>19.100000000000001</v>
      </c>
      <c r="M25" s="175">
        <v>22.7</v>
      </c>
      <c r="N25" s="247">
        <f>SUM(B25:M25)</f>
        <v>230.1</v>
      </c>
      <c r="O25" s="168">
        <v>107.6</v>
      </c>
      <c r="Q25" s="19"/>
      <c r="R25" s="19"/>
      <c r="AA25" s="1"/>
    </row>
    <row r="26" spans="1:27" ht="11.1" customHeight="1" x14ac:dyDescent="0.15">
      <c r="A26" s="8" t="s">
        <v>178</v>
      </c>
      <c r="B26" s="175">
        <v>17.8</v>
      </c>
      <c r="C26" s="175">
        <v>19.2</v>
      </c>
      <c r="D26" s="175">
        <v>22</v>
      </c>
      <c r="E26" s="175">
        <v>19.600000000000001</v>
      </c>
      <c r="F26" s="175">
        <v>21.2</v>
      </c>
      <c r="G26" s="175">
        <v>21.5</v>
      </c>
      <c r="H26" s="175">
        <v>19.5</v>
      </c>
      <c r="I26" s="175">
        <v>20.8</v>
      </c>
      <c r="J26" s="175">
        <v>18</v>
      </c>
      <c r="K26" s="175">
        <v>21.1</v>
      </c>
      <c r="L26" s="175">
        <v>20.7</v>
      </c>
      <c r="M26" s="175">
        <v>18.2</v>
      </c>
      <c r="N26" s="247">
        <f>SUM(B26:M26)</f>
        <v>239.6</v>
      </c>
      <c r="O26" s="168">
        <f>ROUND(N26/N25*100,1)</f>
        <v>104.1</v>
      </c>
      <c r="Q26" s="19"/>
      <c r="R26" s="19"/>
      <c r="AA26" s="1"/>
    </row>
    <row r="27" spans="1:27" ht="11.1" customHeight="1" x14ac:dyDescent="0.15">
      <c r="A27" s="8" t="s">
        <v>181</v>
      </c>
      <c r="B27" s="175">
        <v>18.600000000000001</v>
      </c>
      <c r="C27" s="175">
        <v>19.100000000000001</v>
      </c>
      <c r="D27" s="175">
        <v>19.899999999999999</v>
      </c>
      <c r="E27" s="175">
        <v>18.5</v>
      </c>
      <c r="F27" s="175">
        <v>19.8</v>
      </c>
      <c r="G27" s="175">
        <v>18</v>
      </c>
      <c r="H27" s="175">
        <v>20.6</v>
      </c>
      <c r="I27" s="175">
        <v>17.5</v>
      </c>
      <c r="J27" s="175">
        <v>17.100000000000001</v>
      </c>
      <c r="K27" s="175">
        <v>21.2</v>
      </c>
      <c r="L27" s="175">
        <v>19</v>
      </c>
      <c r="M27" s="175">
        <v>18.2</v>
      </c>
      <c r="N27" s="247">
        <f>SUM(B27:M27)</f>
        <v>227.49999999999997</v>
      </c>
      <c r="O27" s="168">
        <f t="shared" ref="O27:O28" si="0">ROUND(N27/N26*100,1)</f>
        <v>94.9</v>
      </c>
      <c r="Q27" s="19"/>
      <c r="R27" s="19"/>
      <c r="AA27" s="1"/>
    </row>
    <row r="28" spans="1:27" ht="11.1" customHeight="1" x14ac:dyDescent="0.15">
      <c r="A28" s="8" t="s">
        <v>180</v>
      </c>
      <c r="B28" s="175">
        <v>18</v>
      </c>
      <c r="C28" s="175">
        <v>21.8</v>
      </c>
      <c r="D28" s="175">
        <v>22.1</v>
      </c>
      <c r="E28" s="175">
        <v>19</v>
      </c>
      <c r="F28" s="175">
        <v>19.3</v>
      </c>
      <c r="G28" s="175">
        <v>17.8</v>
      </c>
      <c r="H28" s="175">
        <v>20.3</v>
      </c>
      <c r="I28" s="175">
        <v>18.899999999999999</v>
      </c>
      <c r="J28" s="175">
        <v>18.600000000000001</v>
      </c>
      <c r="K28" s="175">
        <v>20.100000000000001</v>
      </c>
      <c r="L28" s="175">
        <v>17.3</v>
      </c>
      <c r="M28" s="175">
        <v>19.2</v>
      </c>
      <c r="N28" s="247">
        <f>SUM(B28:M28)</f>
        <v>232.4</v>
      </c>
      <c r="O28" s="168">
        <f t="shared" si="0"/>
        <v>102.2</v>
      </c>
      <c r="Q28" s="19"/>
      <c r="R28" s="19"/>
      <c r="AA28" s="1"/>
    </row>
    <row r="29" spans="1:27" ht="11.1" customHeight="1" x14ac:dyDescent="0.15">
      <c r="A29" s="8" t="s">
        <v>187</v>
      </c>
      <c r="B29" s="175">
        <v>16.7</v>
      </c>
      <c r="C29" s="175">
        <v>20</v>
      </c>
      <c r="D29" s="175">
        <v>21.5</v>
      </c>
      <c r="E29" s="175">
        <v>20.7</v>
      </c>
      <c r="F29" s="175">
        <v>21.3</v>
      </c>
      <c r="G29" s="175">
        <v>24.4</v>
      </c>
      <c r="H29" s="175">
        <v>20.2</v>
      </c>
      <c r="I29" s="175">
        <v>20.7</v>
      </c>
      <c r="J29" s="175"/>
      <c r="K29" s="175"/>
      <c r="L29" s="175"/>
      <c r="M29" s="175"/>
      <c r="N29" s="247"/>
      <c r="O29" s="168"/>
      <c r="AA29" s="1"/>
    </row>
    <row r="30" spans="1:27" ht="9.9499999999999993" customHeight="1" x14ac:dyDescent="0.15">
      <c r="N30" s="172"/>
      <c r="O30" s="172"/>
      <c r="AA30" s="1"/>
    </row>
    <row r="31" spans="1:27" ht="9.9499999999999993" customHeight="1" x14ac:dyDescent="0.15">
      <c r="N31" s="173"/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AA31" s="1"/>
    </row>
    <row r="51" spans="1:50" ht="9.9499999999999993" customHeight="1" x14ac:dyDescent="0.15">
      <c r="N51" s="1"/>
      <c r="O51" s="5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8"/>
      <c r="B53" s="9" t="s">
        <v>77</v>
      </c>
      <c r="C53" s="9" t="s">
        <v>78</v>
      </c>
      <c r="D53" s="9" t="s">
        <v>79</v>
      </c>
      <c r="E53" s="9" t="s">
        <v>80</v>
      </c>
      <c r="F53" s="9" t="s">
        <v>81</v>
      </c>
      <c r="G53" s="9" t="s">
        <v>82</v>
      </c>
      <c r="H53" s="9" t="s">
        <v>83</v>
      </c>
      <c r="I53" s="9" t="s">
        <v>84</v>
      </c>
      <c r="J53" s="9" t="s">
        <v>85</v>
      </c>
      <c r="K53" s="9" t="s">
        <v>86</v>
      </c>
      <c r="L53" s="9" t="s">
        <v>87</v>
      </c>
      <c r="M53" s="9" t="s">
        <v>88</v>
      </c>
      <c r="N53" s="241" t="s">
        <v>124</v>
      </c>
      <c r="O53" s="169" t="s">
        <v>126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8" t="s">
        <v>175</v>
      </c>
      <c r="B54" s="175">
        <v>38</v>
      </c>
      <c r="C54" s="175">
        <v>35.700000000000003</v>
      </c>
      <c r="D54" s="175">
        <v>37</v>
      </c>
      <c r="E54" s="175">
        <v>36.799999999999997</v>
      </c>
      <c r="F54" s="175">
        <v>39.200000000000003</v>
      </c>
      <c r="G54" s="175">
        <v>38</v>
      </c>
      <c r="H54" s="175">
        <v>35.9</v>
      </c>
      <c r="I54" s="175">
        <v>35.4</v>
      </c>
      <c r="J54" s="175">
        <v>36.700000000000003</v>
      </c>
      <c r="K54" s="175">
        <v>37.200000000000003</v>
      </c>
      <c r="L54" s="175">
        <v>37.1</v>
      </c>
      <c r="M54" s="175">
        <v>38</v>
      </c>
      <c r="N54" s="247">
        <f t="shared" ref="N54:N56" si="1">SUM(B54:M54)/12</f>
        <v>37.083333333333329</v>
      </c>
      <c r="O54" s="347">
        <v>95.5</v>
      </c>
      <c r="P54" s="178"/>
      <c r="Q54" s="345"/>
      <c r="R54" s="345"/>
      <c r="S54" s="178"/>
      <c r="T54" s="178"/>
      <c r="U54" s="178"/>
      <c r="V54" s="178"/>
      <c r="W54" s="178"/>
      <c r="X54" s="178"/>
      <c r="Y54" s="178"/>
      <c r="Z54" s="17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8" t="s">
        <v>178</v>
      </c>
      <c r="B55" s="175">
        <v>36.9</v>
      </c>
      <c r="C55" s="175">
        <v>38.9</v>
      </c>
      <c r="D55" s="175">
        <v>39.799999999999997</v>
      </c>
      <c r="E55" s="175">
        <v>38.4</v>
      </c>
      <c r="F55" s="175">
        <v>39.200000000000003</v>
      </c>
      <c r="G55" s="175">
        <v>40.700000000000003</v>
      </c>
      <c r="H55" s="175">
        <v>37.9</v>
      </c>
      <c r="I55" s="175">
        <v>39</v>
      </c>
      <c r="J55" s="175">
        <v>38.4</v>
      </c>
      <c r="K55" s="175">
        <v>40.1</v>
      </c>
      <c r="L55" s="175">
        <v>40.799999999999997</v>
      </c>
      <c r="M55" s="175">
        <v>39.700000000000003</v>
      </c>
      <c r="N55" s="247">
        <f t="shared" si="1"/>
        <v>39.15</v>
      </c>
      <c r="O55" s="347">
        <f>ROUND(N55/N54*100,1)</f>
        <v>105.6</v>
      </c>
      <c r="P55" s="178"/>
      <c r="Q55" s="345"/>
      <c r="R55" s="345"/>
      <c r="S55" s="178"/>
      <c r="T55" s="178"/>
      <c r="U55" s="178"/>
      <c r="V55" s="178"/>
      <c r="W55" s="178"/>
      <c r="X55" s="178"/>
      <c r="Y55" s="178"/>
      <c r="Z55" s="17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8" t="s">
        <v>181</v>
      </c>
      <c r="B56" s="175">
        <v>40.9</v>
      </c>
      <c r="C56" s="175">
        <v>42.3</v>
      </c>
      <c r="D56" s="175">
        <v>42.1</v>
      </c>
      <c r="E56" s="175">
        <v>37.9</v>
      </c>
      <c r="F56" s="175">
        <v>39.700000000000003</v>
      </c>
      <c r="G56" s="175">
        <v>38.4</v>
      </c>
      <c r="H56" s="175">
        <v>39.6</v>
      </c>
      <c r="I56" s="175">
        <v>39.299999999999997</v>
      </c>
      <c r="J56" s="175">
        <v>38.1</v>
      </c>
      <c r="K56" s="175">
        <v>40.4</v>
      </c>
      <c r="L56" s="175">
        <v>41.1</v>
      </c>
      <c r="M56" s="175">
        <v>39</v>
      </c>
      <c r="N56" s="247">
        <f t="shared" si="1"/>
        <v>39.9</v>
      </c>
      <c r="O56" s="347">
        <f t="shared" ref="O56:O57" si="2">ROUND(N56/N55*100,1)</f>
        <v>101.9</v>
      </c>
      <c r="P56" s="178"/>
      <c r="Q56" s="345"/>
      <c r="R56" s="345"/>
      <c r="S56" s="178"/>
      <c r="T56" s="178"/>
      <c r="U56" s="178"/>
      <c r="V56" s="178"/>
      <c r="W56" s="178"/>
      <c r="X56" s="178"/>
      <c r="Y56" s="178"/>
      <c r="Z56" s="17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8" t="s">
        <v>180</v>
      </c>
      <c r="B57" s="175">
        <v>40.5</v>
      </c>
      <c r="C57" s="175">
        <v>42.5</v>
      </c>
      <c r="D57" s="175">
        <v>41.8</v>
      </c>
      <c r="E57" s="175">
        <v>40.1</v>
      </c>
      <c r="F57" s="175">
        <v>43</v>
      </c>
      <c r="G57" s="175">
        <v>42.8</v>
      </c>
      <c r="H57" s="175">
        <v>42.7</v>
      </c>
      <c r="I57" s="175">
        <v>42.3</v>
      </c>
      <c r="J57" s="175">
        <v>41</v>
      </c>
      <c r="K57" s="175">
        <v>40.700000000000003</v>
      </c>
      <c r="L57" s="175">
        <v>38</v>
      </c>
      <c r="M57" s="175">
        <v>36.4</v>
      </c>
      <c r="N57" s="247">
        <f>SUM(B57:M57)/12</f>
        <v>40.983333333333327</v>
      </c>
      <c r="O57" s="347">
        <f t="shared" si="2"/>
        <v>102.7</v>
      </c>
      <c r="P57" s="178"/>
      <c r="Q57" s="345"/>
      <c r="R57" s="345"/>
      <c r="S57" s="178"/>
      <c r="T57" s="178"/>
      <c r="U57" s="178"/>
      <c r="V57" s="178"/>
      <c r="W57" s="178"/>
      <c r="X57" s="178"/>
      <c r="Y57" s="178"/>
      <c r="Z57" s="17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8" t="s">
        <v>187</v>
      </c>
      <c r="B58" s="175">
        <v>36.9</v>
      </c>
      <c r="C58" s="175">
        <v>38.200000000000003</v>
      </c>
      <c r="D58" s="175">
        <v>38.200000000000003</v>
      </c>
      <c r="E58" s="175">
        <v>36.4</v>
      </c>
      <c r="F58" s="175">
        <v>37.700000000000003</v>
      </c>
      <c r="G58" s="175">
        <v>38.799999999999997</v>
      </c>
      <c r="H58" s="175">
        <v>38.299999999999997</v>
      </c>
      <c r="I58" s="175">
        <v>40</v>
      </c>
      <c r="J58" s="175"/>
      <c r="K58" s="175"/>
      <c r="L58" s="175"/>
      <c r="M58" s="175"/>
      <c r="N58" s="247"/>
      <c r="O58" s="347"/>
      <c r="P58" s="178"/>
      <c r="Q58" s="250"/>
      <c r="R58" s="250"/>
      <c r="S58" s="178"/>
      <c r="T58" s="178"/>
      <c r="U58" s="178"/>
      <c r="V58" s="178"/>
      <c r="W58" s="178"/>
      <c r="X58" s="178"/>
      <c r="Y58" s="178"/>
      <c r="Z58" s="17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3"/>
      <c r="O59" s="248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49"/>
    </row>
    <row r="65" spans="7:28" ht="9.9499999999999993" customHeight="1" x14ac:dyDescent="0.15">
      <c r="G65" s="179"/>
    </row>
    <row r="66" spans="7:28" ht="9.9499999999999993" customHeight="1" x14ac:dyDescent="0.15">
      <c r="N66" s="173"/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</row>
    <row r="67" spans="7:28" ht="9.9499999999999993" customHeight="1" x14ac:dyDescent="0.15">
      <c r="N67" s="173"/>
      <c r="O67" s="173"/>
      <c r="P67" s="173"/>
      <c r="Q67" s="173"/>
      <c r="R67" s="173"/>
      <c r="S67" s="173"/>
      <c r="T67" s="173"/>
      <c r="U67" s="173"/>
      <c r="V67" s="173"/>
      <c r="W67" s="173"/>
      <c r="X67" s="173"/>
      <c r="Y67" s="173"/>
      <c r="Z67" s="173"/>
    </row>
    <row r="68" spans="7:28" ht="9.9499999999999993" customHeight="1" x14ac:dyDescent="0.15"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</row>
    <row r="69" spans="7:28" ht="9.9499999999999993" customHeight="1" x14ac:dyDescent="0.15">
      <c r="N69" s="173"/>
      <c r="O69" s="173"/>
      <c r="P69" s="173"/>
      <c r="Q69" s="173"/>
      <c r="R69" s="173"/>
      <c r="S69" s="173"/>
      <c r="T69" s="173"/>
      <c r="U69" s="173"/>
      <c r="V69" s="173"/>
      <c r="W69" s="173"/>
      <c r="X69" s="173"/>
      <c r="Y69" s="173"/>
      <c r="Z69" s="173"/>
    </row>
    <row r="70" spans="7:28" ht="9.9499999999999993" customHeight="1" x14ac:dyDescent="0.15">
      <c r="N70" s="53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1"/>
      <c r="AB70" s="1"/>
    </row>
    <row r="71" spans="7:28" ht="9.9499999999999993" customHeight="1" x14ac:dyDescent="0.15"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1"/>
      <c r="AB71" s="1"/>
    </row>
    <row r="72" spans="7:28" ht="9.9499999999999993" customHeight="1" x14ac:dyDescent="0.15">
      <c r="N72" s="53"/>
      <c r="O72" s="53"/>
      <c r="P72" s="53"/>
      <c r="Q72" s="53"/>
      <c r="R72" s="53"/>
      <c r="S72" s="21"/>
      <c r="T72" s="53"/>
      <c r="U72" s="53"/>
      <c r="V72" s="53"/>
      <c r="W72" s="53"/>
      <c r="X72" s="53"/>
      <c r="Y72" s="53"/>
      <c r="Z72" s="53"/>
      <c r="AA72" s="1"/>
      <c r="AB72" s="1"/>
    </row>
    <row r="73" spans="7:28" ht="9.9499999999999993" customHeight="1" x14ac:dyDescent="0.15"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1"/>
      <c r="AB73" s="1"/>
    </row>
    <row r="74" spans="7:28" ht="9.9499999999999993" customHeight="1" x14ac:dyDescent="0.15"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1"/>
      <c r="AB74" s="1"/>
    </row>
    <row r="75" spans="7:28" ht="9.9499999999999993" customHeight="1" x14ac:dyDescent="0.15"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1"/>
      <c r="AB75" s="1"/>
    </row>
    <row r="82" spans="1:18" ht="4.5" customHeight="1" x14ac:dyDescent="0.15"/>
    <row r="83" spans="1:18" ht="11.1" customHeight="1" x14ac:dyDescent="0.15">
      <c r="A83" s="8"/>
      <c r="B83" s="9" t="s">
        <v>77</v>
      </c>
      <c r="C83" s="9" t="s">
        <v>78</v>
      </c>
      <c r="D83" s="9" t="s">
        <v>79</v>
      </c>
      <c r="E83" s="9" t="s">
        <v>80</v>
      </c>
      <c r="F83" s="9" t="s">
        <v>81</v>
      </c>
      <c r="G83" s="9" t="s">
        <v>82</v>
      </c>
      <c r="H83" s="9" t="s">
        <v>83</v>
      </c>
      <c r="I83" s="9" t="s">
        <v>84</v>
      </c>
      <c r="J83" s="9" t="s">
        <v>85</v>
      </c>
      <c r="K83" s="9" t="s">
        <v>86</v>
      </c>
      <c r="L83" s="9" t="s">
        <v>87</v>
      </c>
      <c r="M83" s="9" t="s">
        <v>88</v>
      </c>
      <c r="N83" s="241" t="s">
        <v>124</v>
      </c>
      <c r="O83" s="169" t="s">
        <v>126</v>
      </c>
    </row>
    <row r="84" spans="1:18" s="172" customFormat="1" ht="11.1" customHeight="1" x14ac:dyDescent="0.15">
      <c r="A84" s="8" t="s">
        <v>175</v>
      </c>
      <c r="B84" s="166">
        <v>44</v>
      </c>
      <c r="C84" s="166">
        <v>42.9</v>
      </c>
      <c r="D84" s="166">
        <v>52.9</v>
      </c>
      <c r="E84" s="166">
        <v>54.6</v>
      </c>
      <c r="F84" s="166">
        <v>58.6</v>
      </c>
      <c r="G84" s="166">
        <v>51.4</v>
      </c>
      <c r="H84" s="168">
        <v>55.6</v>
      </c>
      <c r="I84" s="166">
        <v>50.5</v>
      </c>
      <c r="J84" s="166">
        <v>50.9</v>
      </c>
      <c r="K84" s="166">
        <v>47.7</v>
      </c>
      <c r="L84" s="166">
        <v>51.7</v>
      </c>
      <c r="M84" s="166">
        <v>59.4</v>
      </c>
      <c r="N84" s="246">
        <f t="shared" ref="N84:N87" si="3">SUM(B84:M84)/12</f>
        <v>51.68333333333333</v>
      </c>
      <c r="O84" s="347">
        <v>112.9</v>
      </c>
      <c r="Q84" s="346"/>
      <c r="R84" s="346"/>
    </row>
    <row r="85" spans="1:18" s="172" customFormat="1" ht="11.1" customHeight="1" x14ac:dyDescent="0.15">
      <c r="A85" s="8" t="s">
        <v>178</v>
      </c>
      <c r="B85" s="166">
        <v>49</v>
      </c>
      <c r="C85" s="166">
        <v>47.9</v>
      </c>
      <c r="D85" s="166">
        <v>54.9</v>
      </c>
      <c r="E85" s="166">
        <v>51.9</v>
      </c>
      <c r="F85" s="166">
        <v>53.4</v>
      </c>
      <c r="G85" s="166">
        <v>52</v>
      </c>
      <c r="H85" s="168">
        <v>53.1</v>
      </c>
      <c r="I85" s="166">
        <v>52.7</v>
      </c>
      <c r="J85" s="166">
        <v>47.4</v>
      </c>
      <c r="K85" s="166">
        <v>51.7</v>
      </c>
      <c r="L85" s="166">
        <v>50.5</v>
      </c>
      <c r="M85" s="166">
        <v>46.4</v>
      </c>
      <c r="N85" s="246">
        <f t="shared" si="3"/>
        <v>50.908333333333331</v>
      </c>
      <c r="O85" s="347">
        <f>ROUND(N85/N84*100,1)</f>
        <v>98.5</v>
      </c>
      <c r="Q85" s="346"/>
      <c r="R85" s="346"/>
    </row>
    <row r="86" spans="1:18" s="172" customFormat="1" ht="11.1" customHeight="1" x14ac:dyDescent="0.15">
      <c r="A86" s="8" t="s">
        <v>181</v>
      </c>
      <c r="B86" s="166">
        <v>44.7</v>
      </c>
      <c r="C86" s="166">
        <v>44.2</v>
      </c>
      <c r="D86" s="166">
        <v>47.2</v>
      </c>
      <c r="E86" s="166">
        <v>51.4</v>
      </c>
      <c r="F86" s="166">
        <v>48.7</v>
      </c>
      <c r="G86" s="166">
        <v>47.7</v>
      </c>
      <c r="H86" s="168">
        <v>51.2</v>
      </c>
      <c r="I86" s="166">
        <v>44.5</v>
      </c>
      <c r="J86" s="166">
        <v>45.6</v>
      </c>
      <c r="K86" s="166">
        <v>51.2</v>
      </c>
      <c r="L86" s="166">
        <v>45.8</v>
      </c>
      <c r="M86" s="166">
        <v>48.1</v>
      </c>
      <c r="N86" s="246">
        <f t="shared" si="3"/>
        <v>47.525000000000006</v>
      </c>
      <c r="O86" s="347">
        <f t="shared" ref="O86:O87" si="4">ROUND(N86/N85*100,1)</f>
        <v>93.4</v>
      </c>
      <c r="Q86" s="346"/>
      <c r="R86" s="346"/>
    </row>
    <row r="87" spans="1:18" s="172" customFormat="1" ht="11.1" customHeight="1" x14ac:dyDescent="0.15">
      <c r="A87" s="8" t="s">
        <v>180</v>
      </c>
      <c r="B87" s="166">
        <v>43.5</v>
      </c>
      <c r="C87" s="168">
        <v>50</v>
      </c>
      <c r="D87" s="166">
        <v>53.2</v>
      </c>
      <c r="E87" s="166">
        <v>48.5</v>
      </c>
      <c r="F87" s="166">
        <v>42.9</v>
      </c>
      <c r="G87" s="166">
        <v>41.7</v>
      </c>
      <c r="H87" s="168">
        <v>47.4</v>
      </c>
      <c r="I87" s="166">
        <v>45</v>
      </c>
      <c r="J87" s="166">
        <v>46.3</v>
      </c>
      <c r="K87" s="166">
        <v>49.6</v>
      </c>
      <c r="L87" s="166">
        <v>47.6</v>
      </c>
      <c r="M87" s="166">
        <v>53.7</v>
      </c>
      <c r="N87" s="246">
        <f t="shared" si="3"/>
        <v>47.45000000000001</v>
      </c>
      <c r="O87" s="347">
        <f t="shared" si="4"/>
        <v>99.8</v>
      </c>
      <c r="Q87" s="346"/>
      <c r="R87" s="346"/>
    </row>
    <row r="88" spans="1:18" ht="11.1" customHeight="1" x14ac:dyDescent="0.15">
      <c r="A88" s="8" t="s">
        <v>187</v>
      </c>
      <c r="B88" s="166">
        <v>44.8</v>
      </c>
      <c r="C88" s="168">
        <v>51.5</v>
      </c>
      <c r="D88" s="166">
        <v>56.2</v>
      </c>
      <c r="E88" s="166">
        <v>57.8</v>
      </c>
      <c r="F88" s="166">
        <v>55.6</v>
      </c>
      <c r="G88" s="166">
        <v>62.4</v>
      </c>
      <c r="H88" s="168">
        <v>53</v>
      </c>
      <c r="I88" s="166">
        <v>50.6</v>
      </c>
      <c r="J88" s="166"/>
      <c r="K88" s="166"/>
      <c r="L88" s="166"/>
      <c r="M88" s="166"/>
      <c r="N88" s="246"/>
      <c r="O88" s="347"/>
      <c r="Q88" s="19"/>
    </row>
    <row r="89" spans="1:18" ht="9.9499999999999993" customHeight="1" x14ac:dyDescent="0.15">
      <c r="F89" s="474"/>
      <c r="O89" s="251"/>
    </row>
    <row r="90" spans="1:18" ht="9.9499999999999993" customHeight="1" x14ac:dyDescent="0.15">
      <c r="G90" s="437"/>
    </row>
    <row r="93" spans="1:18" ht="30" customHeight="1" x14ac:dyDescent="0.15">
      <c r="N93" s="4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I89" sqref="I89"/>
    </sheetView>
  </sheetViews>
  <sheetFormatPr defaultRowHeight="9.9499999999999993" customHeight="1" x14ac:dyDescent="0.15"/>
  <cols>
    <col min="1" max="1" width="7.625" style="264" customWidth="1"/>
    <col min="2" max="13" width="6.125" style="264" customWidth="1"/>
    <col min="14" max="26" width="7.625" style="264" customWidth="1"/>
    <col min="27" max="16384" width="9" style="264"/>
  </cols>
  <sheetData>
    <row r="18" spans="1:29" ht="9.9499999999999993" customHeight="1" x14ac:dyDescent="0.15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8"/>
      <c r="B24" s="9" t="s">
        <v>77</v>
      </c>
      <c r="C24" s="9" t="s">
        <v>78</v>
      </c>
      <c r="D24" s="9" t="s">
        <v>79</v>
      </c>
      <c r="E24" s="9" t="s">
        <v>80</v>
      </c>
      <c r="F24" s="9" t="s">
        <v>81</v>
      </c>
      <c r="G24" s="9" t="s">
        <v>82</v>
      </c>
      <c r="H24" s="9" t="s">
        <v>83</v>
      </c>
      <c r="I24" s="9" t="s">
        <v>84</v>
      </c>
      <c r="J24" s="9" t="s">
        <v>85</v>
      </c>
      <c r="K24" s="9" t="s">
        <v>86</v>
      </c>
      <c r="L24" s="9" t="s">
        <v>87</v>
      </c>
      <c r="M24" s="9" t="s">
        <v>88</v>
      </c>
      <c r="N24" s="241" t="s">
        <v>123</v>
      </c>
      <c r="O24" s="169" t="s">
        <v>126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"/>
      <c r="AB24" s="1"/>
      <c r="AC24" s="1"/>
    </row>
    <row r="25" spans="1:29" ht="11.1" customHeight="1" x14ac:dyDescent="0.15">
      <c r="A25" s="8" t="s">
        <v>175</v>
      </c>
      <c r="B25" s="180">
        <v>33.1</v>
      </c>
      <c r="C25" s="180">
        <v>35.1</v>
      </c>
      <c r="D25" s="180">
        <v>41.1</v>
      </c>
      <c r="E25" s="180">
        <v>42.3</v>
      </c>
      <c r="F25" s="180">
        <v>42.9</v>
      </c>
      <c r="G25" s="180">
        <v>48.7</v>
      </c>
      <c r="H25" s="180">
        <v>50.1</v>
      </c>
      <c r="I25" s="180">
        <v>35.4</v>
      </c>
      <c r="J25" s="180">
        <v>35</v>
      </c>
      <c r="K25" s="180">
        <v>39</v>
      </c>
      <c r="L25" s="180">
        <v>38</v>
      </c>
      <c r="M25" s="180">
        <v>37.299999999999997</v>
      </c>
      <c r="N25" s="247">
        <f>SUM(B25:M25)</f>
        <v>478.00000000000006</v>
      </c>
      <c r="O25" s="242">
        <v>101.6</v>
      </c>
      <c r="P25" s="178"/>
      <c r="Q25" s="345"/>
      <c r="R25" s="345"/>
      <c r="S25" s="178"/>
      <c r="T25" s="178"/>
      <c r="U25" s="178"/>
      <c r="V25" s="178"/>
      <c r="W25" s="178"/>
      <c r="X25" s="178"/>
      <c r="Y25" s="178"/>
      <c r="Z25" s="178"/>
      <c r="AA25" s="1"/>
      <c r="AB25" s="1"/>
      <c r="AC25" s="1"/>
    </row>
    <row r="26" spans="1:29" ht="11.1" customHeight="1" x14ac:dyDescent="0.15">
      <c r="A26" s="8" t="s">
        <v>178</v>
      </c>
      <c r="B26" s="180">
        <v>31</v>
      </c>
      <c r="C26" s="180">
        <v>41.9</v>
      </c>
      <c r="D26" s="180">
        <v>40.700000000000003</v>
      </c>
      <c r="E26" s="180">
        <v>47.3</v>
      </c>
      <c r="F26" s="180">
        <v>55.6</v>
      </c>
      <c r="G26" s="180">
        <v>54.5</v>
      </c>
      <c r="H26" s="180">
        <v>50.6</v>
      </c>
      <c r="I26" s="180">
        <v>41.6</v>
      </c>
      <c r="J26" s="180">
        <v>40.700000000000003</v>
      </c>
      <c r="K26" s="180">
        <v>53.2</v>
      </c>
      <c r="L26" s="180">
        <v>46.1</v>
      </c>
      <c r="M26" s="180">
        <v>50.5</v>
      </c>
      <c r="N26" s="247">
        <f>SUM(B26:M26)</f>
        <v>553.70000000000005</v>
      </c>
      <c r="O26" s="242">
        <f>ROUND(N26/N25*100,1)</f>
        <v>115.8</v>
      </c>
      <c r="P26" s="178"/>
      <c r="Q26" s="345"/>
      <c r="R26" s="345"/>
      <c r="S26" s="178"/>
      <c r="T26" s="178"/>
      <c r="U26" s="178"/>
      <c r="V26" s="178"/>
      <c r="W26" s="178"/>
      <c r="X26" s="178"/>
      <c r="Y26" s="178"/>
      <c r="Z26" s="178"/>
      <c r="AA26" s="1"/>
      <c r="AB26" s="1"/>
      <c r="AC26" s="1"/>
    </row>
    <row r="27" spans="1:29" ht="11.1" customHeight="1" x14ac:dyDescent="0.15">
      <c r="A27" s="8" t="s">
        <v>181</v>
      </c>
      <c r="B27" s="180">
        <v>46.8</v>
      </c>
      <c r="C27" s="180">
        <v>51.9</v>
      </c>
      <c r="D27" s="180">
        <v>48.4</v>
      </c>
      <c r="E27" s="180">
        <v>60.2</v>
      </c>
      <c r="F27" s="180">
        <v>52.3</v>
      </c>
      <c r="G27" s="180">
        <v>59.3</v>
      </c>
      <c r="H27" s="180">
        <v>66.7</v>
      </c>
      <c r="I27" s="180">
        <v>43.7</v>
      </c>
      <c r="J27" s="180">
        <v>73.5</v>
      </c>
      <c r="K27" s="180">
        <v>62.6</v>
      </c>
      <c r="L27" s="180">
        <v>59.5</v>
      </c>
      <c r="M27" s="180">
        <v>53.9</v>
      </c>
      <c r="N27" s="365">
        <f>SUM(B27:M27)</f>
        <v>678.8</v>
      </c>
      <c r="O27" s="242">
        <f t="shared" ref="O27:O28" si="0">ROUND(N27/N26*100,1)</f>
        <v>122.6</v>
      </c>
      <c r="P27" s="178"/>
      <c r="Q27" s="345"/>
      <c r="R27" s="345"/>
      <c r="S27" s="178"/>
      <c r="T27" s="178"/>
      <c r="U27" s="178"/>
      <c r="V27" s="178"/>
      <c r="W27" s="178"/>
      <c r="X27" s="178"/>
      <c r="Y27" s="178"/>
      <c r="Z27" s="178"/>
      <c r="AA27" s="1"/>
      <c r="AB27" s="1"/>
      <c r="AC27" s="1"/>
    </row>
    <row r="28" spans="1:29" ht="11.1" customHeight="1" x14ac:dyDescent="0.15">
      <c r="A28" s="8" t="s">
        <v>180</v>
      </c>
      <c r="B28" s="180">
        <v>47.8</v>
      </c>
      <c r="C28" s="180">
        <v>44.8</v>
      </c>
      <c r="D28" s="180">
        <v>52.1</v>
      </c>
      <c r="E28" s="180">
        <v>55.6</v>
      </c>
      <c r="F28" s="180">
        <v>47.6</v>
      </c>
      <c r="G28" s="180">
        <v>72.400000000000006</v>
      </c>
      <c r="H28" s="180">
        <v>64.7</v>
      </c>
      <c r="I28" s="180">
        <v>42.3</v>
      </c>
      <c r="J28" s="180">
        <v>49.9</v>
      </c>
      <c r="K28" s="180">
        <v>47.9</v>
      </c>
      <c r="L28" s="180">
        <v>46.1</v>
      </c>
      <c r="M28" s="180">
        <v>44.3</v>
      </c>
      <c r="N28" s="365">
        <f>SUM(B28:M28)</f>
        <v>615.49999999999989</v>
      </c>
      <c r="O28" s="242">
        <f t="shared" si="0"/>
        <v>90.7</v>
      </c>
      <c r="P28" s="178"/>
      <c r="Q28" s="345"/>
      <c r="R28" s="345"/>
      <c r="S28" s="178"/>
      <c r="T28" s="178"/>
      <c r="U28" s="178"/>
      <c r="V28" s="178"/>
      <c r="W28" s="178"/>
      <c r="X28" s="178"/>
      <c r="Y28" s="178"/>
      <c r="Z28" s="178"/>
      <c r="AA28" s="1"/>
      <c r="AB28" s="1"/>
      <c r="AC28" s="1"/>
    </row>
    <row r="29" spans="1:29" ht="11.1" customHeight="1" x14ac:dyDescent="0.15">
      <c r="A29" s="8" t="s">
        <v>187</v>
      </c>
      <c r="B29" s="180">
        <v>44.4</v>
      </c>
      <c r="C29" s="180">
        <v>43.2</v>
      </c>
      <c r="D29" s="180">
        <v>58.3</v>
      </c>
      <c r="E29" s="180">
        <v>82.3</v>
      </c>
      <c r="F29" s="180">
        <v>75.599999999999994</v>
      </c>
      <c r="G29" s="180">
        <v>80.5</v>
      </c>
      <c r="H29" s="180">
        <v>62.3</v>
      </c>
      <c r="I29" s="180">
        <v>50.4</v>
      </c>
      <c r="J29" s="180"/>
      <c r="K29" s="180"/>
      <c r="L29" s="180"/>
      <c r="M29" s="180"/>
      <c r="N29" s="365"/>
      <c r="O29" s="242"/>
      <c r="P29" s="178"/>
      <c r="S29" s="178"/>
      <c r="T29" s="178"/>
      <c r="U29" s="178"/>
      <c r="V29" s="178"/>
      <c r="W29" s="178"/>
      <c r="X29" s="178"/>
      <c r="Y29" s="178"/>
      <c r="Z29" s="17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19"/>
    </row>
    <row r="53" spans="1:49" ht="11.1" customHeight="1" x14ac:dyDescent="0.15">
      <c r="A53" s="8"/>
      <c r="B53" s="9" t="s">
        <v>77</v>
      </c>
      <c r="C53" s="9" t="s">
        <v>78</v>
      </c>
      <c r="D53" s="9" t="s">
        <v>79</v>
      </c>
      <c r="E53" s="9" t="s">
        <v>80</v>
      </c>
      <c r="F53" s="9" t="s">
        <v>81</v>
      </c>
      <c r="G53" s="9" t="s">
        <v>82</v>
      </c>
      <c r="H53" s="9" t="s">
        <v>83</v>
      </c>
      <c r="I53" s="9" t="s">
        <v>84</v>
      </c>
      <c r="J53" s="9" t="s">
        <v>85</v>
      </c>
      <c r="K53" s="9" t="s">
        <v>86</v>
      </c>
      <c r="L53" s="9" t="s">
        <v>87</v>
      </c>
      <c r="M53" s="9" t="s">
        <v>88</v>
      </c>
      <c r="N53" s="241" t="s">
        <v>124</v>
      </c>
      <c r="O53" s="169" t="s">
        <v>126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8" t="s">
        <v>175</v>
      </c>
      <c r="B54" s="180">
        <v>42.4</v>
      </c>
      <c r="C54" s="180">
        <v>42.8</v>
      </c>
      <c r="D54" s="180">
        <v>43.9</v>
      </c>
      <c r="E54" s="180">
        <v>47.3</v>
      </c>
      <c r="F54" s="180">
        <v>50.1</v>
      </c>
      <c r="G54" s="180">
        <v>52.2</v>
      </c>
      <c r="H54" s="180">
        <v>51.2</v>
      </c>
      <c r="I54" s="180">
        <v>49.2</v>
      </c>
      <c r="J54" s="180">
        <v>48.2</v>
      </c>
      <c r="K54" s="180">
        <v>49.1</v>
      </c>
      <c r="L54" s="180">
        <v>48.9</v>
      </c>
      <c r="M54" s="180">
        <v>50.5</v>
      </c>
      <c r="N54" s="247">
        <f>SUM(B54:M54)/12</f>
        <v>47.983333333333327</v>
      </c>
      <c r="O54" s="242">
        <v>102.9</v>
      </c>
      <c r="P54" s="178"/>
      <c r="Q54" s="348"/>
      <c r="R54" s="348"/>
      <c r="S54" s="178"/>
      <c r="T54" s="178"/>
      <c r="U54" s="178"/>
      <c r="V54" s="178"/>
      <c r="W54" s="178"/>
      <c r="X54" s="178"/>
      <c r="Y54" s="178"/>
      <c r="Z54" s="17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8" t="s">
        <v>178</v>
      </c>
      <c r="B55" s="180">
        <v>48.3</v>
      </c>
      <c r="C55" s="180">
        <v>50.9</v>
      </c>
      <c r="D55" s="180">
        <v>48.3</v>
      </c>
      <c r="E55" s="180">
        <v>50.5</v>
      </c>
      <c r="F55" s="180">
        <v>52.1</v>
      </c>
      <c r="G55" s="180">
        <v>49.7</v>
      </c>
      <c r="H55" s="180">
        <v>45.5</v>
      </c>
      <c r="I55" s="180">
        <v>40.799999999999997</v>
      </c>
      <c r="J55" s="180">
        <v>41.6</v>
      </c>
      <c r="K55" s="180">
        <v>46.4</v>
      </c>
      <c r="L55" s="180">
        <v>47.5</v>
      </c>
      <c r="M55" s="180">
        <v>56.7</v>
      </c>
      <c r="N55" s="247">
        <f>SUM(B55:M55)/12</f>
        <v>48.19166666666667</v>
      </c>
      <c r="O55" s="242">
        <f>ROUND(N55/N54*100,1)</f>
        <v>100.4</v>
      </c>
      <c r="P55" s="178"/>
      <c r="Q55" s="348"/>
      <c r="R55" s="348"/>
      <c r="S55" s="178"/>
      <c r="T55" s="178"/>
      <c r="U55" s="178"/>
      <c r="V55" s="178"/>
      <c r="W55" s="178"/>
      <c r="X55" s="178"/>
      <c r="Y55" s="178"/>
      <c r="Z55" s="17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8" t="s">
        <v>181</v>
      </c>
      <c r="B56" s="180">
        <v>54.8</v>
      </c>
      <c r="C56" s="180">
        <v>59.3</v>
      </c>
      <c r="D56" s="180">
        <v>58.7</v>
      </c>
      <c r="E56" s="180">
        <v>64.3</v>
      </c>
      <c r="F56" s="180">
        <v>57.2</v>
      </c>
      <c r="G56" s="180">
        <v>59.5</v>
      </c>
      <c r="H56" s="180">
        <v>57.8</v>
      </c>
      <c r="I56" s="180">
        <v>57.5</v>
      </c>
      <c r="J56" s="180">
        <v>57.6</v>
      </c>
      <c r="K56" s="180">
        <v>61</v>
      </c>
      <c r="L56" s="180">
        <v>58.2</v>
      </c>
      <c r="M56" s="180">
        <v>62.9</v>
      </c>
      <c r="N56" s="247">
        <f>SUM(B56:M56)/12</f>
        <v>59.06666666666667</v>
      </c>
      <c r="O56" s="242">
        <f t="shared" ref="O56:O57" si="1">ROUND(N56/N55*100,1)</f>
        <v>122.6</v>
      </c>
      <c r="P56" s="178"/>
      <c r="Q56" s="348"/>
      <c r="R56" s="348"/>
      <c r="S56" s="178"/>
      <c r="T56" s="178"/>
      <c r="U56" s="178"/>
      <c r="V56" s="178"/>
      <c r="W56" s="178"/>
      <c r="X56" s="178"/>
      <c r="Y56" s="178"/>
      <c r="Z56" s="17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8" t="s">
        <v>180</v>
      </c>
      <c r="B57" s="180">
        <v>65.900000000000006</v>
      </c>
      <c r="C57" s="180">
        <v>65.900000000000006</v>
      </c>
      <c r="D57" s="180">
        <v>60.8</v>
      </c>
      <c r="E57" s="180">
        <v>61</v>
      </c>
      <c r="F57" s="180">
        <v>64.599999999999994</v>
      </c>
      <c r="G57" s="180">
        <v>55.6</v>
      </c>
      <c r="H57" s="180">
        <v>43</v>
      </c>
      <c r="I57" s="180">
        <v>47.8</v>
      </c>
      <c r="J57" s="180">
        <v>53.1</v>
      </c>
      <c r="K57" s="180">
        <v>53.4</v>
      </c>
      <c r="L57" s="180">
        <v>34</v>
      </c>
      <c r="M57" s="180">
        <v>32.1</v>
      </c>
      <c r="N57" s="247">
        <f>SUM(B57:M57)/12</f>
        <v>53.1</v>
      </c>
      <c r="O57" s="242">
        <f t="shared" si="1"/>
        <v>89.9</v>
      </c>
      <c r="P57" s="178"/>
      <c r="Q57" s="348"/>
      <c r="R57" s="348"/>
      <c r="S57" s="178"/>
      <c r="T57" s="178"/>
      <c r="U57" s="178"/>
      <c r="V57" s="178"/>
      <c r="W57" s="178"/>
      <c r="X57" s="178"/>
      <c r="Y57" s="178"/>
      <c r="Z57" s="17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8" t="s">
        <v>187</v>
      </c>
      <c r="B58" s="180">
        <v>32.1</v>
      </c>
      <c r="C58" s="180">
        <v>30.1</v>
      </c>
      <c r="D58" s="180">
        <v>28.9</v>
      </c>
      <c r="E58" s="180">
        <v>38</v>
      </c>
      <c r="F58" s="180">
        <v>43.4</v>
      </c>
      <c r="G58" s="180">
        <v>45.9</v>
      </c>
      <c r="H58" s="180">
        <v>40.200000000000003</v>
      </c>
      <c r="I58" s="180">
        <v>40.5</v>
      </c>
      <c r="J58" s="180"/>
      <c r="K58" s="180"/>
      <c r="L58" s="180"/>
      <c r="M58" s="180"/>
      <c r="N58" s="247"/>
      <c r="O58" s="242"/>
      <c r="P58" s="178"/>
      <c r="Q58" s="250"/>
      <c r="R58" s="250"/>
      <c r="S58" s="178"/>
      <c r="T58" s="178"/>
      <c r="U58" s="178"/>
      <c r="V58" s="178"/>
      <c r="W58" s="178"/>
      <c r="X58" s="178"/>
      <c r="Y58" s="178"/>
      <c r="Z58" s="17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56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 x14ac:dyDescent="0.15">
      <c r="M82" s="1"/>
      <c r="N82" s="1"/>
    </row>
    <row r="83" spans="1:26" ht="11.1" customHeight="1" x14ac:dyDescent="0.15">
      <c r="A83" s="8"/>
      <c r="B83" s="9" t="s">
        <v>77</v>
      </c>
      <c r="C83" s="9" t="s">
        <v>78</v>
      </c>
      <c r="D83" s="9" t="s">
        <v>79</v>
      </c>
      <c r="E83" s="9" t="s">
        <v>80</v>
      </c>
      <c r="F83" s="9" t="s">
        <v>81</v>
      </c>
      <c r="G83" s="9" t="s">
        <v>82</v>
      </c>
      <c r="H83" s="9" t="s">
        <v>83</v>
      </c>
      <c r="I83" s="9" t="s">
        <v>84</v>
      </c>
      <c r="J83" s="9" t="s">
        <v>85</v>
      </c>
      <c r="K83" s="9" t="s">
        <v>86</v>
      </c>
      <c r="L83" s="9" t="s">
        <v>87</v>
      </c>
      <c r="M83" s="9" t="s">
        <v>88</v>
      </c>
      <c r="N83" s="241" t="s">
        <v>124</v>
      </c>
      <c r="O83" s="169" t="s">
        <v>126</v>
      </c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1.1" customHeight="1" x14ac:dyDescent="0.15">
      <c r="A84" s="8" t="s">
        <v>175</v>
      </c>
      <c r="B84" s="13">
        <v>78</v>
      </c>
      <c r="C84" s="13">
        <v>81.900000000000006</v>
      </c>
      <c r="D84" s="13">
        <v>93.5</v>
      </c>
      <c r="E84" s="13">
        <v>89.1</v>
      </c>
      <c r="F84" s="13">
        <v>85.2</v>
      </c>
      <c r="G84" s="13">
        <v>93.3</v>
      </c>
      <c r="H84" s="13">
        <v>97.7</v>
      </c>
      <c r="I84" s="13">
        <v>72.599999999999994</v>
      </c>
      <c r="J84" s="13">
        <v>73</v>
      </c>
      <c r="K84" s="13">
        <v>79.2</v>
      </c>
      <c r="L84" s="13">
        <v>77.8</v>
      </c>
      <c r="M84" s="13">
        <v>73.400000000000006</v>
      </c>
      <c r="N84" s="246">
        <f>SUM(B84:M84)/12</f>
        <v>82.891666666666666</v>
      </c>
      <c r="O84" s="168">
        <v>98.6</v>
      </c>
      <c r="P84" s="53"/>
      <c r="Q84" s="340"/>
      <c r="R84" s="340"/>
      <c r="S84" s="53"/>
      <c r="T84" s="53"/>
      <c r="U84" s="53"/>
      <c r="V84" s="53"/>
      <c r="W84" s="53"/>
      <c r="X84" s="53"/>
      <c r="Y84" s="53"/>
      <c r="Z84" s="53"/>
    </row>
    <row r="85" spans="1:26" ht="11.1" customHeight="1" x14ac:dyDescent="0.15">
      <c r="A85" s="8" t="s">
        <v>178</v>
      </c>
      <c r="B85" s="13">
        <v>64.900000000000006</v>
      </c>
      <c r="C85" s="13">
        <v>81.8</v>
      </c>
      <c r="D85" s="13">
        <v>84.6</v>
      </c>
      <c r="E85" s="13">
        <v>93.4</v>
      </c>
      <c r="F85" s="13">
        <v>106.7</v>
      </c>
      <c r="G85" s="13">
        <v>109.4</v>
      </c>
      <c r="H85" s="13">
        <v>110.7</v>
      </c>
      <c r="I85" s="13">
        <v>101.9</v>
      </c>
      <c r="J85" s="13">
        <v>97.7</v>
      </c>
      <c r="K85" s="13">
        <v>115.3</v>
      </c>
      <c r="L85" s="13">
        <v>97.1</v>
      </c>
      <c r="M85" s="13">
        <v>88.2</v>
      </c>
      <c r="N85" s="246">
        <f>SUM(B85:M85)/12</f>
        <v>95.975000000000009</v>
      </c>
      <c r="O85" s="168">
        <f>ROUND(N85/N84*100,1)</f>
        <v>115.8</v>
      </c>
      <c r="P85" s="53"/>
      <c r="Q85" s="340"/>
      <c r="R85" s="340"/>
      <c r="S85" s="53"/>
      <c r="T85" s="53"/>
      <c r="U85" s="53"/>
      <c r="V85" s="53"/>
      <c r="W85" s="53"/>
      <c r="X85" s="53"/>
      <c r="Y85" s="53"/>
      <c r="Z85" s="53"/>
    </row>
    <row r="86" spans="1:26" ht="11.1" customHeight="1" x14ac:dyDescent="0.15">
      <c r="A86" s="8" t="s">
        <v>181</v>
      </c>
      <c r="B86" s="13">
        <v>85.7</v>
      </c>
      <c r="C86" s="13">
        <v>87</v>
      </c>
      <c r="D86" s="13">
        <v>82.4</v>
      </c>
      <c r="E86" s="13">
        <v>93.3</v>
      </c>
      <c r="F86" s="13">
        <v>92</v>
      </c>
      <c r="G86" s="13">
        <v>99.6</v>
      </c>
      <c r="H86" s="13">
        <v>115.3</v>
      </c>
      <c r="I86" s="13">
        <v>76.099999999999994</v>
      </c>
      <c r="J86" s="13">
        <v>127.5</v>
      </c>
      <c r="K86" s="13">
        <v>102.6</v>
      </c>
      <c r="L86" s="13">
        <v>102.2</v>
      </c>
      <c r="M86" s="13">
        <v>85.1</v>
      </c>
      <c r="N86" s="246">
        <f>SUM(B86:M86)/12</f>
        <v>95.733333333333334</v>
      </c>
      <c r="O86" s="168">
        <f t="shared" ref="O86:O87" si="2">ROUND(N86/N85*100,1)</f>
        <v>99.7</v>
      </c>
      <c r="P86" s="53"/>
      <c r="Q86" s="340"/>
      <c r="R86" s="340"/>
      <c r="S86" s="53"/>
      <c r="T86" s="53"/>
      <c r="U86" s="53"/>
      <c r="V86" s="53"/>
      <c r="W86" s="53"/>
      <c r="X86" s="53"/>
      <c r="Y86" s="53"/>
      <c r="Z86" s="53"/>
    </row>
    <row r="87" spans="1:26" ht="11.1" customHeight="1" x14ac:dyDescent="0.15">
      <c r="A87" s="8" t="s">
        <v>180</v>
      </c>
      <c r="B87" s="13">
        <v>71.8</v>
      </c>
      <c r="C87" s="13">
        <v>67.900000000000006</v>
      </c>
      <c r="D87" s="13">
        <v>86.3</v>
      </c>
      <c r="E87" s="13">
        <v>91.1</v>
      </c>
      <c r="F87" s="13">
        <v>72.900000000000006</v>
      </c>
      <c r="G87" s="13">
        <v>127.8</v>
      </c>
      <c r="H87" s="13">
        <v>144</v>
      </c>
      <c r="I87" s="13">
        <v>88.1</v>
      </c>
      <c r="J87" s="13">
        <v>93.5</v>
      </c>
      <c r="K87" s="13">
        <v>89.7</v>
      </c>
      <c r="L87" s="13">
        <v>127.8</v>
      </c>
      <c r="M87" s="13">
        <v>136.69999999999999</v>
      </c>
      <c r="N87" s="246">
        <f>SUM(B87:M87)/12</f>
        <v>99.800000000000011</v>
      </c>
      <c r="O87" s="168">
        <f t="shared" si="2"/>
        <v>104.2</v>
      </c>
      <c r="P87" s="53"/>
      <c r="Q87" s="340"/>
      <c r="R87" s="340"/>
      <c r="S87" s="53"/>
      <c r="T87" s="53"/>
      <c r="U87" s="53"/>
      <c r="V87" s="53"/>
      <c r="W87" s="53"/>
      <c r="X87" s="53"/>
      <c r="Y87" s="53"/>
      <c r="Z87" s="53"/>
    </row>
    <row r="88" spans="1:26" ht="11.1" customHeight="1" x14ac:dyDescent="0.15">
      <c r="A88" s="8" t="s">
        <v>187</v>
      </c>
      <c r="B88" s="13">
        <v>138.19999999999999</v>
      </c>
      <c r="C88" s="13">
        <v>142.4</v>
      </c>
      <c r="D88" s="13">
        <v>199.9</v>
      </c>
      <c r="E88" s="13">
        <v>232.5</v>
      </c>
      <c r="F88" s="13">
        <v>179</v>
      </c>
      <c r="G88" s="13">
        <v>177.6</v>
      </c>
      <c r="H88" s="13">
        <v>151.19999999999999</v>
      </c>
      <c r="I88" s="13">
        <v>124.5</v>
      </c>
      <c r="J88" s="13"/>
      <c r="K88" s="13"/>
      <c r="L88" s="13"/>
      <c r="M88" s="13"/>
      <c r="N88" s="246"/>
      <c r="O88" s="168"/>
      <c r="P88" s="53"/>
      <c r="Q88" s="420"/>
      <c r="R88" s="420"/>
      <c r="S88" s="53"/>
      <c r="T88" s="53"/>
      <c r="U88" s="53"/>
      <c r="V88" s="53"/>
      <c r="W88" s="53"/>
      <c r="X88" s="53"/>
      <c r="Y88" s="53"/>
      <c r="Z88" s="53"/>
    </row>
    <row r="89" spans="1:26" ht="9.9499999999999993" customHeight="1" x14ac:dyDescent="0.15">
      <c r="C89" s="451"/>
      <c r="D89" s="429"/>
    </row>
    <row r="90" spans="1:26" s="450" customFormat="1" ht="9.9499999999999993" customHeight="1" x14ac:dyDescent="0.15">
      <c r="D90" s="42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I89" sqref="I89"/>
    </sheetView>
  </sheetViews>
  <sheetFormatPr defaultRowHeight="9.9499999999999993" customHeight="1" x14ac:dyDescent="0.15"/>
  <cols>
    <col min="1" max="1" width="8" style="438" customWidth="1"/>
    <col min="2" max="13" width="6.125" style="438" customWidth="1"/>
    <col min="14" max="26" width="7.625" style="438" customWidth="1"/>
    <col min="27" max="16384" width="9" style="438"/>
  </cols>
  <sheetData>
    <row r="8" spans="1:26" ht="9.9499999999999993" customHeight="1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</row>
    <row r="9" spans="1:26" ht="9.9499999999999993" customHeight="1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</row>
    <row r="10" spans="1:26" ht="9.9499999999999993" customHeight="1" x14ac:dyDescent="0.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</row>
    <row r="11" spans="1:26" ht="9.9499999999999993" customHeight="1" x14ac:dyDescent="0.1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</row>
    <row r="12" spans="1:26" ht="9.9499999999999993" customHeight="1" x14ac:dyDescent="0.15">
      <c r="A12" s="173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</row>
    <row r="19" spans="1:55" ht="9.9499999999999993" customHeight="1" x14ac:dyDescent="0.15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</row>
    <row r="20" spans="1:55" ht="9.9499999999999993" customHeight="1" x14ac:dyDescent="0.1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</row>
    <row r="21" spans="1:55" ht="9.9499999999999993" customHeight="1" x14ac:dyDescent="0.1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</row>
    <row r="22" spans="1:55" ht="9.9499999999999993" customHeight="1" x14ac:dyDescent="0.1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8"/>
      <c r="B24" s="9" t="s">
        <v>77</v>
      </c>
      <c r="C24" s="9" t="s">
        <v>78</v>
      </c>
      <c r="D24" s="9" t="s">
        <v>79</v>
      </c>
      <c r="E24" s="9" t="s">
        <v>80</v>
      </c>
      <c r="F24" s="9" t="s">
        <v>81</v>
      </c>
      <c r="G24" s="9" t="s">
        <v>82</v>
      </c>
      <c r="H24" s="9" t="s">
        <v>83</v>
      </c>
      <c r="I24" s="9" t="s">
        <v>84</v>
      </c>
      <c r="J24" s="9" t="s">
        <v>85</v>
      </c>
      <c r="K24" s="9" t="s">
        <v>86</v>
      </c>
      <c r="L24" s="9" t="s">
        <v>87</v>
      </c>
      <c r="M24" s="9" t="s">
        <v>88</v>
      </c>
      <c r="N24" s="241" t="s">
        <v>123</v>
      </c>
      <c r="O24" s="169" t="s">
        <v>126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23" t="s">
        <v>175</v>
      </c>
      <c r="B25" s="424">
        <v>86.4</v>
      </c>
      <c r="C25" s="424">
        <v>105.9</v>
      </c>
      <c r="D25" s="424">
        <v>115.8</v>
      </c>
      <c r="E25" s="424">
        <v>124.6</v>
      </c>
      <c r="F25" s="424">
        <v>121.9</v>
      </c>
      <c r="G25" s="424">
        <v>135.4</v>
      </c>
      <c r="H25" s="424">
        <v>137.80000000000001</v>
      </c>
      <c r="I25" s="424">
        <v>127</v>
      </c>
      <c r="J25" s="424">
        <v>126.1</v>
      </c>
      <c r="K25" s="424">
        <v>125.2</v>
      </c>
      <c r="L25" s="424">
        <v>122.8</v>
      </c>
      <c r="M25" s="424">
        <v>110</v>
      </c>
      <c r="N25" s="247">
        <f>SUM(B25:M25)</f>
        <v>1438.8999999999999</v>
      </c>
      <c r="O25" s="242">
        <v>123</v>
      </c>
      <c r="P25" s="178"/>
      <c r="Q25" s="345"/>
      <c r="R25" s="345"/>
      <c r="S25" s="178"/>
      <c r="T25" s="178"/>
      <c r="U25" s="178"/>
      <c r="V25" s="178"/>
      <c r="W25" s="178"/>
      <c r="X25" s="178"/>
      <c r="Y25" s="178"/>
      <c r="Z25" s="17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4" customFormat="1" ht="11.1" customHeight="1" x14ac:dyDescent="0.15">
      <c r="A26" s="423" t="s">
        <v>178</v>
      </c>
      <c r="B26" s="424">
        <v>91</v>
      </c>
      <c r="C26" s="424">
        <v>88.5</v>
      </c>
      <c r="D26" s="424">
        <v>127.1</v>
      </c>
      <c r="E26" s="424">
        <v>123.6</v>
      </c>
      <c r="F26" s="424">
        <v>127.3</v>
      </c>
      <c r="G26" s="424">
        <v>123.9</v>
      </c>
      <c r="H26" s="424">
        <v>147.6</v>
      </c>
      <c r="I26" s="424">
        <v>123.9</v>
      </c>
      <c r="J26" s="424">
        <v>121.8</v>
      </c>
      <c r="K26" s="424">
        <v>131</v>
      </c>
      <c r="L26" s="424">
        <v>110.3</v>
      </c>
      <c r="M26" s="424">
        <v>106.5</v>
      </c>
      <c r="N26" s="425">
        <f>SUM(B26:M26)</f>
        <v>1422.5</v>
      </c>
      <c r="O26" s="426">
        <f>ROUND(N26/N25*100,1)</f>
        <v>98.9</v>
      </c>
      <c r="P26" s="430"/>
      <c r="Q26" s="431"/>
      <c r="R26" s="431"/>
      <c r="S26" s="430"/>
      <c r="T26" s="430"/>
      <c r="U26" s="430"/>
      <c r="V26" s="430"/>
      <c r="W26" s="430"/>
      <c r="X26" s="430"/>
      <c r="Y26" s="430"/>
      <c r="Z26" s="430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</row>
    <row r="27" spans="1:55" s="54" customFormat="1" ht="11.1" customHeight="1" x14ac:dyDescent="0.15">
      <c r="A27" s="423" t="s">
        <v>181</v>
      </c>
      <c r="B27" s="424">
        <v>96.4</v>
      </c>
      <c r="C27" s="424">
        <v>100.8</v>
      </c>
      <c r="D27" s="424">
        <v>119.9</v>
      </c>
      <c r="E27" s="424">
        <v>122</v>
      </c>
      <c r="F27" s="424">
        <v>123.5</v>
      </c>
      <c r="G27" s="424">
        <v>126.2</v>
      </c>
      <c r="H27" s="424">
        <v>126.9</v>
      </c>
      <c r="I27" s="424">
        <v>97.5</v>
      </c>
      <c r="J27" s="424">
        <v>114.1</v>
      </c>
      <c r="K27" s="424">
        <v>104.1</v>
      </c>
      <c r="L27" s="424">
        <v>95.1</v>
      </c>
      <c r="M27" s="424">
        <v>110</v>
      </c>
      <c r="N27" s="425">
        <f>SUM(B27:M27)</f>
        <v>1336.4999999999998</v>
      </c>
      <c r="O27" s="426">
        <f t="shared" ref="O27:O28" si="0">ROUND(N27/N26*100,1)</f>
        <v>94</v>
      </c>
      <c r="P27" s="430"/>
      <c r="Q27" s="431"/>
      <c r="R27" s="431"/>
      <c r="S27" s="430"/>
      <c r="T27" s="430"/>
      <c r="U27" s="430"/>
      <c r="V27" s="430"/>
      <c r="W27" s="430"/>
      <c r="X27" s="430"/>
      <c r="Y27" s="430"/>
      <c r="Z27" s="43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</row>
    <row r="28" spans="1:55" s="54" customFormat="1" ht="11.1" customHeight="1" x14ac:dyDescent="0.15">
      <c r="A28" s="423" t="s">
        <v>180</v>
      </c>
      <c r="B28" s="424">
        <v>84.4</v>
      </c>
      <c r="C28" s="424">
        <v>90.2</v>
      </c>
      <c r="D28" s="424">
        <v>113.2</v>
      </c>
      <c r="E28" s="424">
        <v>112.9</v>
      </c>
      <c r="F28" s="424">
        <v>92.8</v>
      </c>
      <c r="G28" s="424">
        <v>100.2</v>
      </c>
      <c r="H28" s="424">
        <v>103</v>
      </c>
      <c r="I28" s="424">
        <v>90.2</v>
      </c>
      <c r="J28" s="424">
        <v>95.8</v>
      </c>
      <c r="K28" s="424">
        <v>131.9</v>
      </c>
      <c r="L28" s="424">
        <v>84.5</v>
      </c>
      <c r="M28" s="424">
        <v>78.599999999999994</v>
      </c>
      <c r="N28" s="425">
        <f>SUM(B28:M28)</f>
        <v>1177.6999999999998</v>
      </c>
      <c r="O28" s="426">
        <f t="shared" si="0"/>
        <v>88.1</v>
      </c>
      <c r="P28" s="430"/>
      <c r="Q28" s="431"/>
      <c r="R28" s="431"/>
      <c r="S28" s="430"/>
      <c r="T28" s="430"/>
      <c r="U28" s="430"/>
      <c r="V28" s="430"/>
      <c r="W28" s="430"/>
      <c r="X28" s="430"/>
      <c r="Y28" s="430"/>
      <c r="Z28" s="430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</row>
    <row r="29" spans="1:55" s="54" customFormat="1" ht="11.1" customHeight="1" x14ac:dyDescent="0.15">
      <c r="A29" s="423" t="s">
        <v>187</v>
      </c>
      <c r="B29" s="424">
        <v>75.7</v>
      </c>
      <c r="C29" s="424">
        <v>92.3</v>
      </c>
      <c r="D29" s="424">
        <v>105</v>
      </c>
      <c r="E29" s="424">
        <v>103.6</v>
      </c>
      <c r="F29" s="424">
        <v>94.9</v>
      </c>
      <c r="G29" s="424">
        <v>106.3</v>
      </c>
      <c r="H29" s="424">
        <v>100.1</v>
      </c>
      <c r="I29" s="424">
        <v>100.9</v>
      </c>
      <c r="J29" s="424"/>
      <c r="K29" s="424"/>
      <c r="L29" s="424"/>
      <c r="M29" s="424"/>
      <c r="N29" s="425"/>
      <c r="O29" s="426"/>
      <c r="P29" s="430"/>
      <c r="Q29" s="432"/>
      <c r="R29" s="432"/>
      <c r="S29" s="430"/>
      <c r="T29" s="430"/>
      <c r="U29" s="430"/>
      <c r="V29" s="430"/>
      <c r="W29" s="430"/>
      <c r="X29" s="430"/>
      <c r="Y29" s="430"/>
      <c r="Z29" s="430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</row>
    <row r="30" spans="1:55" s="54" customFormat="1" ht="9.9499999999999993" customHeight="1" x14ac:dyDescent="0.15">
      <c r="H30" s="225"/>
    </row>
    <row r="31" spans="1:55" s="54" customFormat="1" ht="9.9499999999999993" customHeight="1" x14ac:dyDescent="0.15"/>
    <row r="32" spans="1:55" s="54" customFormat="1" ht="9.9499999999999993" customHeight="1" x14ac:dyDescent="0.15"/>
    <row r="33" s="54" customFormat="1" ht="9.9499999999999993" customHeight="1" x14ac:dyDescent="0.15"/>
    <row r="34" s="54" customFormat="1" ht="9.9499999999999993" customHeight="1" x14ac:dyDescent="0.15"/>
    <row r="35" s="54" customFormat="1" ht="9.9499999999999993" customHeight="1" x14ac:dyDescent="0.15"/>
    <row r="36" s="54" customFormat="1" ht="9.9499999999999993" customHeight="1" x14ac:dyDescent="0.15"/>
    <row r="37" s="54" customFormat="1" ht="9.9499999999999993" customHeight="1" x14ac:dyDescent="0.15"/>
    <row r="38" s="54" customFormat="1" ht="9.9499999999999993" customHeight="1" x14ac:dyDescent="0.15"/>
    <row r="39" s="54" customFormat="1" ht="9.9499999999999993" customHeight="1" x14ac:dyDescent="0.15"/>
    <row r="40" s="54" customFormat="1" ht="9.9499999999999993" customHeight="1" x14ac:dyDescent="0.15"/>
    <row r="41" s="54" customFormat="1" ht="9.9499999999999993" customHeight="1" x14ac:dyDescent="0.15"/>
    <row r="42" s="54" customFormat="1" ht="9.9499999999999993" customHeight="1" x14ac:dyDescent="0.15"/>
    <row r="43" s="54" customFormat="1" ht="9.9499999999999993" customHeight="1" x14ac:dyDescent="0.15"/>
    <row r="44" s="54" customFormat="1" ht="9.9499999999999993" customHeight="1" x14ac:dyDescent="0.15"/>
    <row r="45" s="54" customFormat="1" ht="9.9499999999999993" customHeight="1" x14ac:dyDescent="0.15"/>
    <row r="46" s="54" customFormat="1" ht="9.9499999999999993" customHeight="1" x14ac:dyDescent="0.15"/>
    <row r="47" s="54" customFormat="1" ht="9.9499999999999993" customHeight="1" x14ac:dyDescent="0.15"/>
    <row r="48" s="54" customFormat="1" ht="9.9499999999999993" customHeight="1" x14ac:dyDescent="0.15"/>
    <row r="49" spans="1:48" s="54" customFormat="1" ht="9.9499999999999993" customHeight="1" x14ac:dyDescent="0.15"/>
    <row r="50" spans="1:48" s="54" customFormat="1" ht="9.9499999999999993" customHeight="1" x14ac:dyDescent="0.15"/>
    <row r="51" spans="1:48" s="54" customFormat="1" ht="9.9499999999999993" customHeight="1" x14ac:dyDescent="0.15"/>
    <row r="52" spans="1:48" s="54" customFormat="1" ht="9.9499999999999993" customHeight="1" x14ac:dyDescent="0.15"/>
    <row r="53" spans="1:48" s="363" customFormat="1" ht="11.1" customHeight="1" x14ac:dyDescent="0.15">
      <c r="A53" s="433"/>
      <c r="B53" s="434" t="s">
        <v>77</v>
      </c>
      <c r="C53" s="434" t="s">
        <v>78</v>
      </c>
      <c r="D53" s="434" t="s">
        <v>79</v>
      </c>
      <c r="E53" s="434" t="s">
        <v>80</v>
      </c>
      <c r="F53" s="434" t="s">
        <v>81</v>
      </c>
      <c r="G53" s="434" t="s">
        <v>82</v>
      </c>
      <c r="H53" s="434" t="s">
        <v>83</v>
      </c>
      <c r="I53" s="434" t="s">
        <v>84</v>
      </c>
      <c r="J53" s="434" t="s">
        <v>85</v>
      </c>
      <c r="K53" s="434" t="s">
        <v>86</v>
      </c>
      <c r="L53" s="434" t="s">
        <v>87</v>
      </c>
      <c r="M53" s="434" t="s">
        <v>88</v>
      </c>
      <c r="N53" s="435" t="s">
        <v>124</v>
      </c>
      <c r="O53" s="436" t="s">
        <v>126</v>
      </c>
      <c r="P53" s="437"/>
      <c r="Q53" s="437"/>
      <c r="R53" s="437"/>
      <c r="S53" s="437"/>
      <c r="T53" s="437"/>
      <c r="U53" s="437"/>
      <c r="V53" s="437"/>
      <c r="W53" s="437"/>
      <c r="X53" s="437"/>
      <c r="Y53" s="437"/>
      <c r="Z53" s="437"/>
      <c r="AA53" s="429"/>
      <c r="AB53" s="429"/>
      <c r="AC53" s="429"/>
      <c r="AD53" s="429"/>
      <c r="AE53" s="429"/>
      <c r="AF53" s="429"/>
      <c r="AG53" s="429"/>
      <c r="AH53" s="429"/>
      <c r="AI53" s="429"/>
      <c r="AJ53" s="429"/>
      <c r="AK53" s="429"/>
      <c r="AL53" s="429"/>
      <c r="AM53" s="429"/>
      <c r="AN53" s="429"/>
      <c r="AO53" s="429"/>
      <c r="AP53" s="429"/>
      <c r="AQ53" s="429"/>
      <c r="AR53" s="429"/>
      <c r="AS53" s="429"/>
      <c r="AT53" s="429"/>
      <c r="AU53" s="429"/>
      <c r="AV53" s="429"/>
    </row>
    <row r="54" spans="1:48" s="363" customFormat="1" ht="11.1" customHeight="1" x14ac:dyDescent="0.15">
      <c r="A54" s="8" t="s">
        <v>175</v>
      </c>
      <c r="B54" s="175">
        <v>92.5</v>
      </c>
      <c r="C54" s="175">
        <v>102.9</v>
      </c>
      <c r="D54" s="175">
        <v>99.4</v>
      </c>
      <c r="E54" s="175">
        <v>109.4</v>
      </c>
      <c r="F54" s="175">
        <v>112.9</v>
      </c>
      <c r="G54" s="175">
        <v>124.7</v>
      </c>
      <c r="H54" s="175">
        <v>123</v>
      </c>
      <c r="I54" s="175">
        <v>131.30000000000001</v>
      </c>
      <c r="J54" s="175">
        <v>130.1</v>
      </c>
      <c r="K54" s="175">
        <v>132.19999999999999</v>
      </c>
      <c r="L54" s="175">
        <v>134.30000000000001</v>
      </c>
      <c r="M54" s="175">
        <v>124.2</v>
      </c>
      <c r="N54" s="425">
        <f>SUM(B54:M54)/12</f>
        <v>118.075</v>
      </c>
      <c r="O54" s="426">
        <v>125</v>
      </c>
      <c r="P54" s="427"/>
      <c r="Q54" s="428"/>
      <c r="R54" s="428"/>
      <c r="S54" s="427"/>
      <c r="T54" s="427"/>
      <c r="U54" s="427"/>
      <c r="V54" s="427"/>
      <c r="W54" s="427"/>
      <c r="X54" s="427"/>
      <c r="Y54" s="427"/>
      <c r="Z54" s="427"/>
      <c r="AA54" s="429"/>
      <c r="AB54" s="429"/>
      <c r="AC54" s="429"/>
      <c r="AD54" s="429"/>
      <c r="AE54" s="429"/>
      <c r="AF54" s="429"/>
      <c r="AG54" s="429"/>
      <c r="AH54" s="429"/>
      <c r="AI54" s="429"/>
      <c r="AJ54" s="429"/>
      <c r="AK54" s="429"/>
      <c r="AL54" s="429"/>
      <c r="AM54" s="429"/>
      <c r="AN54" s="429"/>
      <c r="AO54" s="429"/>
      <c r="AP54" s="429"/>
      <c r="AQ54" s="429"/>
      <c r="AR54" s="429"/>
      <c r="AS54" s="429"/>
      <c r="AT54" s="429"/>
      <c r="AU54" s="429"/>
      <c r="AV54" s="429"/>
    </row>
    <row r="55" spans="1:48" s="363" customFormat="1" ht="11.1" customHeight="1" x14ac:dyDescent="0.15">
      <c r="A55" s="8" t="s">
        <v>178</v>
      </c>
      <c r="B55" s="175">
        <v>120.5</v>
      </c>
      <c r="C55" s="175">
        <v>109</v>
      </c>
      <c r="D55" s="175">
        <v>119.8</v>
      </c>
      <c r="E55" s="175">
        <v>121.6</v>
      </c>
      <c r="F55" s="175">
        <v>136.1</v>
      </c>
      <c r="G55" s="175">
        <v>141.5</v>
      </c>
      <c r="H55" s="175">
        <v>138.5</v>
      </c>
      <c r="I55" s="175">
        <v>115.4</v>
      </c>
      <c r="J55" s="175">
        <v>127.1</v>
      </c>
      <c r="K55" s="175">
        <v>139.9</v>
      </c>
      <c r="L55" s="175">
        <v>134.6</v>
      </c>
      <c r="M55" s="175">
        <v>130.80000000000001</v>
      </c>
      <c r="N55" s="425">
        <f>SUM(B55:M55)/12</f>
        <v>127.89999999999999</v>
      </c>
      <c r="O55" s="426">
        <f t="shared" ref="O55:O57" si="1">ROUND(N55/N54*100,1)</f>
        <v>108.3</v>
      </c>
      <c r="P55" s="427"/>
      <c r="Q55" s="428"/>
      <c r="R55" s="428"/>
      <c r="S55" s="427"/>
      <c r="T55" s="427"/>
      <c r="U55" s="427"/>
      <c r="V55" s="427"/>
      <c r="W55" s="427"/>
      <c r="X55" s="427"/>
      <c r="Y55" s="427"/>
      <c r="Z55" s="427"/>
      <c r="AA55" s="429"/>
      <c r="AB55" s="429"/>
      <c r="AC55" s="429"/>
      <c r="AD55" s="429"/>
      <c r="AE55" s="429"/>
      <c r="AF55" s="429"/>
      <c r="AG55" s="429"/>
      <c r="AH55" s="429"/>
      <c r="AI55" s="429"/>
      <c r="AJ55" s="429"/>
      <c r="AK55" s="429"/>
      <c r="AL55" s="429"/>
      <c r="AM55" s="429"/>
      <c r="AN55" s="429"/>
      <c r="AO55" s="429"/>
      <c r="AP55" s="429"/>
      <c r="AQ55" s="429"/>
      <c r="AR55" s="429"/>
      <c r="AS55" s="429"/>
      <c r="AT55" s="429"/>
      <c r="AU55" s="429"/>
      <c r="AV55" s="429"/>
    </row>
    <row r="56" spans="1:48" s="363" customFormat="1" ht="11.1" customHeight="1" x14ac:dyDescent="0.15">
      <c r="A56" s="8" t="s">
        <v>181</v>
      </c>
      <c r="B56" s="175">
        <v>114.1</v>
      </c>
      <c r="C56" s="175">
        <v>119.1</v>
      </c>
      <c r="D56" s="175">
        <v>126.2</v>
      </c>
      <c r="E56" s="175">
        <v>117.7</v>
      </c>
      <c r="F56" s="175">
        <v>126</v>
      </c>
      <c r="G56" s="175">
        <v>138.9</v>
      </c>
      <c r="H56" s="175">
        <v>146.19999999999999</v>
      </c>
      <c r="I56" s="175">
        <v>134.4</v>
      </c>
      <c r="J56" s="175">
        <v>134.19999999999999</v>
      </c>
      <c r="K56" s="175">
        <v>122.9</v>
      </c>
      <c r="L56" s="175">
        <v>124.3</v>
      </c>
      <c r="M56" s="175">
        <v>122.1</v>
      </c>
      <c r="N56" s="425">
        <f>SUM(B56:M56)/12</f>
        <v>127.17499999999997</v>
      </c>
      <c r="O56" s="426">
        <f t="shared" si="1"/>
        <v>99.4</v>
      </c>
      <c r="P56" s="427"/>
      <c r="Q56" s="428"/>
      <c r="R56" s="428"/>
      <c r="S56" s="427"/>
      <c r="T56" s="427"/>
      <c r="U56" s="427"/>
      <c r="V56" s="427"/>
      <c r="W56" s="427"/>
      <c r="X56" s="427"/>
      <c r="Y56" s="427"/>
      <c r="Z56" s="427"/>
      <c r="AA56" s="429"/>
    </row>
    <row r="57" spans="1:48" s="363" customFormat="1" ht="11.1" customHeight="1" x14ac:dyDescent="0.15">
      <c r="A57" s="8" t="s">
        <v>180</v>
      </c>
      <c r="B57" s="175">
        <v>119.6</v>
      </c>
      <c r="C57" s="175">
        <v>116.2</v>
      </c>
      <c r="D57" s="175">
        <v>120.4</v>
      </c>
      <c r="E57" s="175">
        <v>120.3</v>
      </c>
      <c r="F57" s="175">
        <v>123.1</v>
      </c>
      <c r="G57" s="175">
        <v>116.5</v>
      </c>
      <c r="H57" s="175">
        <v>114.8</v>
      </c>
      <c r="I57" s="175">
        <v>111.8</v>
      </c>
      <c r="J57" s="175">
        <v>114</v>
      </c>
      <c r="K57" s="175">
        <v>141.30000000000001</v>
      </c>
      <c r="L57" s="175">
        <v>114</v>
      </c>
      <c r="M57" s="175">
        <v>101.3</v>
      </c>
      <c r="N57" s="425">
        <f>SUM(B57:M57)/12</f>
        <v>117.77499999999998</v>
      </c>
      <c r="O57" s="426">
        <f t="shared" si="1"/>
        <v>92.6</v>
      </c>
      <c r="P57" s="427"/>
      <c r="Q57" s="428"/>
      <c r="R57" s="428"/>
      <c r="S57" s="427"/>
      <c r="T57" s="427"/>
      <c r="U57" s="427"/>
      <c r="V57" s="427"/>
      <c r="W57" s="427"/>
      <c r="X57" s="427"/>
      <c r="Y57" s="427"/>
      <c r="Z57" s="427"/>
      <c r="AA57" s="429"/>
    </row>
    <row r="58" spans="1:48" s="172" customFormat="1" ht="11.1" customHeight="1" x14ac:dyDescent="0.15">
      <c r="A58" s="8" t="s">
        <v>187</v>
      </c>
      <c r="B58" s="175">
        <v>99.7</v>
      </c>
      <c r="C58" s="175">
        <v>109.5</v>
      </c>
      <c r="D58" s="175">
        <v>111.4</v>
      </c>
      <c r="E58" s="175">
        <v>102.9</v>
      </c>
      <c r="F58" s="175">
        <v>113.3</v>
      </c>
      <c r="G58" s="175">
        <v>123.3</v>
      </c>
      <c r="H58" s="175">
        <v>120.8</v>
      </c>
      <c r="I58" s="175">
        <v>138.19999999999999</v>
      </c>
      <c r="J58" s="175"/>
      <c r="K58" s="175"/>
      <c r="L58" s="175"/>
      <c r="M58" s="175"/>
      <c r="N58" s="247"/>
      <c r="O58" s="426"/>
      <c r="P58" s="182"/>
      <c r="Q58" s="421"/>
      <c r="R58" s="421"/>
      <c r="S58" s="182"/>
      <c r="T58" s="182"/>
      <c r="U58" s="182"/>
      <c r="V58" s="182"/>
      <c r="W58" s="182"/>
      <c r="X58" s="182"/>
      <c r="Y58" s="182"/>
      <c r="Z58" s="182"/>
      <c r="AA58" s="170"/>
    </row>
    <row r="59" spans="1:48" ht="9.9499999999999993" customHeight="1" x14ac:dyDescent="0.15">
      <c r="A59" s="17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173"/>
    </row>
    <row r="68" spans="18:18" ht="9.9499999999999993" customHeight="1" x14ac:dyDescent="0.15">
      <c r="R68" s="422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172" customFormat="1" ht="11.1" customHeight="1" x14ac:dyDescent="0.15">
      <c r="A83" s="13"/>
      <c r="B83" s="166" t="s">
        <v>77</v>
      </c>
      <c r="C83" s="166" t="s">
        <v>78</v>
      </c>
      <c r="D83" s="166" t="s">
        <v>79</v>
      </c>
      <c r="E83" s="166" t="s">
        <v>80</v>
      </c>
      <c r="F83" s="166" t="s">
        <v>81</v>
      </c>
      <c r="G83" s="166" t="s">
        <v>82</v>
      </c>
      <c r="H83" s="166" t="s">
        <v>83</v>
      </c>
      <c r="I83" s="166" t="s">
        <v>84</v>
      </c>
      <c r="J83" s="166" t="s">
        <v>85</v>
      </c>
      <c r="K83" s="166" t="s">
        <v>86</v>
      </c>
      <c r="L83" s="166" t="s">
        <v>87</v>
      </c>
      <c r="M83" s="166" t="s">
        <v>88</v>
      </c>
      <c r="N83" s="241" t="s">
        <v>124</v>
      </c>
      <c r="O83" s="169" t="s">
        <v>126</v>
      </c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</row>
    <row r="84" spans="1:26" s="172" customFormat="1" ht="11.1" customHeight="1" x14ac:dyDescent="0.15">
      <c r="A84" s="8" t="s">
        <v>175</v>
      </c>
      <c r="B84" s="168">
        <v>93.4</v>
      </c>
      <c r="C84" s="168">
        <v>103.1</v>
      </c>
      <c r="D84" s="168">
        <v>116.2</v>
      </c>
      <c r="E84" s="168">
        <v>114.5</v>
      </c>
      <c r="F84" s="168">
        <v>108.1</v>
      </c>
      <c r="G84" s="168">
        <v>109</v>
      </c>
      <c r="H84" s="168">
        <v>112</v>
      </c>
      <c r="I84" s="168">
        <v>96.6</v>
      </c>
      <c r="J84" s="168">
        <v>97</v>
      </c>
      <c r="K84" s="168">
        <v>94.7</v>
      </c>
      <c r="L84" s="168">
        <v>91.3</v>
      </c>
      <c r="M84" s="168">
        <v>89</v>
      </c>
      <c r="N84" s="246">
        <f t="shared" ref="N84:N87" si="2">SUM(B84:M84)/12</f>
        <v>102.07499999999999</v>
      </c>
      <c r="O84" s="252">
        <v>99.2</v>
      </c>
      <c r="P84" s="170"/>
      <c r="Q84" s="349"/>
      <c r="R84" s="349"/>
      <c r="S84" s="170"/>
      <c r="T84" s="170"/>
      <c r="U84" s="170"/>
      <c r="V84" s="170"/>
      <c r="W84" s="170"/>
      <c r="X84" s="170"/>
      <c r="Y84" s="170"/>
      <c r="Z84" s="170"/>
    </row>
    <row r="85" spans="1:26" s="172" customFormat="1" ht="11.1" customHeight="1" x14ac:dyDescent="0.15">
      <c r="A85" s="8" t="s">
        <v>178</v>
      </c>
      <c r="B85" s="168">
        <v>76</v>
      </c>
      <c r="C85" s="168">
        <v>82.2</v>
      </c>
      <c r="D85" s="168">
        <v>106.4</v>
      </c>
      <c r="E85" s="168">
        <v>101.7</v>
      </c>
      <c r="F85" s="168">
        <v>93.2</v>
      </c>
      <c r="G85" s="168">
        <v>87.3</v>
      </c>
      <c r="H85" s="168">
        <v>106.5</v>
      </c>
      <c r="I85" s="168">
        <v>106.7</v>
      </c>
      <c r="J85" s="168">
        <v>95.6</v>
      </c>
      <c r="K85" s="168">
        <v>93.4</v>
      </c>
      <c r="L85" s="168">
        <v>82.3</v>
      </c>
      <c r="M85" s="168">
        <v>81.7</v>
      </c>
      <c r="N85" s="246">
        <f t="shared" si="2"/>
        <v>92.75</v>
      </c>
      <c r="O85" s="252">
        <f t="shared" ref="O85:O87" si="3">ROUND(N85/N84*100,1)</f>
        <v>90.9</v>
      </c>
      <c r="P85" s="170"/>
      <c r="Q85" s="349"/>
      <c r="R85" s="349"/>
      <c r="S85" s="170"/>
      <c r="T85" s="170"/>
      <c r="U85" s="170"/>
      <c r="V85" s="170"/>
      <c r="W85" s="170"/>
      <c r="X85" s="170"/>
      <c r="Y85" s="170"/>
      <c r="Z85" s="170"/>
    </row>
    <row r="86" spans="1:26" s="172" customFormat="1" ht="11.1" customHeight="1" x14ac:dyDescent="0.15">
      <c r="A86" s="8" t="s">
        <v>181</v>
      </c>
      <c r="B86" s="168">
        <v>85.5</v>
      </c>
      <c r="C86" s="168">
        <v>84.2</v>
      </c>
      <c r="D86" s="168">
        <v>94.9</v>
      </c>
      <c r="E86" s="168">
        <v>103.5</v>
      </c>
      <c r="F86" s="168">
        <v>98</v>
      </c>
      <c r="G86" s="168">
        <v>90.4</v>
      </c>
      <c r="H86" s="168">
        <v>86.4</v>
      </c>
      <c r="I86" s="168">
        <v>73.7</v>
      </c>
      <c r="J86" s="168">
        <v>85</v>
      </c>
      <c r="K86" s="168">
        <v>85.4</v>
      </c>
      <c r="L86" s="168">
        <v>76.400000000000006</v>
      </c>
      <c r="M86" s="168">
        <v>90.2</v>
      </c>
      <c r="N86" s="246">
        <f t="shared" si="2"/>
        <v>87.8</v>
      </c>
      <c r="O86" s="252">
        <f t="shared" si="3"/>
        <v>94.7</v>
      </c>
      <c r="P86" s="170"/>
      <c r="Q86" s="349"/>
      <c r="R86" s="349"/>
      <c r="S86" s="170"/>
      <c r="T86" s="170"/>
      <c r="U86" s="170"/>
      <c r="V86" s="170"/>
      <c r="W86" s="170"/>
      <c r="X86" s="170"/>
      <c r="Y86" s="170"/>
      <c r="Z86" s="170"/>
    </row>
    <row r="87" spans="1:26" s="172" customFormat="1" ht="11.1" customHeight="1" x14ac:dyDescent="0.15">
      <c r="A87" s="8" t="s">
        <v>180</v>
      </c>
      <c r="B87" s="168">
        <v>70.900000000000006</v>
      </c>
      <c r="C87" s="168">
        <v>78</v>
      </c>
      <c r="D87" s="168">
        <v>93.9</v>
      </c>
      <c r="E87" s="168">
        <v>93.9</v>
      </c>
      <c r="F87" s="168">
        <v>75.099999999999994</v>
      </c>
      <c r="G87" s="168">
        <v>86.4</v>
      </c>
      <c r="H87" s="168">
        <v>89.8</v>
      </c>
      <c r="I87" s="168">
        <v>81</v>
      </c>
      <c r="J87" s="168">
        <v>83.9</v>
      </c>
      <c r="K87" s="168">
        <v>92.6</v>
      </c>
      <c r="L87" s="168">
        <v>76.900000000000006</v>
      </c>
      <c r="M87" s="168">
        <v>79</v>
      </c>
      <c r="N87" s="246">
        <f t="shared" si="2"/>
        <v>83.45</v>
      </c>
      <c r="O87" s="252">
        <f t="shared" si="3"/>
        <v>95</v>
      </c>
      <c r="P87" s="170"/>
      <c r="Q87" s="349"/>
      <c r="R87" s="349"/>
      <c r="S87" s="170"/>
      <c r="T87" s="170"/>
      <c r="U87" s="170"/>
      <c r="V87" s="170"/>
      <c r="W87" s="170"/>
      <c r="X87" s="170"/>
      <c r="Y87" s="170"/>
      <c r="Z87" s="170"/>
    </row>
    <row r="88" spans="1:26" s="172" customFormat="1" ht="11.1" customHeight="1" x14ac:dyDescent="0.15">
      <c r="A88" s="8" t="s">
        <v>187</v>
      </c>
      <c r="B88" s="168">
        <v>76.099999999999994</v>
      </c>
      <c r="C88" s="168">
        <v>83.6</v>
      </c>
      <c r="D88" s="168">
        <v>94.2</v>
      </c>
      <c r="E88" s="168">
        <v>100.7</v>
      </c>
      <c r="F88" s="168">
        <v>83</v>
      </c>
      <c r="G88" s="168">
        <v>85.6</v>
      </c>
      <c r="H88" s="168">
        <v>83.1</v>
      </c>
      <c r="I88" s="168">
        <v>71.099999999999994</v>
      </c>
      <c r="J88" s="168"/>
      <c r="K88" s="168"/>
      <c r="L88" s="168"/>
      <c r="M88" s="168"/>
      <c r="N88" s="246"/>
      <c r="O88" s="252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pans="1:26" ht="9.9499999999999993" customHeight="1" x14ac:dyDescent="0.15">
      <c r="E89" s="45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I89" sqref="I89"/>
    </sheetView>
  </sheetViews>
  <sheetFormatPr defaultRowHeight="9.9499999999999993" customHeight="1" x14ac:dyDescent="0.15"/>
  <cols>
    <col min="1" max="1" width="7.625" style="264" customWidth="1"/>
    <col min="2" max="13" width="6.125" style="264" customWidth="1"/>
    <col min="14" max="27" width="7.625" style="264" customWidth="1"/>
    <col min="28" max="16384" width="9" style="264"/>
  </cols>
  <sheetData>
    <row r="7" spans="1:15" ht="9.9499999999999993" customHeight="1" x14ac:dyDescent="0.1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5" ht="9.9499999999999993" customHeight="1" x14ac:dyDescent="0.1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5" ht="9.9499999999999993" customHeight="1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5" ht="9.9499999999999993" customHeight="1" x14ac:dyDescent="0.1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5" ht="9.9499999999999993" customHeight="1" x14ac:dyDescent="0.1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4" spans="1:15" ht="9.9499999999999993" customHeight="1" x14ac:dyDescent="0.15">
      <c r="N14" s="265"/>
      <c r="O14" s="265"/>
    </row>
    <row r="17" spans="1:48" ht="9.9499999999999993" customHeight="1" x14ac:dyDescent="0.15">
      <c r="O17" s="265"/>
    </row>
    <row r="18" spans="1:48" ht="9.9499999999999993" customHeight="1" x14ac:dyDescent="0.15">
      <c r="A18" s="173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</row>
    <row r="19" spans="1:48" ht="9.9499999999999993" customHeight="1" x14ac:dyDescent="0.15">
      <c r="A19" s="173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</row>
    <row r="20" spans="1:48" ht="9.9499999999999993" customHeight="1" x14ac:dyDescent="0.1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265"/>
    </row>
    <row r="21" spans="1:48" ht="9.9499999999999993" customHeight="1" x14ac:dyDescent="0.1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265"/>
    </row>
    <row r="22" spans="1:48" ht="9.9499999999999993" customHeight="1" x14ac:dyDescent="0.1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"/>
      <c r="O22" s="5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8"/>
      <c r="B24" s="9" t="s">
        <v>77</v>
      </c>
      <c r="C24" s="9" t="s">
        <v>78</v>
      </c>
      <c r="D24" s="9" t="s">
        <v>79</v>
      </c>
      <c r="E24" s="9" t="s">
        <v>80</v>
      </c>
      <c r="F24" s="9" t="s">
        <v>81</v>
      </c>
      <c r="G24" s="9" t="s">
        <v>82</v>
      </c>
      <c r="H24" s="9" t="s">
        <v>83</v>
      </c>
      <c r="I24" s="9" t="s">
        <v>84</v>
      </c>
      <c r="J24" s="9" t="s">
        <v>85</v>
      </c>
      <c r="K24" s="9" t="s">
        <v>86</v>
      </c>
      <c r="L24" s="9" t="s">
        <v>87</v>
      </c>
      <c r="M24" s="9" t="s">
        <v>88</v>
      </c>
      <c r="N24" s="241" t="s">
        <v>123</v>
      </c>
      <c r="O24" s="169" t="s">
        <v>126</v>
      </c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8" t="s">
        <v>175</v>
      </c>
      <c r="B25" s="175">
        <v>14.1</v>
      </c>
      <c r="C25" s="175">
        <v>14.9</v>
      </c>
      <c r="D25" s="175">
        <v>16.399999999999999</v>
      </c>
      <c r="E25" s="175">
        <v>16.100000000000001</v>
      </c>
      <c r="F25" s="175">
        <v>15.5</v>
      </c>
      <c r="G25" s="175">
        <v>16.8</v>
      </c>
      <c r="H25" s="175">
        <v>16.100000000000001</v>
      </c>
      <c r="I25" s="175">
        <v>15</v>
      </c>
      <c r="J25" s="175">
        <v>17.8</v>
      </c>
      <c r="K25" s="175">
        <v>16.899999999999999</v>
      </c>
      <c r="L25" s="175">
        <v>15.7</v>
      </c>
      <c r="M25" s="396">
        <v>15.7</v>
      </c>
      <c r="N25" s="247">
        <f>SUM(B25:M25)</f>
        <v>191</v>
      </c>
      <c r="O25" s="242">
        <v>108.8</v>
      </c>
      <c r="P25" s="178"/>
      <c r="Q25" s="339"/>
      <c r="R25" s="339"/>
      <c r="S25" s="178"/>
      <c r="T25" s="178"/>
      <c r="U25" s="178"/>
      <c r="V25" s="178"/>
      <c r="W25" s="178"/>
      <c r="X25" s="178"/>
      <c r="Y25" s="178"/>
      <c r="Z25" s="17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8" t="s">
        <v>178</v>
      </c>
      <c r="B26" s="175">
        <v>14.6</v>
      </c>
      <c r="C26" s="175">
        <v>14.9</v>
      </c>
      <c r="D26" s="175">
        <v>16</v>
      </c>
      <c r="E26" s="175">
        <v>15.6</v>
      </c>
      <c r="F26" s="175">
        <v>15.5</v>
      </c>
      <c r="G26" s="175">
        <v>15.8</v>
      </c>
      <c r="H26" s="175">
        <v>15.8</v>
      </c>
      <c r="I26" s="175">
        <v>15.3</v>
      </c>
      <c r="J26" s="175">
        <v>19.3</v>
      </c>
      <c r="K26" s="175">
        <v>20.3</v>
      </c>
      <c r="L26" s="175">
        <v>21.1</v>
      </c>
      <c r="M26" s="396">
        <v>18.5</v>
      </c>
      <c r="N26" s="247">
        <f>SUM(B26:M26)</f>
        <v>202.7</v>
      </c>
      <c r="O26" s="242">
        <f>SUM(N26/N25)*100</f>
        <v>106.12565445026176</v>
      </c>
      <c r="P26" s="178"/>
      <c r="Q26" s="339"/>
      <c r="R26" s="339"/>
      <c r="S26" s="178"/>
      <c r="T26" s="178"/>
      <c r="U26" s="178"/>
      <c r="V26" s="178"/>
      <c r="W26" s="178"/>
      <c r="X26" s="178"/>
      <c r="Y26" s="178"/>
      <c r="Z26" s="17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8" t="s">
        <v>181</v>
      </c>
      <c r="B27" s="175">
        <v>20</v>
      </c>
      <c r="C27" s="175">
        <v>20.100000000000001</v>
      </c>
      <c r="D27" s="175">
        <v>21.2</v>
      </c>
      <c r="E27" s="175">
        <v>22.7</v>
      </c>
      <c r="F27" s="175">
        <v>21.8</v>
      </c>
      <c r="G27" s="175">
        <v>21.8</v>
      </c>
      <c r="H27" s="175">
        <v>23.4</v>
      </c>
      <c r="I27" s="175">
        <v>20.3</v>
      </c>
      <c r="J27" s="175">
        <v>23.3</v>
      </c>
      <c r="K27" s="175">
        <v>22.7</v>
      </c>
      <c r="L27" s="175">
        <v>21.9</v>
      </c>
      <c r="M27" s="396">
        <v>20.8</v>
      </c>
      <c r="N27" s="342">
        <f>SUM(B27:M27)</f>
        <v>260</v>
      </c>
      <c r="O27" s="242">
        <f>SUM(N27/N26)*100</f>
        <v>128.26837691169217</v>
      </c>
      <c r="P27" s="178"/>
      <c r="Q27" s="339"/>
      <c r="R27" s="339"/>
      <c r="S27" s="178"/>
      <c r="T27" s="178"/>
      <c r="U27" s="178"/>
      <c r="V27" s="178"/>
      <c r="W27" s="178"/>
      <c r="X27" s="178"/>
      <c r="Y27" s="178"/>
      <c r="Z27" s="17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8" t="s">
        <v>180</v>
      </c>
      <c r="B28" s="175">
        <v>20.3</v>
      </c>
      <c r="C28" s="175">
        <v>21.9</v>
      </c>
      <c r="D28" s="175">
        <v>25.5</v>
      </c>
      <c r="E28" s="175">
        <v>26.2</v>
      </c>
      <c r="F28" s="175">
        <v>20.399999999999999</v>
      </c>
      <c r="G28" s="175">
        <v>21.6</v>
      </c>
      <c r="H28" s="175">
        <v>23.6</v>
      </c>
      <c r="I28" s="175">
        <v>19.3</v>
      </c>
      <c r="J28" s="175">
        <v>23.5</v>
      </c>
      <c r="K28" s="175">
        <v>23.4</v>
      </c>
      <c r="L28" s="175">
        <v>16.899999999999999</v>
      </c>
      <c r="M28" s="396">
        <v>19</v>
      </c>
      <c r="N28" s="342">
        <f>SUM(B28:M28)</f>
        <v>261.60000000000002</v>
      </c>
      <c r="O28" s="242">
        <f>SUM(N28/N27)*100</f>
        <v>100.61538461538461</v>
      </c>
      <c r="P28" s="178"/>
      <c r="Q28" s="339"/>
      <c r="R28" s="339"/>
      <c r="S28" s="178"/>
      <c r="T28" s="178"/>
      <c r="U28" s="178"/>
      <c r="V28" s="178"/>
      <c r="W28" s="178"/>
      <c r="X28" s="178"/>
      <c r="Y28" s="178"/>
      <c r="Z28" s="17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8" t="s">
        <v>187</v>
      </c>
      <c r="B29" s="175">
        <v>16.5</v>
      </c>
      <c r="C29" s="175">
        <v>20.6</v>
      </c>
      <c r="D29" s="175">
        <v>23</v>
      </c>
      <c r="E29" s="175">
        <v>25.7</v>
      </c>
      <c r="F29" s="175">
        <v>22.2</v>
      </c>
      <c r="G29" s="175">
        <v>20.9</v>
      </c>
      <c r="H29" s="175">
        <v>21.1</v>
      </c>
      <c r="I29" s="175">
        <v>47.8</v>
      </c>
      <c r="J29" s="175"/>
      <c r="K29" s="175"/>
      <c r="L29" s="175"/>
      <c r="M29" s="396"/>
      <c r="N29" s="342"/>
      <c r="O29" s="242"/>
      <c r="P29" s="178"/>
      <c r="Q29" s="250"/>
      <c r="R29" s="250"/>
      <c r="S29" s="178"/>
      <c r="T29" s="178"/>
      <c r="U29" s="178"/>
      <c r="V29" s="178"/>
      <c r="W29" s="178"/>
      <c r="X29" s="178"/>
      <c r="Y29" s="178"/>
      <c r="Z29" s="17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19"/>
    </row>
    <row r="46" spans="8:14" ht="9.9499999999999993" customHeight="1" x14ac:dyDescent="0.15">
      <c r="H46" s="19"/>
    </row>
    <row r="48" spans="8:14" ht="9.9499999999999993" customHeight="1" x14ac:dyDescent="0.15">
      <c r="N48" s="265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8"/>
      <c r="B53" s="9" t="s">
        <v>77</v>
      </c>
      <c r="C53" s="9" t="s">
        <v>78</v>
      </c>
      <c r="D53" s="9" t="s">
        <v>79</v>
      </c>
      <c r="E53" s="9" t="s">
        <v>80</v>
      </c>
      <c r="F53" s="9" t="s">
        <v>81</v>
      </c>
      <c r="G53" s="9" t="s">
        <v>82</v>
      </c>
      <c r="H53" s="9" t="s">
        <v>83</v>
      </c>
      <c r="I53" s="9" t="s">
        <v>84</v>
      </c>
      <c r="J53" s="9" t="s">
        <v>85</v>
      </c>
      <c r="K53" s="9" t="s">
        <v>86</v>
      </c>
      <c r="L53" s="9" t="s">
        <v>87</v>
      </c>
      <c r="M53" s="9" t="s">
        <v>88</v>
      </c>
      <c r="N53" s="241" t="s">
        <v>124</v>
      </c>
      <c r="O53" s="169" t="s">
        <v>126</v>
      </c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8" t="s">
        <v>175</v>
      </c>
      <c r="B54" s="175">
        <v>22.9</v>
      </c>
      <c r="C54" s="175">
        <v>22.8</v>
      </c>
      <c r="D54" s="175">
        <v>23.1</v>
      </c>
      <c r="E54" s="175">
        <v>23.2</v>
      </c>
      <c r="F54" s="175">
        <v>23</v>
      </c>
      <c r="G54" s="175">
        <v>23.1</v>
      </c>
      <c r="H54" s="175">
        <v>22.7</v>
      </c>
      <c r="I54" s="175">
        <v>22.8</v>
      </c>
      <c r="J54" s="175">
        <v>23.7</v>
      </c>
      <c r="K54" s="175">
        <v>24.1</v>
      </c>
      <c r="L54" s="175">
        <v>24.6</v>
      </c>
      <c r="M54" s="175">
        <v>24.6</v>
      </c>
      <c r="N54" s="247">
        <f t="shared" ref="N54:N57" si="0">SUM(B54:M54)/12</f>
        <v>23.383333333333336</v>
      </c>
      <c r="O54" s="242">
        <v>105.6</v>
      </c>
      <c r="P54" s="178"/>
      <c r="Q54" s="350"/>
      <c r="R54" s="350"/>
      <c r="S54" s="178"/>
      <c r="T54" s="178"/>
      <c r="U54" s="178"/>
      <c r="V54" s="178"/>
      <c r="W54" s="178"/>
      <c r="X54" s="178"/>
      <c r="Y54" s="178"/>
      <c r="Z54" s="17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8" t="s">
        <v>178</v>
      </c>
      <c r="B55" s="175">
        <v>24.8</v>
      </c>
      <c r="C55" s="175">
        <v>25.3</v>
      </c>
      <c r="D55" s="175">
        <v>24.4</v>
      </c>
      <c r="E55" s="175">
        <v>23.9</v>
      </c>
      <c r="F55" s="175">
        <v>23.3</v>
      </c>
      <c r="G55" s="175">
        <v>23.4</v>
      </c>
      <c r="H55" s="175">
        <v>23.5</v>
      </c>
      <c r="I55" s="175">
        <v>23.2</v>
      </c>
      <c r="J55" s="175">
        <v>26.7</v>
      </c>
      <c r="K55" s="175">
        <v>29.6</v>
      </c>
      <c r="L55" s="175">
        <v>30.7</v>
      </c>
      <c r="M55" s="175">
        <v>29.8</v>
      </c>
      <c r="N55" s="247">
        <f t="shared" si="0"/>
        <v>25.716666666666665</v>
      </c>
      <c r="O55" s="242">
        <f>SUM(N55/N54)*100</f>
        <v>109.97861724875264</v>
      </c>
      <c r="P55" s="178"/>
      <c r="Q55" s="350"/>
      <c r="R55" s="350"/>
      <c r="S55" s="178"/>
      <c r="T55" s="178"/>
      <c r="U55" s="178"/>
      <c r="V55" s="178"/>
      <c r="W55" s="178"/>
      <c r="X55" s="178"/>
      <c r="Y55" s="178"/>
      <c r="Z55" s="17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8" t="s">
        <v>181</v>
      </c>
      <c r="B56" s="175">
        <v>29.9</v>
      </c>
      <c r="C56" s="175">
        <v>30.7</v>
      </c>
      <c r="D56" s="175">
        <v>30.6</v>
      </c>
      <c r="E56" s="175">
        <v>31.5</v>
      </c>
      <c r="F56" s="175">
        <v>30.7</v>
      </c>
      <c r="G56" s="175">
        <v>30.4</v>
      </c>
      <c r="H56" s="175">
        <v>31.2</v>
      </c>
      <c r="I56" s="175">
        <v>31.6</v>
      </c>
      <c r="J56" s="175">
        <v>30.1</v>
      </c>
      <c r="K56" s="175">
        <v>31.2</v>
      </c>
      <c r="L56" s="175">
        <v>32.200000000000003</v>
      </c>
      <c r="M56" s="175">
        <v>30.2</v>
      </c>
      <c r="N56" s="247">
        <f t="shared" si="0"/>
        <v>30.858333333333331</v>
      </c>
      <c r="O56" s="242">
        <f t="shared" ref="O56:O57" si="1">SUM(N56/N55)*100</f>
        <v>119.99351911860012</v>
      </c>
      <c r="P56" s="178"/>
      <c r="Q56" s="350"/>
      <c r="R56" s="350"/>
      <c r="S56" s="178"/>
      <c r="T56" s="178"/>
      <c r="U56" s="178"/>
      <c r="V56" s="178"/>
      <c r="W56" s="178"/>
      <c r="X56" s="178"/>
      <c r="Y56" s="178"/>
      <c r="Z56" s="17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8" t="s">
        <v>180</v>
      </c>
      <c r="B57" s="175">
        <v>31.5</v>
      </c>
      <c r="C57" s="175">
        <v>32.5</v>
      </c>
      <c r="D57" s="175">
        <v>33.299999999999997</v>
      </c>
      <c r="E57" s="175">
        <v>34</v>
      </c>
      <c r="F57" s="175">
        <v>33.9</v>
      </c>
      <c r="G57" s="175">
        <v>32.9</v>
      </c>
      <c r="H57" s="175">
        <v>31</v>
      </c>
      <c r="I57" s="175">
        <v>30.4</v>
      </c>
      <c r="J57" s="175">
        <v>31.4</v>
      </c>
      <c r="K57" s="175">
        <v>28.8</v>
      </c>
      <c r="L57" s="175">
        <v>30</v>
      </c>
      <c r="M57" s="175">
        <v>28.8</v>
      </c>
      <c r="N57" s="247">
        <f t="shared" si="0"/>
        <v>31.541666666666668</v>
      </c>
      <c r="O57" s="242">
        <f t="shared" si="1"/>
        <v>102.21442073994061</v>
      </c>
      <c r="P57" s="178"/>
      <c r="Q57" s="350"/>
      <c r="R57" s="350"/>
      <c r="S57" s="178"/>
      <c r="T57" s="178"/>
      <c r="U57" s="178"/>
      <c r="V57" s="178"/>
      <c r="W57" s="178"/>
      <c r="X57" s="178"/>
      <c r="Y57" s="178"/>
      <c r="Z57" s="17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8" t="s">
        <v>187</v>
      </c>
      <c r="B58" s="175">
        <v>29.4</v>
      </c>
      <c r="C58" s="175">
        <v>31.6</v>
      </c>
      <c r="D58" s="175">
        <v>30.7</v>
      </c>
      <c r="E58" s="175">
        <v>30.6</v>
      </c>
      <c r="F58" s="175">
        <v>30.2</v>
      </c>
      <c r="G58" s="175">
        <v>28.7</v>
      </c>
      <c r="H58" s="175">
        <v>28.73</v>
      </c>
      <c r="I58" s="175">
        <v>56.4</v>
      </c>
      <c r="J58" s="175"/>
      <c r="K58" s="175"/>
      <c r="L58" s="175"/>
      <c r="M58" s="175"/>
      <c r="N58" s="247"/>
      <c r="O58" s="242"/>
      <c r="P58" s="178"/>
      <c r="Q58" s="350"/>
      <c r="R58" s="350"/>
      <c r="S58" s="178"/>
      <c r="T58" s="178"/>
      <c r="U58" s="178"/>
      <c r="V58" s="178"/>
      <c r="W58" s="178"/>
      <c r="X58" s="178"/>
      <c r="Y58" s="178"/>
      <c r="Z58" s="17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8"/>
      <c r="B83" s="9" t="s">
        <v>77</v>
      </c>
      <c r="C83" s="9" t="s">
        <v>78</v>
      </c>
      <c r="D83" s="9" t="s">
        <v>79</v>
      </c>
      <c r="E83" s="9" t="s">
        <v>80</v>
      </c>
      <c r="F83" s="9" t="s">
        <v>81</v>
      </c>
      <c r="G83" s="9" t="s">
        <v>82</v>
      </c>
      <c r="H83" s="9" t="s">
        <v>83</v>
      </c>
      <c r="I83" s="9" t="s">
        <v>84</v>
      </c>
      <c r="J83" s="9" t="s">
        <v>85</v>
      </c>
      <c r="K83" s="9" t="s">
        <v>86</v>
      </c>
      <c r="L83" s="9" t="s">
        <v>87</v>
      </c>
      <c r="M83" s="9" t="s">
        <v>88</v>
      </c>
      <c r="N83" s="241" t="s">
        <v>124</v>
      </c>
      <c r="O83" s="169" t="s">
        <v>126</v>
      </c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8" t="s">
        <v>175</v>
      </c>
      <c r="B84" s="166">
        <v>61.1</v>
      </c>
      <c r="C84" s="166">
        <v>65.400000000000006</v>
      </c>
      <c r="D84" s="166">
        <v>70.900000000000006</v>
      </c>
      <c r="E84" s="166">
        <v>69.2</v>
      </c>
      <c r="F84" s="166">
        <v>67.3</v>
      </c>
      <c r="G84" s="166">
        <v>72.8</v>
      </c>
      <c r="H84" s="166">
        <v>71.2</v>
      </c>
      <c r="I84" s="166">
        <v>66</v>
      </c>
      <c r="J84" s="166">
        <v>74.900000000000006</v>
      </c>
      <c r="K84" s="166">
        <v>69.900000000000006</v>
      </c>
      <c r="L84" s="166">
        <v>63.4</v>
      </c>
      <c r="M84" s="166">
        <v>63.8</v>
      </c>
      <c r="N84" s="246">
        <f t="shared" ref="N84:N87" si="2">SUM(B84:M84)/12</f>
        <v>67.99166666666666</v>
      </c>
      <c r="O84" s="168">
        <v>94.8</v>
      </c>
      <c r="P84" s="53"/>
      <c r="Q84" s="341"/>
      <c r="R84" s="341"/>
      <c r="S84" s="53"/>
      <c r="T84" s="53"/>
      <c r="U84" s="53"/>
      <c r="V84" s="53"/>
      <c r="W84" s="53"/>
      <c r="X84" s="53"/>
      <c r="Y84" s="53"/>
      <c r="Z84" s="53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8" t="s">
        <v>178</v>
      </c>
      <c r="B85" s="166">
        <v>58.8</v>
      </c>
      <c r="C85" s="166">
        <v>58.5</v>
      </c>
      <c r="D85" s="166">
        <v>66.2</v>
      </c>
      <c r="E85" s="166">
        <v>65.8</v>
      </c>
      <c r="F85" s="166">
        <v>67.099999999999994</v>
      </c>
      <c r="G85" s="166">
        <v>67.3</v>
      </c>
      <c r="H85" s="166">
        <v>67.099999999999994</v>
      </c>
      <c r="I85" s="166">
        <v>66.2</v>
      </c>
      <c r="J85" s="166">
        <v>70.3</v>
      </c>
      <c r="K85" s="166">
        <v>67.099999999999994</v>
      </c>
      <c r="L85" s="166">
        <v>68.2</v>
      </c>
      <c r="M85" s="166">
        <v>62.5</v>
      </c>
      <c r="N85" s="246">
        <f t="shared" si="2"/>
        <v>65.424999999999997</v>
      </c>
      <c r="O85" s="168">
        <f t="shared" ref="O85:O87" si="3">ROUND(N85/N84*100,1)</f>
        <v>96.2</v>
      </c>
      <c r="P85" s="53"/>
      <c r="Q85" s="341"/>
      <c r="R85" s="341"/>
      <c r="S85" s="53"/>
      <c r="T85" s="53"/>
      <c r="U85" s="53"/>
      <c r="V85" s="53"/>
      <c r="W85" s="53"/>
      <c r="X85" s="53"/>
      <c r="Y85" s="53"/>
      <c r="Z85" s="53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8" t="s">
        <v>181</v>
      </c>
      <c r="B86" s="166">
        <v>67.099999999999994</v>
      </c>
      <c r="C86" s="166">
        <v>65</v>
      </c>
      <c r="D86" s="166">
        <v>69.599999999999994</v>
      </c>
      <c r="E86" s="166">
        <v>71.8</v>
      </c>
      <c r="F86" s="166">
        <v>71.3</v>
      </c>
      <c r="G86" s="166">
        <v>71.900000000000006</v>
      </c>
      <c r="H86" s="166">
        <v>74.599999999999994</v>
      </c>
      <c r="I86" s="166">
        <v>64.2</v>
      </c>
      <c r="J86" s="166">
        <v>77.900000000000006</v>
      </c>
      <c r="K86" s="166">
        <v>72.5</v>
      </c>
      <c r="L86" s="166">
        <v>67.5</v>
      </c>
      <c r="M86" s="166">
        <v>70</v>
      </c>
      <c r="N86" s="246">
        <f t="shared" si="2"/>
        <v>70.283333333333346</v>
      </c>
      <c r="O86" s="168">
        <f t="shared" si="3"/>
        <v>107.4</v>
      </c>
      <c r="P86" s="53"/>
      <c r="Q86" s="341"/>
      <c r="R86" s="341"/>
      <c r="S86" s="53"/>
      <c r="T86" s="53"/>
      <c r="U86" s="53"/>
      <c r="V86" s="53"/>
      <c r="W86" s="53"/>
      <c r="X86" s="53"/>
      <c r="Y86" s="53"/>
      <c r="Z86" s="53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8" t="s">
        <v>180</v>
      </c>
      <c r="B87" s="166">
        <v>63.7</v>
      </c>
      <c r="C87" s="166">
        <v>66.900000000000006</v>
      </c>
      <c r="D87" s="166">
        <v>76.400000000000006</v>
      </c>
      <c r="E87" s="166">
        <v>76.900000000000006</v>
      </c>
      <c r="F87" s="166">
        <v>60.2</v>
      </c>
      <c r="G87" s="166">
        <v>66.400000000000006</v>
      </c>
      <c r="H87" s="166">
        <v>77</v>
      </c>
      <c r="I87" s="166">
        <v>64</v>
      </c>
      <c r="J87" s="166">
        <v>74.5</v>
      </c>
      <c r="K87" s="166">
        <v>82</v>
      </c>
      <c r="L87" s="166">
        <v>55.6</v>
      </c>
      <c r="M87" s="166">
        <v>66.8</v>
      </c>
      <c r="N87" s="246">
        <f t="shared" si="2"/>
        <v>69.2</v>
      </c>
      <c r="O87" s="168">
        <f t="shared" si="3"/>
        <v>98.5</v>
      </c>
      <c r="P87" s="53"/>
      <c r="Q87" s="341"/>
      <c r="R87" s="341"/>
      <c r="S87" s="53"/>
      <c r="T87" s="53"/>
      <c r="U87" s="53"/>
      <c r="V87" s="53"/>
      <c r="W87" s="53"/>
      <c r="X87" s="53"/>
      <c r="Y87" s="53"/>
      <c r="Z87" s="53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8" t="s">
        <v>187</v>
      </c>
      <c r="B88" s="166">
        <v>55.6</v>
      </c>
      <c r="C88" s="166">
        <v>63.7</v>
      </c>
      <c r="D88" s="166">
        <v>75.3</v>
      </c>
      <c r="E88" s="166">
        <v>79</v>
      </c>
      <c r="F88" s="166">
        <v>73.599999999999994</v>
      </c>
      <c r="G88" s="166">
        <v>73.3</v>
      </c>
      <c r="H88" s="166">
        <v>73.599999999999994</v>
      </c>
      <c r="I88" s="166">
        <v>79.8</v>
      </c>
      <c r="J88" s="166"/>
      <c r="K88" s="166"/>
      <c r="L88" s="166"/>
      <c r="M88" s="166"/>
      <c r="N88" s="246"/>
      <c r="O88" s="168"/>
      <c r="P88" s="53"/>
      <c r="Q88" s="420"/>
      <c r="R88" s="420"/>
      <c r="S88" s="53"/>
      <c r="T88" s="53"/>
      <c r="U88" s="53"/>
      <c r="V88" s="53"/>
      <c r="W88" s="53"/>
      <c r="X88" s="53"/>
      <c r="Y88" s="53"/>
      <c r="Z88" s="53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3"/>
      <c r="O89" s="2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workbookViewId="0">
      <selection activeCell="O38" sqref="O38"/>
    </sheetView>
  </sheetViews>
  <sheetFormatPr defaultColWidth="10.625" defaultRowHeight="13.5" x14ac:dyDescent="0.15"/>
  <cols>
    <col min="1" max="1" width="8.5" style="416" customWidth="1"/>
    <col min="2" max="2" width="13.375" style="416" customWidth="1"/>
    <col min="3" max="16384" width="10.625" style="416"/>
  </cols>
  <sheetData>
    <row r="1" spans="1:13" ht="17.25" customHeight="1" x14ac:dyDescent="0.2">
      <c r="A1" s="520" t="s">
        <v>130</v>
      </c>
      <c r="F1" s="161"/>
      <c r="G1" s="161"/>
      <c r="H1" s="161"/>
    </row>
    <row r="2" spans="1:13" x14ac:dyDescent="0.15">
      <c r="A2" s="514"/>
    </row>
    <row r="3" spans="1:13" ht="17.25" x14ac:dyDescent="0.2">
      <c r="A3" s="514"/>
      <c r="C3" s="161"/>
    </row>
    <row r="4" spans="1:13" ht="17.25" x14ac:dyDescent="0.2">
      <c r="A4" s="514"/>
      <c r="J4" s="161"/>
      <c r="K4" s="161"/>
      <c r="L4" s="161"/>
      <c r="M4" s="161"/>
    </row>
    <row r="5" spans="1:13" x14ac:dyDescent="0.15">
      <c r="A5" s="514"/>
    </row>
    <row r="6" spans="1:13" x14ac:dyDescent="0.15">
      <c r="A6" s="514"/>
    </row>
    <row r="7" spans="1:13" x14ac:dyDescent="0.15">
      <c r="A7" s="514"/>
    </row>
    <row r="8" spans="1:13" x14ac:dyDescent="0.15">
      <c r="A8" s="514"/>
    </row>
    <row r="9" spans="1:13" x14ac:dyDescent="0.15">
      <c r="A9" s="514"/>
    </row>
    <row r="10" spans="1:13" x14ac:dyDescent="0.15">
      <c r="A10" s="514"/>
    </row>
    <row r="11" spans="1:13" x14ac:dyDescent="0.15">
      <c r="A11" s="514"/>
    </row>
    <row r="12" spans="1:13" x14ac:dyDescent="0.15">
      <c r="A12" s="514"/>
    </row>
    <row r="13" spans="1:13" x14ac:dyDescent="0.15">
      <c r="A13" s="514"/>
    </row>
    <row r="14" spans="1:13" x14ac:dyDescent="0.15">
      <c r="A14" s="514"/>
    </row>
    <row r="15" spans="1:13" x14ac:dyDescent="0.15">
      <c r="A15" s="514"/>
    </row>
    <row r="16" spans="1:13" x14ac:dyDescent="0.15">
      <c r="A16" s="514"/>
    </row>
    <row r="17" spans="1:15" x14ac:dyDescent="0.15">
      <c r="A17" s="514"/>
    </row>
    <row r="18" spans="1:15" x14ac:dyDescent="0.15">
      <c r="A18" s="514"/>
    </row>
    <row r="19" spans="1:15" x14ac:dyDescent="0.15">
      <c r="A19" s="514"/>
    </row>
    <row r="20" spans="1:15" x14ac:dyDescent="0.15">
      <c r="A20" s="514"/>
    </row>
    <row r="21" spans="1:15" x14ac:dyDescent="0.15">
      <c r="A21" s="514"/>
    </row>
    <row r="22" spans="1:15" x14ac:dyDescent="0.15">
      <c r="A22" s="514"/>
    </row>
    <row r="23" spans="1:15" x14ac:dyDescent="0.15">
      <c r="A23" s="514"/>
    </row>
    <row r="24" spans="1:15" x14ac:dyDescent="0.15">
      <c r="A24" s="514"/>
    </row>
    <row r="25" spans="1:15" x14ac:dyDescent="0.15">
      <c r="A25" s="514"/>
    </row>
    <row r="26" spans="1:15" x14ac:dyDescent="0.15">
      <c r="A26" s="514"/>
    </row>
    <row r="27" spans="1:15" x14ac:dyDescent="0.15">
      <c r="A27" s="514"/>
    </row>
    <row r="28" spans="1:15" x14ac:dyDescent="0.15">
      <c r="A28" s="514"/>
    </row>
    <row r="29" spans="1:15" x14ac:dyDescent="0.15">
      <c r="A29" s="514"/>
      <c r="O29" s="413"/>
    </row>
    <row r="30" spans="1:15" x14ac:dyDescent="0.15">
      <c r="A30" s="514"/>
    </row>
    <row r="31" spans="1:15" x14ac:dyDescent="0.15">
      <c r="A31" s="514"/>
    </row>
    <row r="32" spans="1:15" x14ac:dyDescent="0.15">
      <c r="A32" s="514"/>
    </row>
    <row r="33" spans="1:15" x14ac:dyDescent="0.15">
      <c r="A33" s="514"/>
    </row>
    <row r="34" spans="1:15" x14ac:dyDescent="0.15">
      <c r="A34" s="514"/>
    </row>
    <row r="35" spans="1:15" s="47" customFormat="1" ht="20.100000000000001" customHeight="1" x14ac:dyDescent="0.15">
      <c r="A35" s="514"/>
      <c r="B35" s="441" t="s">
        <v>176</v>
      </c>
      <c r="C35" s="441" t="s">
        <v>129</v>
      </c>
      <c r="D35" s="441" t="s">
        <v>159</v>
      </c>
      <c r="E35" s="441" t="s">
        <v>160</v>
      </c>
      <c r="F35" s="442" t="s">
        <v>162</v>
      </c>
      <c r="G35" s="443" t="s">
        <v>165</v>
      </c>
      <c r="H35" s="443" t="s">
        <v>168</v>
      </c>
      <c r="I35" s="443" t="s">
        <v>175</v>
      </c>
      <c r="J35" s="443" t="s">
        <v>178</v>
      </c>
      <c r="K35" s="443" t="s">
        <v>179</v>
      </c>
      <c r="L35" s="443" t="s">
        <v>186</v>
      </c>
      <c r="M35" s="444" t="s">
        <v>198</v>
      </c>
      <c r="N35" s="52"/>
      <c r="O35" s="163"/>
    </row>
    <row r="36" spans="1:15" ht="25.5" customHeight="1" x14ac:dyDescent="0.15">
      <c r="A36" s="514"/>
      <c r="B36" s="228" t="s">
        <v>110</v>
      </c>
      <c r="C36" s="334">
        <v>107.2</v>
      </c>
      <c r="D36" s="334">
        <v>105</v>
      </c>
      <c r="E36" s="334">
        <v>95.8</v>
      </c>
      <c r="F36" s="334">
        <v>99.5</v>
      </c>
      <c r="G36" s="334">
        <v>100.7</v>
      </c>
      <c r="H36" s="334">
        <v>106.9</v>
      </c>
      <c r="I36" s="334">
        <v>108.5</v>
      </c>
      <c r="J36" s="334">
        <v>114.8</v>
      </c>
      <c r="K36" s="334">
        <v>122.6</v>
      </c>
      <c r="L36" s="334">
        <v>120.5</v>
      </c>
      <c r="M36" s="334">
        <v>115.3</v>
      </c>
      <c r="N36" s="1"/>
      <c r="O36" s="1"/>
    </row>
    <row r="37" spans="1:15" ht="25.5" customHeight="1" x14ac:dyDescent="0.15">
      <c r="A37" s="514"/>
      <c r="B37" s="227" t="s">
        <v>134</v>
      </c>
      <c r="C37" s="334">
        <v>214.8</v>
      </c>
      <c r="D37" s="334">
        <v>215</v>
      </c>
      <c r="E37" s="334">
        <v>220.5</v>
      </c>
      <c r="F37" s="334">
        <v>225.3</v>
      </c>
      <c r="G37" s="334">
        <v>226.3</v>
      </c>
      <c r="H37" s="334">
        <v>228.9</v>
      </c>
      <c r="I37" s="334">
        <v>231.8</v>
      </c>
      <c r="J37" s="334">
        <v>234.9</v>
      </c>
      <c r="K37" s="334">
        <v>240.8</v>
      </c>
      <c r="L37" s="334">
        <v>233.6</v>
      </c>
      <c r="M37" s="334">
        <v>239.9</v>
      </c>
      <c r="N37" s="1"/>
      <c r="O37" s="1"/>
    </row>
    <row r="38" spans="1:15" ht="24.75" customHeight="1" x14ac:dyDescent="0.15">
      <c r="A38" s="514"/>
      <c r="B38" s="201" t="s">
        <v>133</v>
      </c>
      <c r="C38" s="334">
        <v>174</v>
      </c>
      <c r="D38" s="334">
        <v>174</v>
      </c>
      <c r="E38" s="334">
        <v>173</v>
      </c>
      <c r="F38" s="334">
        <v>171</v>
      </c>
      <c r="G38" s="334">
        <v>171</v>
      </c>
      <c r="H38" s="334">
        <v>171</v>
      </c>
      <c r="I38" s="334">
        <v>171</v>
      </c>
      <c r="J38" s="334">
        <v>170</v>
      </c>
      <c r="K38" s="334">
        <v>171</v>
      </c>
      <c r="L38" s="334">
        <v>169</v>
      </c>
      <c r="M38" s="334">
        <v>172</v>
      </c>
    </row>
    <row r="40" spans="1:15" ht="14.25" x14ac:dyDescent="0.15">
      <c r="C40" s="3"/>
      <c r="D40" s="189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S16" sqref="S16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262"/>
      <c r="B1" s="521" t="s">
        <v>199</v>
      </c>
      <c r="C1" s="521"/>
      <c r="D1" s="521"/>
      <c r="E1" s="521"/>
      <c r="F1" s="521"/>
      <c r="G1" s="522" t="s">
        <v>131</v>
      </c>
      <c r="H1" s="522"/>
      <c r="I1" s="522"/>
      <c r="J1" s="263" t="s">
        <v>111</v>
      </c>
      <c r="K1" s="4"/>
      <c r="M1" s="4" t="s">
        <v>170</v>
      </c>
    </row>
    <row r="2" spans="1:15" x14ac:dyDescent="0.15">
      <c r="A2" s="262"/>
      <c r="B2" s="521"/>
      <c r="C2" s="521"/>
      <c r="D2" s="521"/>
      <c r="E2" s="521"/>
      <c r="F2" s="521"/>
      <c r="G2" s="522"/>
      <c r="H2" s="522"/>
      <c r="I2" s="522"/>
      <c r="J2" s="405">
        <v>218981</v>
      </c>
      <c r="K2" s="6" t="s">
        <v>113</v>
      </c>
      <c r="L2" s="237">
        <f t="shared" ref="L2:L7" si="0">SUM(J2)</f>
        <v>218981</v>
      </c>
      <c r="M2" s="405">
        <v>156385</v>
      </c>
    </row>
    <row r="3" spans="1:15" x14ac:dyDescent="0.15">
      <c r="J3" s="405">
        <v>388653</v>
      </c>
      <c r="K3" s="4" t="s">
        <v>114</v>
      </c>
      <c r="L3" s="237">
        <f t="shared" si="0"/>
        <v>388653</v>
      </c>
      <c r="M3" s="405">
        <v>244421</v>
      </c>
    </row>
    <row r="4" spans="1:15" x14ac:dyDescent="0.15">
      <c r="J4" s="405">
        <v>516550</v>
      </c>
      <c r="K4" s="4" t="s">
        <v>104</v>
      </c>
      <c r="L4" s="237">
        <f t="shared" si="0"/>
        <v>516550</v>
      </c>
      <c r="M4" s="405">
        <v>328890</v>
      </c>
    </row>
    <row r="5" spans="1:15" x14ac:dyDescent="0.15">
      <c r="J5" s="405">
        <v>155235</v>
      </c>
      <c r="K5" s="4" t="s">
        <v>92</v>
      </c>
      <c r="L5" s="237">
        <f t="shared" si="0"/>
        <v>155235</v>
      </c>
      <c r="M5" s="405">
        <v>126702</v>
      </c>
    </row>
    <row r="6" spans="1:15" x14ac:dyDescent="0.15">
      <c r="J6" s="405">
        <v>254987</v>
      </c>
      <c r="K6" s="4" t="s">
        <v>102</v>
      </c>
      <c r="L6" s="237">
        <f t="shared" si="0"/>
        <v>254987</v>
      </c>
      <c r="M6" s="405">
        <v>156762</v>
      </c>
    </row>
    <row r="7" spans="1:15" x14ac:dyDescent="0.15">
      <c r="J7" s="405">
        <v>864705</v>
      </c>
      <c r="K7" s="4" t="s">
        <v>105</v>
      </c>
      <c r="L7" s="237">
        <f t="shared" si="0"/>
        <v>864705</v>
      </c>
      <c r="M7" s="405">
        <v>584063</v>
      </c>
    </row>
    <row r="8" spans="1:15" x14ac:dyDescent="0.15">
      <c r="J8" s="237">
        <f>SUM(J2:J7)</f>
        <v>2399111</v>
      </c>
      <c r="K8" s="4" t="s">
        <v>94</v>
      </c>
      <c r="L8" s="56">
        <f>SUM(L2:L7)</f>
        <v>2399111</v>
      </c>
      <c r="M8" s="460">
        <f>SUM(M2:M7)</f>
        <v>1597223</v>
      </c>
    </row>
    <row r="10" spans="1:15" x14ac:dyDescent="0.15">
      <c r="K10" s="4"/>
      <c r="L10" s="4" t="s">
        <v>170</v>
      </c>
      <c r="M10" s="4" t="s">
        <v>115</v>
      </c>
      <c r="N10" s="4"/>
      <c r="O10" s="4" t="s">
        <v>132</v>
      </c>
    </row>
    <row r="11" spans="1:15" x14ac:dyDescent="0.15">
      <c r="K11" s="6" t="s">
        <v>113</v>
      </c>
      <c r="L11" s="237">
        <f>SUM(M2)</f>
        <v>156385</v>
      </c>
      <c r="M11" s="237">
        <f t="shared" ref="M11:M17" si="1">SUM(N11-L11)</f>
        <v>62596</v>
      </c>
      <c r="N11" s="237">
        <f t="shared" ref="N11:N17" si="2">SUM(L2)</f>
        <v>218981</v>
      </c>
      <c r="O11" s="406">
        <f>SUM(L11/N11)</f>
        <v>0.71414871609865693</v>
      </c>
    </row>
    <row r="12" spans="1:15" x14ac:dyDescent="0.15">
      <c r="K12" s="4" t="s">
        <v>114</v>
      </c>
      <c r="L12" s="237">
        <f t="shared" ref="L12:L17" si="3">SUM(M3)</f>
        <v>244421</v>
      </c>
      <c r="M12" s="237">
        <f t="shared" si="1"/>
        <v>144232</v>
      </c>
      <c r="N12" s="237">
        <f t="shared" si="2"/>
        <v>388653</v>
      </c>
      <c r="O12" s="406">
        <f t="shared" ref="O12:O17" si="4">SUM(L12/N12)</f>
        <v>0.62889261114670414</v>
      </c>
    </row>
    <row r="13" spans="1:15" x14ac:dyDescent="0.15">
      <c r="K13" s="4" t="s">
        <v>104</v>
      </c>
      <c r="L13" s="237">
        <f t="shared" si="3"/>
        <v>328890</v>
      </c>
      <c r="M13" s="237">
        <f t="shared" si="1"/>
        <v>187660</v>
      </c>
      <c r="N13" s="237">
        <f t="shared" si="2"/>
        <v>516550</v>
      </c>
      <c r="O13" s="406">
        <f t="shared" si="4"/>
        <v>0.63670506243345271</v>
      </c>
    </row>
    <row r="14" spans="1:15" x14ac:dyDescent="0.15">
      <c r="K14" s="4" t="s">
        <v>92</v>
      </c>
      <c r="L14" s="237">
        <f t="shared" si="3"/>
        <v>126702</v>
      </c>
      <c r="M14" s="237">
        <f t="shared" si="1"/>
        <v>28533</v>
      </c>
      <c r="N14" s="237">
        <f t="shared" si="2"/>
        <v>155235</v>
      </c>
      <c r="O14" s="406">
        <f t="shared" si="4"/>
        <v>0.81619480143008982</v>
      </c>
    </row>
    <row r="15" spans="1:15" x14ac:dyDescent="0.15">
      <c r="K15" s="4" t="s">
        <v>102</v>
      </c>
      <c r="L15" s="237">
        <f t="shared" si="3"/>
        <v>156762</v>
      </c>
      <c r="M15" s="237">
        <f t="shared" si="1"/>
        <v>98225</v>
      </c>
      <c r="N15" s="237">
        <f t="shared" si="2"/>
        <v>254987</v>
      </c>
      <c r="O15" s="406">
        <f t="shared" si="4"/>
        <v>0.61478428312031597</v>
      </c>
    </row>
    <row r="16" spans="1:15" x14ac:dyDescent="0.15">
      <c r="K16" s="4" t="s">
        <v>105</v>
      </c>
      <c r="L16" s="237">
        <f t="shared" si="3"/>
        <v>584063</v>
      </c>
      <c r="M16" s="237">
        <f t="shared" si="1"/>
        <v>280642</v>
      </c>
      <c r="N16" s="237">
        <f t="shared" si="2"/>
        <v>864705</v>
      </c>
      <c r="O16" s="406">
        <f t="shared" si="4"/>
        <v>0.67544769603506394</v>
      </c>
    </row>
    <row r="17" spans="11:15" x14ac:dyDescent="0.15">
      <c r="K17" s="4" t="s">
        <v>94</v>
      </c>
      <c r="L17" s="237">
        <f t="shared" si="3"/>
        <v>1597223</v>
      </c>
      <c r="M17" s="237">
        <f t="shared" si="1"/>
        <v>801888</v>
      </c>
      <c r="N17" s="237">
        <f t="shared" si="2"/>
        <v>2399111</v>
      </c>
      <c r="O17" s="461">
        <f t="shared" si="4"/>
        <v>0.66575619052223933</v>
      </c>
    </row>
    <row r="52" spans="1:11" x14ac:dyDescent="0.15">
      <c r="K52" s="238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</row>
    <row r="56" spans="1:11" ht="14.25" x14ac:dyDescent="0.15">
      <c r="A56" s="39" t="s">
        <v>116</v>
      </c>
      <c r="B56" s="40"/>
      <c r="C56" s="523" t="s">
        <v>111</v>
      </c>
      <c r="D56" s="524"/>
      <c r="E56" s="523" t="s">
        <v>112</v>
      </c>
      <c r="F56" s="524"/>
      <c r="G56" s="527" t="s">
        <v>117</v>
      </c>
      <c r="H56" s="523" t="s">
        <v>118</v>
      </c>
      <c r="I56" s="524"/>
    </row>
    <row r="57" spans="1:11" ht="14.25" x14ac:dyDescent="0.15">
      <c r="A57" s="41" t="s">
        <v>119</v>
      </c>
      <c r="B57" s="42"/>
      <c r="C57" s="525"/>
      <c r="D57" s="526"/>
      <c r="E57" s="525"/>
      <c r="F57" s="526"/>
      <c r="G57" s="528"/>
      <c r="H57" s="525"/>
      <c r="I57" s="526"/>
    </row>
    <row r="58" spans="1:11" ht="19.5" customHeight="1" x14ac:dyDescent="0.15">
      <c r="A58" s="46" t="s">
        <v>120</v>
      </c>
      <c r="B58" s="43"/>
      <c r="C58" s="531" t="s">
        <v>164</v>
      </c>
      <c r="D58" s="532"/>
      <c r="E58" s="533" t="s">
        <v>192</v>
      </c>
      <c r="F58" s="534"/>
      <c r="G58" s="90">
        <v>15.2</v>
      </c>
      <c r="H58" s="44"/>
      <c r="I58" s="45"/>
    </row>
    <row r="59" spans="1:11" ht="19.5" customHeight="1" x14ac:dyDescent="0.15">
      <c r="A59" s="46" t="s">
        <v>121</v>
      </c>
      <c r="B59" s="43"/>
      <c r="C59" s="529" t="s">
        <v>161</v>
      </c>
      <c r="D59" s="532"/>
      <c r="E59" s="533" t="s">
        <v>201</v>
      </c>
      <c r="F59" s="534"/>
      <c r="G59" s="95">
        <v>35</v>
      </c>
      <c r="H59" s="44"/>
      <c r="I59" s="45"/>
    </row>
    <row r="60" spans="1:11" ht="20.100000000000001" customHeight="1" x14ac:dyDescent="0.15">
      <c r="A60" s="46" t="s">
        <v>122</v>
      </c>
      <c r="B60" s="43"/>
      <c r="C60" s="533" t="s">
        <v>191</v>
      </c>
      <c r="D60" s="534"/>
      <c r="E60" s="529" t="s">
        <v>200</v>
      </c>
      <c r="F60" s="530"/>
      <c r="G60" s="90">
        <v>72.8</v>
      </c>
      <c r="H60" s="44"/>
      <c r="I60" s="45"/>
    </row>
    <row r="61" spans="1:11" ht="20.100000000000001" customHeight="1" x14ac:dyDescent="0.15"/>
    <row r="62" spans="1:11" ht="20.100000000000001" customHeight="1" x14ac:dyDescent="0.15"/>
    <row r="63" spans="1:11" x14ac:dyDescent="0.15">
      <c r="E63" s="38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I92" sqref="I92"/>
    </sheetView>
  </sheetViews>
  <sheetFormatPr defaultColWidth="4.75" defaultRowHeight="9.9499999999999993" customHeight="1" x14ac:dyDescent="0.15"/>
  <cols>
    <col min="1" max="1" width="7.625" style="417" customWidth="1"/>
    <col min="2" max="10" width="6.125" style="417" customWidth="1"/>
    <col min="11" max="11" width="6.125" style="1" customWidth="1"/>
    <col min="12" max="13" width="6.125" style="417" customWidth="1"/>
    <col min="14" max="14" width="7.625" style="417" customWidth="1"/>
    <col min="15" max="15" width="7.5" style="417" customWidth="1"/>
    <col min="16" max="34" width="7.625" style="417" customWidth="1"/>
    <col min="35" max="41" width="9.625" style="417" customWidth="1"/>
    <col min="42" max="16384" width="4.75" style="417"/>
  </cols>
  <sheetData>
    <row r="1" spans="1:19" ht="9.9499999999999993" customHeight="1" x14ac:dyDescent="0.15">
      <c r="E1" s="3"/>
      <c r="F1" s="3"/>
      <c r="G1" s="3"/>
      <c r="H1" s="3"/>
      <c r="K1" s="164"/>
    </row>
    <row r="3" spans="1:19" ht="9.9499999999999993" customHeight="1" x14ac:dyDescent="0.15">
      <c r="A3" s="32"/>
      <c r="B3" s="32"/>
    </row>
    <row r="4" spans="1:19" ht="9.9499999999999993" customHeight="1" x14ac:dyDescent="0.2">
      <c r="J4" s="161"/>
      <c r="K4" s="3"/>
      <c r="L4" s="3"/>
      <c r="M4" s="89"/>
    </row>
    <row r="13" spans="1:19" ht="9.9499999999999993" customHeight="1" x14ac:dyDescent="0.15">
      <c r="R13" s="181"/>
      <c r="S13" s="335"/>
    </row>
    <row r="14" spans="1:19" ht="9.9499999999999993" customHeight="1" x14ac:dyDescent="0.15">
      <c r="R14" s="181"/>
      <c r="S14" s="335"/>
    </row>
    <row r="15" spans="1:19" ht="9.9499999999999993" customHeight="1" x14ac:dyDescent="0.15">
      <c r="R15" s="181"/>
      <c r="S15" s="335"/>
    </row>
    <row r="16" spans="1:19" ht="9.9499999999999993" customHeight="1" x14ac:dyDescent="0.15">
      <c r="R16" s="181"/>
      <c r="S16" s="335"/>
    </row>
    <row r="17" spans="1:35" ht="9.9499999999999993" customHeight="1" x14ac:dyDescent="0.15">
      <c r="R17" s="181"/>
      <c r="S17" s="335"/>
    </row>
    <row r="20" spans="1:35" ht="9.9499999999999993" customHeight="1" x14ac:dyDescent="0.15">
      <c r="AI20" s="165"/>
    </row>
    <row r="25" spans="1:35" s="165" customFormat="1" ht="9.9499999999999993" customHeight="1" x14ac:dyDescent="0.15">
      <c r="A25" s="166"/>
      <c r="B25" s="166" t="s">
        <v>77</v>
      </c>
      <c r="C25" s="166" t="s">
        <v>78</v>
      </c>
      <c r="D25" s="166" t="s">
        <v>79</v>
      </c>
      <c r="E25" s="166" t="s">
        <v>80</v>
      </c>
      <c r="F25" s="166" t="s">
        <v>81</v>
      </c>
      <c r="G25" s="166" t="s">
        <v>82</v>
      </c>
      <c r="H25" s="166" t="s">
        <v>83</v>
      </c>
      <c r="I25" s="166" t="s">
        <v>84</v>
      </c>
      <c r="J25" s="166" t="s">
        <v>85</v>
      </c>
      <c r="K25" s="166" t="s">
        <v>86</v>
      </c>
      <c r="L25" s="166" t="s">
        <v>87</v>
      </c>
      <c r="M25" s="167" t="s">
        <v>88</v>
      </c>
      <c r="N25" s="241" t="s">
        <v>127</v>
      </c>
      <c r="O25" s="169" t="s">
        <v>126</v>
      </c>
      <c r="AI25" s="417"/>
    </row>
    <row r="26" spans="1:35" ht="9.9499999999999993" customHeight="1" x14ac:dyDescent="0.15">
      <c r="A26" s="8" t="s">
        <v>175</v>
      </c>
      <c r="B26" s="166">
        <v>62</v>
      </c>
      <c r="C26" s="166">
        <v>64.5</v>
      </c>
      <c r="D26" s="168">
        <v>73.8</v>
      </c>
      <c r="E26" s="166">
        <v>76.400000000000006</v>
      </c>
      <c r="F26" s="166">
        <v>79.2</v>
      </c>
      <c r="G26" s="166">
        <v>78.099999999999994</v>
      </c>
      <c r="H26" s="168">
        <v>77.5</v>
      </c>
      <c r="I26" s="166">
        <v>71.099999999999994</v>
      </c>
      <c r="J26" s="166">
        <v>75.7</v>
      </c>
      <c r="K26" s="166">
        <v>73.3</v>
      </c>
      <c r="L26" s="166">
        <v>72.900000000000006</v>
      </c>
      <c r="M26" s="364">
        <v>75.400000000000006</v>
      </c>
      <c r="N26" s="365">
        <f t="shared" ref="N26:N29" si="0">SUM(B26:M26)</f>
        <v>879.9</v>
      </c>
      <c r="O26" s="168">
        <v>111.3</v>
      </c>
    </row>
    <row r="27" spans="1:35" ht="9.9499999999999993" customHeight="1" x14ac:dyDescent="0.15">
      <c r="A27" s="8" t="s">
        <v>178</v>
      </c>
      <c r="B27" s="166">
        <v>64.900000000000006</v>
      </c>
      <c r="C27" s="166">
        <v>67.599999999999994</v>
      </c>
      <c r="D27" s="168">
        <v>77.400000000000006</v>
      </c>
      <c r="E27" s="166">
        <v>74</v>
      </c>
      <c r="F27" s="166">
        <v>77</v>
      </c>
      <c r="G27" s="166">
        <v>78.2</v>
      </c>
      <c r="H27" s="168">
        <v>75.400000000000006</v>
      </c>
      <c r="I27" s="166">
        <v>74.8</v>
      </c>
      <c r="J27" s="166">
        <v>77</v>
      </c>
      <c r="K27" s="166">
        <v>80.7</v>
      </c>
      <c r="L27" s="166">
        <v>84.1</v>
      </c>
      <c r="M27" s="364">
        <v>74.400000000000006</v>
      </c>
      <c r="N27" s="365">
        <f t="shared" si="0"/>
        <v>905.5</v>
      </c>
      <c r="O27" s="168">
        <f>SUM(N27/N26)*100</f>
        <v>102.90942152517333</v>
      </c>
    </row>
    <row r="28" spans="1:35" ht="9.9499999999999993" customHeight="1" x14ac:dyDescent="0.15">
      <c r="A28" s="8" t="s">
        <v>181</v>
      </c>
      <c r="B28" s="166">
        <v>74.599999999999994</v>
      </c>
      <c r="C28" s="166">
        <v>75.400000000000006</v>
      </c>
      <c r="D28" s="168">
        <v>81.099999999999994</v>
      </c>
      <c r="E28" s="166">
        <v>81.599999999999994</v>
      </c>
      <c r="F28" s="166">
        <v>80.7</v>
      </c>
      <c r="G28" s="166">
        <v>79.400000000000006</v>
      </c>
      <c r="H28" s="168">
        <v>87.2</v>
      </c>
      <c r="I28" s="166">
        <v>72.599999999999994</v>
      </c>
      <c r="J28" s="166">
        <v>79</v>
      </c>
      <c r="K28" s="166">
        <v>82.8</v>
      </c>
      <c r="L28" s="166">
        <v>76.400000000000006</v>
      </c>
      <c r="M28" s="364">
        <v>76.5</v>
      </c>
      <c r="N28" s="365">
        <f t="shared" si="0"/>
        <v>947.3</v>
      </c>
      <c r="O28" s="168">
        <f>SUM(N28/N27)*100</f>
        <v>104.61623412479292</v>
      </c>
    </row>
    <row r="29" spans="1:35" ht="9.9499999999999993" customHeight="1" x14ac:dyDescent="0.15">
      <c r="A29" s="8" t="s">
        <v>180</v>
      </c>
      <c r="B29" s="166">
        <v>69</v>
      </c>
      <c r="C29" s="166">
        <v>77.5</v>
      </c>
      <c r="D29" s="168">
        <v>84.3</v>
      </c>
      <c r="E29" s="166">
        <v>83</v>
      </c>
      <c r="F29" s="166">
        <v>72.7</v>
      </c>
      <c r="G29" s="166">
        <v>75.400000000000006</v>
      </c>
      <c r="H29" s="168">
        <v>78.3</v>
      </c>
      <c r="I29" s="166">
        <v>69.5</v>
      </c>
      <c r="J29" s="166">
        <v>75.900000000000006</v>
      </c>
      <c r="K29" s="166">
        <v>79.900000000000006</v>
      </c>
      <c r="L29" s="166">
        <v>67.3</v>
      </c>
      <c r="M29" s="364">
        <v>71.8</v>
      </c>
      <c r="N29" s="365">
        <f t="shared" si="0"/>
        <v>904.5999999999998</v>
      </c>
      <c r="O29" s="168">
        <f>SUM(N29/N28)*100</f>
        <v>95.492452232661236</v>
      </c>
    </row>
    <row r="30" spans="1:35" ht="9.9499999999999993" customHeight="1" x14ac:dyDescent="0.15">
      <c r="A30" s="8" t="s">
        <v>187</v>
      </c>
      <c r="B30" s="166">
        <v>62</v>
      </c>
      <c r="C30" s="166">
        <v>71.900000000000006</v>
      </c>
      <c r="D30" s="168">
        <v>82.3</v>
      </c>
      <c r="E30" s="166">
        <v>86.9</v>
      </c>
      <c r="F30" s="166">
        <v>79.5</v>
      </c>
      <c r="G30" s="166">
        <v>84.7</v>
      </c>
      <c r="H30" s="168">
        <v>77.8</v>
      </c>
      <c r="I30" s="166">
        <v>103.2</v>
      </c>
      <c r="J30" s="166"/>
      <c r="K30" s="166"/>
      <c r="L30" s="166"/>
      <c r="M30" s="364"/>
      <c r="N30" s="365"/>
      <c r="O30" s="168"/>
    </row>
    <row r="31" spans="1:35" s="1" customFormat="1" ht="9.9499999999999993" customHeight="1" x14ac:dyDescent="0.15"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0"/>
    </row>
    <row r="51" spans="1:27" ht="9.9499999999999993" customHeight="1" x14ac:dyDescent="0.15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AA51" s="1"/>
    </row>
    <row r="52" spans="1:27" ht="9.9499999999999993" customHeight="1" x14ac:dyDescent="0.15">
      <c r="A52" s="53"/>
      <c r="B52" s="33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3"/>
      <c r="B53" s="33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3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166"/>
      <c r="B55" s="166" t="s">
        <v>77</v>
      </c>
      <c r="C55" s="166" t="s">
        <v>78</v>
      </c>
      <c r="D55" s="166" t="s">
        <v>79</v>
      </c>
      <c r="E55" s="166" t="s">
        <v>80</v>
      </c>
      <c r="F55" s="166" t="s">
        <v>81</v>
      </c>
      <c r="G55" s="166" t="s">
        <v>82</v>
      </c>
      <c r="H55" s="166" t="s">
        <v>83</v>
      </c>
      <c r="I55" s="166" t="s">
        <v>84</v>
      </c>
      <c r="J55" s="166" t="s">
        <v>85</v>
      </c>
      <c r="K55" s="166" t="s">
        <v>86</v>
      </c>
      <c r="L55" s="166" t="s">
        <v>87</v>
      </c>
      <c r="M55" s="167" t="s">
        <v>88</v>
      </c>
      <c r="N55" s="241" t="s">
        <v>128</v>
      </c>
      <c r="O55" s="169" t="s">
        <v>126</v>
      </c>
    </row>
    <row r="56" spans="1:27" ht="9.9499999999999993" customHeight="1" x14ac:dyDescent="0.15">
      <c r="A56" s="8" t="s">
        <v>175</v>
      </c>
      <c r="B56" s="166">
        <v>104.4</v>
      </c>
      <c r="C56" s="166">
        <v>104.4</v>
      </c>
      <c r="D56" s="166">
        <v>105.2</v>
      </c>
      <c r="E56" s="166">
        <v>107.2</v>
      </c>
      <c r="F56" s="166">
        <v>110.3</v>
      </c>
      <c r="G56" s="166">
        <v>111.5</v>
      </c>
      <c r="H56" s="166">
        <v>107.4</v>
      </c>
      <c r="I56" s="166">
        <v>107.8</v>
      </c>
      <c r="J56" s="167">
        <v>109.6</v>
      </c>
      <c r="K56" s="166">
        <v>111.2</v>
      </c>
      <c r="L56" s="166">
        <v>111.4</v>
      </c>
      <c r="M56" s="167">
        <v>111.9</v>
      </c>
      <c r="N56" s="246">
        <f t="shared" ref="N56:N59" si="1">SUM(B56:M56)/12</f>
        <v>108.52500000000002</v>
      </c>
      <c r="O56" s="168">
        <v>101.5</v>
      </c>
      <c r="P56" s="19"/>
      <c r="Q56" s="19"/>
    </row>
    <row r="57" spans="1:27" ht="9.9499999999999993" customHeight="1" x14ac:dyDescent="0.15">
      <c r="A57" s="8" t="s">
        <v>178</v>
      </c>
      <c r="B57" s="166">
        <v>109.8</v>
      </c>
      <c r="C57" s="166">
        <v>111.1</v>
      </c>
      <c r="D57" s="166">
        <v>112.9</v>
      </c>
      <c r="E57" s="166">
        <v>112.6</v>
      </c>
      <c r="F57" s="166">
        <v>115.3</v>
      </c>
      <c r="G57" s="166">
        <v>116.9</v>
      </c>
      <c r="H57" s="166">
        <v>111</v>
      </c>
      <c r="I57" s="166">
        <v>109</v>
      </c>
      <c r="J57" s="167">
        <v>114.4</v>
      </c>
      <c r="K57" s="166">
        <v>118.3</v>
      </c>
      <c r="L57" s="166">
        <v>124.3</v>
      </c>
      <c r="M57" s="167">
        <v>121.6</v>
      </c>
      <c r="N57" s="246">
        <f t="shared" si="1"/>
        <v>114.76666666666665</v>
      </c>
      <c r="O57" s="168">
        <f>SUM(N57/N56)*100</f>
        <v>105.75136297320122</v>
      </c>
      <c r="P57" s="19"/>
      <c r="Q57" s="19"/>
    </row>
    <row r="58" spans="1:27" ht="9.9499999999999993" customHeight="1" x14ac:dyDescent="0.15">
      <c r="A58" s="8" t="s">
        <v>181</v>
      </c>
      <c r="B58" s="166">
        <v>119.6</v>
      </c>
      <c r="C58" s="166">
        <v>123</v>
      </c>
      <c r="D58" s="166">
        <v>124.9</v>
      </c>
      <c r="E58" s="166">
        <v>120.4</v>
      </c>
      <c r="F58" s="166">
        <v>122.8</v>
      </c>
      <c r="G58" s="166">
        <v>122.8</v>
      </c>
      <c r="H58" s="166">
        <v>126.5</v>
      </c>
      <c r="I58" s="166">
        <v>124.6</v>
      </c>
      <c r="J58" s="167">
        <v>120.4</v>
      </c>
      <c r="K58" s="166">
        <v>123.9</v>
      </c>
      <c r="L58" s="166">
        <v>123.3</v>
      </c>
      <c r="M58" s="167">
        <v>119.5</v>
      </c>
      <c r="N58" s="246">
        <f t="shared" si="1"/>
        <v>122.64166666666667</v>
      </c>
      <c r="O58" s="168">
        <f>SUM(N58/N57)*100</f>
        <v>106.86174847516703</v>
      </c>
      <c r="P58" s="19"/>
      <c r="Q58" s="19"/>
    </row>
    <row r="59" spans="1:27" ht="10.5" customHeight="1" x14ac:dyDescent="0.15">
      <c r="A59" s="8" t="s">
        <v>180</v>
      </c>
      <c r="B59" s="166">
        <v>121.9</v>
      </c>
      <c r="C59" s="166">
        <v>124.4</v>
      </c>
      <c r="D59" s="166">
        <v>124.3</v>
      </c>
      <c r="E59" s="166">
        <v>124</v>
      </c>
      <c r="F59" s="166">
        <v>129.1</v>
      </c>
      <c r="G59" s="166">
        <v>126</v>
      </c>
      <c r="H59" s="166">
        <v>120.9</v>
      </c>
      <c r="I59" s="166">
        <v>119.3</v>
      </c>
      <c r="J59" s="167">
        <v>118.8</v>
      </c>
      <c r="K59" s="166">
        <v>118</v>
      </c>
      <c r="L59" s="166">
        <v>111.6</v>
      </c>
      <c r="M59" s="167">
        <v>107.9</v>
      </c>
      <c r="N59" s="246">
        <f t="shared" si="1"/>
        <v>120.51666666666667</v>
      </c>
      <c r="O59" s="168">
        <f>SUM(N59/N58)*100</f>
        <v>98.267309913705233</v>
      </c>
      <c r="P59" s="19"/>
      <c r="Q59" s="19"/>
    </row>
    <row r="60" spans="1:27" ht="10.5" customHeight="1" x14ac:dyDescent="0.15">
      <c r="A60" s="8" t="s">
        <v>187</v>
      </c>
      <c r="B60" s="166">
        <v>107.9</v>
      </c>
      <c r="C60" s="166">
        <v>111.7</v>
      </c>
      <c r="D60" s="166">
        <v>111.9</v>
      </c>
      <c r="E60" s="166">
        <v>110.2</v>
      </c>
      <c r="F60" s="166">
        <v>112.5</v>
      </c>
      <c r="G60" s="166">
        <v>113</v>
      </c>
      <c r="H60" s="166">
        <v>111.4</v>
      </c>
      <c r="I60" s="166">
        <v>144</v>
      </c>
      <c r="J60" s="167"/>
      <c r="K60" s="166"/>
      <c r="L60" s="166"/>
      <c r="M60" s="167"/>
      <c r="N60" s="246"/>
      <c r="O60" s="168"/>
    </row>
    <row r="62" spans="1:27" ht="9.9499999999999993" customHeight="1" x14ac:dyDescent="0.15">
      <c r="O62" s="5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</row>
    <row r="85" spans="1:25" ht="9.9499999999999993" customHeight="1" x14ac:dyDescent="0.15">
      <c r="A85" s="166"/>
      <c r="B85" s="166" t="s">
        <v>77</v>
      </c>
      <c r="C85" s="166" t="s">
        <v>78</v>
      </c>
      <c r="D85" s="166" t="s">
        <v>79</v>
      </c>
      <c r="E85" s="166" t="s">
        <v>80</v>
      </c>
      <c r="F85" s="166" t="s">
        <v>81</v>
      </c>
      <c r="G85" s="166" t="s">
        <v>82</v>
      </c>
      <c r="H85" s="166" t="s">
        <v>83</v>
      </c>
      <c r="I85" s="166" t="s">
        <v>84</v>
      </c>
      <c r="J85" s="166" t="s">
        <v>85</v>
      </c>
      <c r="K85" s="166" t="s">
        <v>86</v>
      </c>
      <c r="L85" s="166" t="s">
        <v>87</v>
      </c>
      <c r="M85" s="167" t="s">
        <v>88</v>
      </c>
      <c r="N85" s="241" t="s">
        <v>128</v>
      </c>
      <c r="O85" s="169" t="s">
        <v>126</v>
      </c>
    </row>
    <row r="86" spans="1:25" ht="9.9499999999999993" customHeight="1" x14ac:dyDescent="0.15">
      <c r="A86" s="8" t="s">
        <v>175</v>
      </c>
      <c r="B86" s="166">
        <v>59</v>
      </c>
      <c r="C86" s="166">
        <v>61.8</v>
      </c>
      <c r="D86" s="166">
        <v>70</v>
      </c>
      <c r="E86" s="166">
        <v>71.099999999999994</v>
      </c>
      <c r="F86" s="166">
        <v>71.400000000000006</v>
      </c>
      <c r="G86" s="166">
        <v>69.900000000000006</v>
      </c>
      <c r="H86" s="166">
        <v>72.599999999999994</v>
      </c>
      <c r="I86" s="166">
        <v>65.900000000000006</v>
      </c>
      <c r="J86" s="167">
        <v>68.8</v>
      </c>
      <c r="K86" s="166">
        <v>65.7</v>
      </c>
      <c r="L86" s="166">
        <v>65.400000000000006</v>
      </c>
      <c r="M86" s="167">
        <v>67.3</v>
      </c>
      <c r="N86" s="246">
        <f t="shared" ref="N86" si="2">SUM(B86:M86)/12</f>
        <v>67.408333333333317</v>
      </c>
      <c r="O86" s="168">
        <v>109.4</v>
      </c>
      <c r="P86" s="52"/>
      <c r="Q86" s="253"/>
      <c r="R86" s="52"/>
      <c r="S86" s="52"/>
      <c r="T86" s="52"/>
      <c r="U86" s="52"/>
      <c r="V86" s="52"/>
      <c r="W86" s="52"/>
      <c r="X86" s="52"/>
      <c r="Y86" s="171"/>
    </row>
    <row r="87" spans="1:25" ht="9.9499999999999993" customHeight="1" x14ac:dyDescent="0.15">
      <c r="A87" s="8" t="s">
        <v>178</v>
      </c>
      <c r="B87" s="166">
        <v>59.5</v>
      </c>
      <c r="C87" s="166">
        <v>60.6</v>
      </c>
      <c r="D87" s="166">
        <v>68.3</v>
      </c>
      <c r="E87" s="166">
        <v>65.8</v>
      </c>
      <c r="F87" s="166">
        <v>66.5</v>
      </c>
      <c r="G87" s="166">
        <v>66.7</v>
      </c>
      <c r="H87" s="166">
        <v>68.8</v>
      </c>
      <c r="I87" s="166">
        <v>68.900000000000006</v>
      </c>
      <c r="J87" s="167">
        <v>66.5</v>
      </c>
      <c r="K87" s="166">
        <v>67.7</v>
      </c>
      <c r="L87" s="166">
        <v>66.8</v>
      </c>
      <c r="M87" s="167">
        <v>61.7</v>
      </c>
      <c r="N87" s="246">
        <f>SUM(B87:M87)/12</f>
        <v>65.650000000000006</v>
      </c>
      <c r="O87" s="168">
        <f t="shared" ref="O87:O88" si="3">SUM(N87/N86)*100</f>
        <v>97.391519347261749</v>
      </c>
      <c r="P87" s="52"/>
      <c r="Q87" s="253"/>
      <c r="R87" s="52"/>
      <c r="S87" s="52"/>
      <c r="T87" s="52"/>
      <c r="U87" s="52"/>
      <c r="V87" s="52"/>
      <c r="W87" s="52"/>
      <c r="X87" s="52"/>
      <c r="Y87" s="52"/>
    </row>
    <row r="88" spans="1:25" ht="10.5" customHeight="1" x14ac:dyDescent="0.15">
      <c r="A88" s="8" t="s">
        <v>181</v>
      </c>
      <c r="B88" s="166">
        <v>62.7</v>
      </c>
      <c r="C88" s="166">
        <v>60.7</v>
      </c>
      <c r="D88" s="166">
        <v>64.7</v>
      </c>
      <c r="E88" s="166">
        <v>68.3</v>
      </c>
      <c r="F88" s="166">
        <v>65.3</v>
      </c>
      <c r="G88" s="166">
        <v>64.7</v>
      </c>
      <c r="H88" s="166">
        <v>68.400000000000006</v>
      </c>
      <c r="I88" s="166">
        <v>58.6</v>
      </c>
      <c r="J88" s="167">
        <v>66.2</v>
      </c>
      <c r="K88" s="166">
        <v>66.3</v>
      </c>
      <c r="L88" s="166">
        <v>62.1</v>
      </c>
      <c r="M88" s="167">
        <v>64.599999999999994</v>
      </c>
      <c r="N88" s="246">
        <f>SUM(B88:M88)/12</f>
        <v>64.38333333333334</v>
      </c>
      <c r="O88" s="168">
        <f t="shared" si="3"/>
        <v>98.070576288398073</v>
      </c>
      <c r="P88" s="52"/>
      <c r="Q88" s="253"/>
      <c r="R88" s="52"/>
      <c r="S88" s="52"/>
      <c r="T88" s="52"/>
      <c r="U88" s="52"/>
      <c r="V88" s="52"/>
      <c r="W88" s="52"/>
      <c r="X88" s="52"/>
      <c r="Y88" s="52"/>
    </row>
    <row r="89" spans="1:25" ht="10.5" customHeight="1" x14ac:dyDescent="0.15">
      <c r="A89" s="8" t="s">
        <v>180</v>
      </c>
      <c r="B89" s="166">
        <v>56.2</v>
      </c>
      <c r="C89" s="166">
        <v>61.9</v>
      </c>
      <c r="D89" s="166">
        <v>67.900000000000006</v>
      </c>
      <c r="E89" s="166">
        <v>67</v>
      </c>
      <c r="F89" s="166">
        <v>55.4</v>
      </c>
      <c r="G89" s="166">
        <v>60.3</v>
      </c>
      <c r="H89" s="166">
        <v>65.5</v>
      </c>
      <c r="I89" s="166">
        <v>58.5</v>
      </c>
      <c r="J89" s="167">
        <v>63.9</v>
      </c>
      <c r="K89" s="166">
        <v>67.900000000000006</v>
      </c>
      <c r="L89" s="166">
        <v>61.4</v>
      </c>
      <c r="M89" s="167">
        <v>67</v>
      </c>
      <c r="N89" s="246">
        <f>SUM(B89:M89)/12</f>
        <v>62.741666666666667</v>
      </c>
      <c r="O89" s="168">
        <f>SUM(N89/N88)*100</f>
        <v>97.450168263008024</v>
      </c>
      <c r="P89" s="52"/>
      <c r="Q89" s="253"/>
      <c r="R89" s="52"/>
      <c r="S89" s="52"/>
      <c r="T89" s="52"/>
      <c r="U89" s="52"/>
      <c r="V89" s="52"/>
      <c r="W89" s="52"/>
      <c r="X89" s="52"/>
      <c r="Y89" s="52"/>
    </row>
    <row r="90" spans="1:25" ht="10.5" customHeight="1" x14ac:dyDescent="0.15">
      <c r="A90" s="8" t="s">
        <v>187</v>
      </c>
      <c r="B90" s="166">
        <v>57.4</v>
      </c>
      <c r="C90" s="166">
        <v>63.8</v>
      </c>
      <c r="D90" s="166">
        <v>73.5</v>
      </c>
      <c r="E90" s="166">
        <v>79</v>
      </c>
      <c r="F90" s="166">
        <v>70.3</v>
      </c>
      <c r="G90" s="166">
        <v>74.900000000000006</v>
      </c>
      <c r="H90" s="166">
        <v>70</v>
      </c>
      <c r="I90" s="166">
        <v>68</v>
      </c>
      <c r="J90" s="167"/>
      <c r="K90" s="166"/>
      <c r="L90" s="166"/>
      <c r="M90" s="167"/>
      <c r="N90" s="246"/>
      <c r="O90" s="168"/>
      <c r="P90" s="52"/>
      <c r="Q90" s="52"/>
      <c r="R90" s="52"/>
      <c r="S90" s="52"/>
      <c r="T90" s="52"/>
      <c r="U90" s="52"/>
      <c r="V90" s="52"/>
      <c r="W90" s="52"/>
      <c r="X90" s="52"/>
      <c r="Y90" s="52"/>
    </row>
    <row r="91" spans="1:25" ht="9.9499999999999993" customHeight="1" x14ac:dyDescent="0.15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0"/>
      <c r="L91" s="172"/>
      <c r="M91" s="17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topLeftCell="A13" zoomScaleNormal="100" workbookViewId="0">
      <selection activeCell="N51" sqref="N51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2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8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35" t="s">
        <v>205</v>
      </c>
      <c r="B1" s="536"/>
      <c r="C1" s="536"/>
      <c r="D1" s="536"/>
      <c r="E1" s="536"/>
      <c r="F1" s="536"/>
      <c r="G1" s="536"/>
      <c r="M1" s="18"/>
      <c r="N1" s="399" t="s">
        <v>187</v>
      </c>
      <c r="O1" s="126"/>
      <c r="P1" s="54"/>
      <c r="Q1" s="336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2" t="s">
        <v>9</v>
      </c>
      <c r="J2" s="10" t="s">
        <v>68</v>
      </c>
      <c r="K2" s="4" t="s">
        <v>44</v>
      </c>
      <c r="L2" s="4"/>
      <c r="M2" s="10" t="s">
        <v>9</v>
      </c>
      <c r="N2" s="10"/>
      <c r="O2" s="101"/>
      <c r="P2" s="93"/>
      <c r="Q2" s="99"/>
    </row>
    <row r="3" spans="1:19" ht="13.5" customHeight="1" x14ac:dyDescent="0.15">
      <c r="A3" s="1"/>
      <c r="B3" s="1"/>
      <c r="C3" s="1"/>
      <c r="D3" s="1"/>
      <c r="E3" s="1"/>
      <c r="F3" s="1"/>
      <c r="H3" s="93">
        <v>17</v>
      </c>
      <c r="I3" s="184" t="s">
        <v>21</v>
      </c>
      <c r="J3" s="15">
        <v>321233</v>
      </c>
      <c r="K3" s="230">
        <v>1</v>
      </c>
      <c r="L3" s="4">
        <f>SUM(H3)</f>
        <v>17</v>
      </c>
      <c r="M3" s="184" t="s">
        <v>21</v>
      </c>
      <c r="N3" s="15">
        <f>SUM(J3)</f>
        <v>321233</v>
      </c>
      <c r="O3" s="4">
        <f>SUM(H3)</f>
        <v>17</v>
      </c>
      <c r="P3" s="184" t="s">
        <v>21</v>
      </c>
      <c r="Q3" s="231">
        <v>49462</v>
      </c>
    </row>
    <row r="4" spans="1:19" ht="13.5" customHeight="1" x14ac:dyDescent="0.15">
      <c r="H4" s="93">
        <v>33</v>
      </c>
      <c r="I4" s="184" t="s">
        <v>0</v>
      </c>
      <c r="J4" s="15">
        <v>115301</v>
      </c>
      <c r="K4" s="230">
        <v>2</v>
      </c>
      <c r="L4" s="4">
        <f t="shared" ref="L4:L12" si="0">SUM(H4)</f>
        <v>33</v>
      </c>
      <c r="M4" s="184" t="s">
        <v>0</v>
      </c>
      <c r="N4" s="15">
        <f t="shared" ref="N4:N12" si="1">SUM(J4)</f>
        <v>115301</v>
      </c>
      <c r="O4" s="4">
        <f t="shared" ref="O4:O12" si="2">SUM(H4)</f>
        <v>33</v>
      </c>
      <c r="P4" s="184" t="s">
        <v>0</v>
      </c>
      <c r="Q4" s="98">
        <v>102596</v>
      </c>
    </row>
    <row r="5" spans="1:19" ht="13.5" customHeight="1" x14ac:dyDescent="0.15">
      <c r="H5" s="93">
        <v>36</v>
      </c>
      <c r="I5" s="185" t="s">
        <v>5</v>
      </c>
      <c r="J5" s="15">
        <v>96212</v>
      </c>
      <c r="K5" s="230">
        <v>3</v>
      </c>
      <c r="L5" s="4">
        <f t="shared" si="0"/>
        <v>36</v>
      </c>
      <c r="M5" s="185" t="s">
        <v>5</v>
      </c>
      <c r="N5" s="15">
        <f t="shared" si="1"/>
        <v>96212</v>
      </c>
      <c r="O5" s="4">
        <f t="shared" si="2"/>
        <v>36</v>
      </c>
      <c r="P5" s="185" t="s">
        <v>5</v>
      </c>
      <c r="Q5" s="98">
        <v>87042</v>
      </c>
      <c r="S5" s="54"/>
    </row>
    <row r="6" spans="1:19" ht="13.5" customHeight="1" x14ac:dyDescent="0.15">
      <c r="H6" s="93">
        <v>26</v>
      </c>
      <c r="I6" s="184" t="s">
        <v>30</v>
      </c>
      <c r="J6" s="15">
        <v>94208</v>
      </c>
      <c r="K6" s="230">
        <v>4</v>
      </c>
      <c r="L6" s="4">
        <f t="shared" si="0"/>
        <v>26</v>
      </c>
      <c r="M6" s="184" t="s">
        <v>30</v>
      </c>
      <c r="N6" s="15">
        <f t="shared" si="1"/>
        <v>94208</v>
      </c>
      <c r="O6" s="4">
        <f t="shared" si="2"/>
        <v>26</v>
      </c>
      <c r="P6" s="184" t="s">
        <v>30</v>
      </c>
      <c r="Q6" s="98">
        <v>87453</v>
      </c>
    </row>
    <row r="7" spans="1:19" ht="13.5" customHeight="1" x14ac:dyDescent="0.15">
      <c r="H7" s="93">
        <v>16</v>
      </c>
      <c r="I7" s="184" t="s">
        <v>3</v>
      </c>
      <c r="J7" s="99">
        <v>43728</v>
      </c>
      <c r="K7" s="230">
        <v>5</v>
      </c>
      <c r="L7" s="4">
        <f t="shared" si="0"/>
        <v>16</v>
      </c>
      <c r="M7" s="184" t="s">
        <v>3</v>
      </c>
      <c r="N7" s="15">
        <f t="shared" si="1"/>
        <v>43728</v>
      </c>
      <c r="O7" s="4">
        <f t="shared" si="2"/>
        <v>16</v>
      </c>
      <c r="P7" s="184" t="s">
        <v>3</v>
      </c>
      <c r="Q7" s="98">
        <v>42406</v>
      </c>
    </row>
    <row r="8" spans="1:19" ht="13.5" customHeight="1" x14ac:dyDescent="0.15">
      <c r="G8" s="453"/>
      <c r="H8" s="355">
        <v>40</v>
      </c>
      <c r="I8" s="185" t="s">
        <v>2</v>
      </c>
      <c r="J8" s="15">
        <v>43509</v>
      </c>
      <c r="K8" s="230">
        <v>6</v>
      </c>
      <c r="L8" s="4">
        <f t="shared" si="0"/>
        <v>40</v>
      </c>
      <c r="M8" s="185" t="s">
        <v>2</v>
      </c>
      <c r="N8" s="15">
        <f t="shared" si="1"/>
        <v>43509</v>
      </c>
      <c r="O8" s="4">
        <f t="shared" si="2"/>
        <v>40</v>
      </c>
      <c r="P8" s="185" t="s">
        <v>2</v>
      </c>
      <c r="Q8" s="98">
        <v>45968</v>
      </c>
    </row>
    <row r="9" spans="1:19" ht="13.5" customHeight="1" x14ac:dyDescent="0.15">
      <c r="H9" s="154">
        <v>34</v>
      </c>
      <c r="I9" s="187" t="s">
        <v>1</v>
      </c>
      <c r="J9" s="257">
        <v>41368</v>
      </c>
      <c r="K9" s="230">
        <v>7</v>
      </c>
      <c r="L9" s="4">
        <f t="shared" si="0"/>
        <v>34</v>
      </c>
      <c r="M9" s="187" t="s">
        <v>1</v>
      </c>
      <c r="N9" s="15">
        <f t="shared" si="1"/>
        <v>41368</v>
      </c>
      <c r="O9" s="4">
        <f t="shared" si="2"/>
        <v>34</v>
      </c>
      <c r="P9" s="187" t="s">
        <v>1</v>
      </c>
      <c r="Q9" s="98">
        <v>38984</v>
      </c>
    </row>
    <row r="10" spans="1:19" ht="13.5" customHeight="1" x14ac:dyDescent="0.15">
      <c r="G10" s="453"/>
      <c r="H10" s="93">
        <v>25</v>
      </c>
      <c r="I10" s="184" t="s">
        <v>29</v>
      </c>
      <c r="J10" s="15">
        <v>31990</v>
      </c>
      <c r="K10" s="230">
        <v>8</v>
      </c>
      <c r="L10" s="4">
        <f t="shared" si="0"/>
        <v>25</v>
      </c>
      <c r="M10" s="184" t="s">
        <v>29</v>
      </c>
      <c r="N10" s="15">
        <f t="shared" si="1"/>
        <v>31990</v>
      </c>
      <c r="O10" s="4">
        <f t="shared" si="2"/>
        <v>25</v>
      </c>
      <c r="P10" s="184" t="s">
        <v>29</v>
      </c>
      <c r="Q10" s="98">
        <v>28709</v>
      </c>
    </row>
    <row r="11" spans="1:19" ht="13.5" customHeight="1" x14ac:dyDescent="0.15">
      <c r="H11" s="154">
        <v>38</v>
      </c>
      <c r="I11" s="187" t="s">
        <v>38</v>
      </c>
      <c r="J11" s="15">
        <v>31216</v>
      </c>
      <c r="K11" s="230">
        <v>9</v>
      </c>
      <c r="L11" s="4">
        <f t="shared" si="0"/>
        <v>38</v>
      </c>
      <c r="M11" s="187" t="s">
        <v>38</v>
      </c>
      <c r="N11" s="15">
        <f t="shared" si="1"/>
        <v>31216</v>
      </c>
      <c r="O11" s="4">
        <f t="shared" si="2"/>
        <v>38</v>
      </c>
      <c r="P11" s="187" t="s">
        <v>38</v>
      </c>
      <c r="Q11" s="98">
        <v>25747</v>
      </c>
    </row>
    <row r="12" spans="1:19" ht="13.5" customHeight="1" thickBot="1" x14ac:dyDescent="0.2">
      <c r="H12" s="327">
        <v>31</v>
      </c>
      <c r="I12" s="470" t="s">
        <v>106</v>
      </c>
      <c r="J12" s="476">
        <v>30901</v>
      </c>
      <c r="K12" s="229">
        <v>10</v>
      </c>
      <c r="L12" s="4">
        <f t="shared" si="0"/>
        <v>31</v>
      </c>
      <c r="M12" s="470" t="s">
        <v>64</v>
      </c>
      <c r="N12" s="130">
        <f t="shared" si="1"/>
        <v>30901</v>
      </c>
      <c r="O12" s="16">
        <f t="shared" si="2"/>
        <v>31</v>
      </c>
      <c r="P12" s="470" t="s">
        <v>64</v>
      </c>
      <c r="Q12" s="232">
        <v>20602</v>
      </c>
    </row>
    <row r="13" spans="1:19" ht="13.5" customHeight="1" thickTop="1" thickBot="1" x14ac:dyDescent="0.2">
      <c r="H13" s="138">
        <v>13</v>
      </c>
      <c r="I13" s="204" t="s">
        <v>7</v>
      </c>
      <c r="J13" s="497">
        <v>30841</v>
      </c>
      <c r="K13" s="118"/>
      <c r="L13" s="87"/>
      <c r="M13" s="188"/>
      <c r="N13" s="403">
        <f>SUM(J43)</f>
        <v>1031518</v>
      </c>
      <c r="O13" s="4"/>
      <c r="P13" s="326" t="s">
        <v>157</v>
      </c>
      <c r="Q13" s="234">
        <v>694578</v>
      </c>
    </row>
    <row r="14" spans="1:19" ht="13.5" customHeight="1" x14ac:dyDescent="0.15">
      <c r="B14" s="22"/>
      <c r="G14" s="1"/>
      <c r="H14" s="93">
        <v>24</v>
      </c>
      <c r="I14" s="185" t="s">
        <v>28</v>
      </c>
      <c r="J14" s="475">
        <v>30420</v>
      </c>
      <c r="K14" s="118"/>
      <c r="L14" s="29"/>
      <c r="N14" t="s">
        <v>59</v>
      </c>
      <c r="O14"/>
    </row>
    <row r="15" spans="1:19" ht="13.5" customHeight="1" x14ac:dyDescent="0.15">
      <c r="H15" s="93">
        <v>3</v>
      </c>
      <c r="I15" s="184" t="s">
        <v>10</v>
      </c>
      <c r="J15" s="15">
        <v>27898</v>
      </c>
      <c r="K15" s="118"/>
      <c r="L15" s="29"/>
      <c r="M15" s="1" t="s">
        <v>188</v>
      </c>
      <c r="N15" s="17"/>
      <c r="O15"/>
      <c r="P15" s="399" t="s">
        <v>189</v>
      </c>
      <c r="Q15" s="97" t="s">
        <v>63</v>
      </c>
    </row>
    <row r="16" spans="1:19" ht="13.5" customHeight="1" x14ac:dyDescent="0.15">
      <c r="B16" s="1"/>
      <c r="C16" s="17"/>
      <c r="D16" s="1"/>
      <c r="E16" s="20"/>
      <c r="F16" s="1"/>
      <c r="H16" s="93">
        <v>2</v>
      </c>
      <c r="I16" s="184" t="s">
        <v>6</v>
      </c>
      <c r="J16" s="15">
        <v>17908</v>
      </c>
      <c r="K16" s="118"/>
      <c r="L16" s="4">
        <f>SUM(L3)</f>
        <v>17</v>
      </c>
      <c r="M16" s="15">
        <f>SUM(N3)</f>
        <v>321233</v>
      </c>
      <c r="N16" s="184" t="s">
        <v>21</v>
      </c>
      <c r="O16" s="4">
        <f>SUM(O3)</f>
        <v>17</v>
      </c>
      <c r="P16" s="15">
        <f>SUM(M16)</f>
        <v>321233</v>
      </c>
      <c r="Q16" s="331">
        <v>66432</v>
      </c>
      <c r="R16" s="88"/>
    </row>
    <row r="17" spans="2:20" ht="13.5" customHeight="1" x14ac:dyDescent="0.15">
      <c r="B17" s="1"/>
      <c r="C17" s="17"/>
      <c r="D17" s="1"/>
      <c r="E17" s="20"/>
      <c r="F17" s="1"/>
      <c r="H17" s="93">
        <v>9</v>
      </c>
      <c r="I17" s="400" t="s">
        <v>173</v>
      </c>
      <c r="J17" s="257">
        <v>11831</v>
      </c>
      <c r="K17" s="118"/>
      <c r="L17" s="4">
        <f t="shared" ref="L17:L25" si="3">SUM(L4)</f>
        <v>33</v>
      </c>
      <c r="M17" s="15">
        <f t="shared" ref="M17:M25" si="4">SUM(N4)</f>
        <v>115301</v>
      </c>
      <c r="N17" s="184" t="s">
        <v>0</v>
      </c>
      <c r="O17" s="4">
        <f t="shared" ref="O17:O25" si="5">SUM(O4)</f>
        <v>33</v>
      </c>
      <c r="P17" s="15">
        <f t="shared" ref="P17:P25" si="6">SUM(M17)</f>
        <v>115301</v>
      </c>
      <c r="Q17" s="332">
        <v>138965</v>
      </c>
      <c r="R17" s="88"/>
      <c r="S17" s="47"/>
    </row>
    <row r="18" spans="2:20" ht="13.5" customHeight="1" x14ac:dyDescent="0.15">
      <c r="B18" s="1"/>
      <c r="C18" s="17"/>
      <c r="D18" s="1"/>
      <c r="E18" s="20"/>
      <c r="F18" s="1"/>
      <c r="H18" s="93">
        <v>14</v>
      </c>
      <c r="I18" s="184" t="s">
        <v>19</v>
      </c>
      <c r="J18" s="15">
        <v>11780</v>
      </c>
      <c r="K18" s="118"/>
      <c r="L18" s="4">
        <f t="shared" si="3"/>
        <v>36</v>
      </c>
      <c r="M18" s="15">
        <f t="shared" si="4"/>
        <v>96212</v>
      </c>
      <c r="N18" s="185" t="s">
        <v>5</v>
      </c>
      <c r="O18" s="4">
        <f t="shared" si="5"/>
        <v>36</v>
      </c>
      <c r="P18" s="15">
        <f t="shared" si="6"/>
        <v>96212</v>
      </c>
      <c r="Q18" s="332">
        <v>65849</v>
      </c>
      <c r="R18" s="88"/>
      <c r="S18" s="128"/>
    </row>
    <row r="19" spans="2:20" ht="13.5" customHeight="1" x14ac:dyDescent="0.15">
      <c r="B19" s="1"/>
      <c r="C19" s="17"/>
      <c r="D19" s="1"/>
      <c r="E19" s="20"/>
      <c r="F19" s="1"/>
      <c r="G19" s="439"/>
      <c r="H19" s="93">
        <v>11</v>
      </c>
      <c r="I19" s="184" t="s">
        <v>17</v>
      </c>
      <c r="J19" s="257">
        <v>7506</v>
      </c>
      <c r="L19" s="4">
        <f t="shared" si="3"/>
        <v>26</v>
      </c>
      <c r="M19" s="15">
        <f t="shared" si="4"/>
        <v>94208</v>
      </c>
      <c r="N19" s="184" t="s">
        <v>30</v>
      </c>
      <c r="O19" s="4">
        <f t="shared" si="5"/>
        <v>26</v>
      </c>
      <c r="P19" s="15">
        <f t="shared" si="6"/>
        <v>94208</v>
      </c>
      <c r="Q19" s="332">
        <v>95142</v>
      </c>
      <c r="R19" s="88"/>
      <c r="S19" s="141"/>
    </row>
    <row r="20" spans="2:20" ht="13.5" customHeight="1" x14ac:dyDescent="0.15">
      <c r="B20" s="21"/>
      <c r="C20" s="17"/>
      <c r="D20" s="1"/>
      <c r="E20" s="20"/>
      <c r="F20" s="1"/>
      <c r="H20" s="93">
        <v>37</v>
      </c>
      <c r="I20" s="184" t="s">
        <v>37</v>
      </c>
      <c r="J20" s="15">
        <v>7314</v>
      </c>
      <c r="L20" s="4">
        <f t="shared" si="3"/>
        <v>16</v>
      </c>
      <c r="M20" s="15">
        <f t="shared" si="4"/>
        <v>43728</v>
      </c>
      <c r="N20" s="184" t="s">
        <v>3</v>
      </c>
      <c r="O20" s="4">
        <f t="shared" si="5"/>
        <v>16</v>
      </c>
      <c r="P20" s="15">
        <f t="shared" si="6"/>
        <v>43728</v>
      </c>
      <c r="Q20" s="332">
        <v>57530</v>
      </c>
      <c r="R20" s="88"/>
      <c r="S20" s="141"/>
    </row>
    <row r="21" spans="2:20" ht="13.5" customHeight="1" x14ac:dyDescent="0.15">
      <c r="B21" s="21"/>
      <c r="C21" s="17"/>
      <c r="D21" s="1"/>
      <c r="E21" s="20"/>
      <c r="F21" s="1"/>
      <c r="H21" s="93">
        <v>21</v>
      </c>
      <c r="I21" s="400" t="s">
        <v>167</v>
      </c>
      <c r="J21" s="15">
        <v>6605</v>
      </c>
      <c r="L21" s="4">
        <f t="shared" si="3"/>
        <v>40</v>
      </c>
      <c r="M21" s="15">
        <f t="shared" si="4"/>
        <v>43509</v>
      </c>
      <c r="N21" s="185" t="s">
        <v>2</v>
      </c>
      <c r="O21" s="4">
        <f t="shared" si="5"/>
        <v>40</v>
      </c>
      <c r="P21" s="15">
        <f t="shared" si="6"/>
        <v>43509</v>
      </c>
      <c r="Q21" s="332">
        <v>40278</v>
      </c>
      <c r="R21" s="88"/>
      <c r="S21" s="31"/>
    </row>
    <row r="22" spans="2:20" ht="13.5" customHeight="1" x14ac:dyDescent="0.15">
      <c r="B22" s="1"/>
      <c r="C22" s="17"/>
      <c r="D22" s="1"/>
      <c r="E22" s="20"/>
      <c r="F22" s="1"/>
      <c r="H22" s="93">
        <v>15</v>
      </c>
      <c r="I22" s="184" t="s">
        <v>20</v>
      </c>
      <c r="J22" s="15">
        <v>6562</v>
      </c>
      <c r="K22" s="17"/>
      <c r="L22" s="4">
        <f t="shared" si="3"/>
        <v>34</v>
      </c>
      <c r="M22" s="15">
        <f t="shared" si="4"/>
        <v>41368</v>
      </c>
      <c r="N22" s="187" t="s">
        <v>1</v>
      </c>
      <c r="O22" s="4">
        <f t="shared" si="5"/>
        <v>34</v>
      </c>
      <c r="P22" s="15">
        <f t="shared" si="6"/>
        <v>41368</v>
      </c>
      <c r="Q22" s="332">
        <v>43816</v>
      </c>
      <c r="R22" s="88"/>
    </row>
    <row r="23" spans="2:20" ht="13.5" customHeight="1" x14ac:dyDescent="0.15">
      <c r="B23" s="21"/>
      <c r="C23" s="17"/>
      <c r="D23" s="1"/>
      <c r="E23" s="20"/>
      <c r="F23" s="1"/>
      <c r="H23" s="93">
        <v>22</v>
      </c>
      <c r="I23" s="184" t="s">
        <v>26</v>
      </c>
      <c r="J23" s="257">
        <v>5158</v>
      </c>
      <c r="K23" s="17"/>
      <c r="L23" s="4">
        <f t="shared" si="3"/>
        <v>25</v>
      </c>
      <c r="M23" s="15">
        <f t="shared" si="4"/>
        <v>31990</v>
      </c>
      <c r="N23" s="184" t="s">
        <v>29</v>
      </c>
      <c r="O23" s="4">
        <f t="shared" si="5"/>
        <v>25</v>
      </c>
      <c r="P23" s="15">
        <f t="shared" si="6"/>
        <v>31990</v>
      </c>
      <c r="Q23" s="332">
        <v>29630</v>
      </c>
      <c r="R23" s="88"/>
      <c r="S23" s="47"/>
    </row>
    <row r="24" spans="2:20" ht="13.5" customHeight="1" x14ac:dyDescent="0.15">
      <c r="B24" s="1"/>
      <c r="C24" s="17"/>
      <c r="D24" s="1"/>
      <c r="E24" s="20"/>
      <c r="F24" s="1"/>
      <c r="H24" s="93">
        <v>1</v>
      </c>
      <c r="I24" s="184" t="s">
        <v>4</v>
      </c>
      <c r="J24" s="15">
        <v>4892</v>
      </c>
      <c r="K24" s="17"/>
      <c r="L24" s="4">
        <f t="shared" si="3"/>
        <v>38</v>
      </c>
      <c r="M24" s="15">
        <f t="shared" si="4"/>
        <v>31216</v>
      </c>
      <c r="N24" s="187" t="s">
        <v>38</v>
      </c>
      <c r="O24" s="4">
        <f t="shared" si="5"/>
        <v>38</v>
      </c>
      <c r="P24" s="15">
        <f t="shared" si="6"/>
        <v>31216</v>
      </c>
      <c r="Q24" s="332">
        <v>30428</v>
      </c>
      <c r="R24" s="88"/>
      <c r="S24" s="128"/>
    </row>
    <row r="25" spans="2:20" ht="13.5" customHeight="1" thickBot="1" x14ac:dyDescent="0.2">
      <c r="B25" s="1"/>
      <c r="C25" s="17"/>
      <c r="D25" s="1"/>
      <c r="E25" s="20"/>
      <c r="F25" s="1"/>
      <c r="H25" s="93">
        <v>30</v>
      </c>
      <c r="I25" s="184" t="s">
        <v>33</v>
      </c>
      <c r="J25" s="15">
        <v>2467</v>
      </c>
      <c r="K25" s="17"/>
      <c r="L25" s="16">
        <f t="shared" si="3"/>
        <v>31</v>
      </c>
      <c r="M25" s="130">
        <f t="shared" si="4"/>
        <v>30901</v>
      </c>
      <c r="N25" s="470" t="s">
        <v>64</v>
      </c>
      <c r="O25" s="16">
        <f t="shared" si="5"/>
        <v>31</v>
      </c>
      <c r="P25" s="130">
        <f t="shared" si="6"/>
        <v>30901</v>
      </c>
      <c r="Q25" s="333">
        <v>28887</v>
      </c>
      <c r="R25" s="143" t="s">
        <v>73</v>
      </c>
      <c r="S25" s="31"/>
      <c r="T25" s="31"/>
    </row>
    <row r="26" spans="2:20" ht="13.5" customHeight="1" thickTop="1" x14ac:dyDescent="0.15">
      <c r="B26" s="1"/>
      <c r="C26" s="1"/>
      <c r="D26" s="1"/>
      <c r="E26" s="1"/>
      <c r="F26" s="1"/>
      <c r="H26" s="93">
        <v>12</v>
      </c>
      <c r="I26" s="184" t="s">
        <v>18</v>
      </c>
      <c r="J26" s="15">
        <v>2304</v>
      </c>
      <c r="K26" s="17"/>
      <c r="L26" s="131"/>
      <c r="M26" s="186">
        <f>SUM(J43-(M16+M17+M18+M19+M20+M21+M22+M23+M24+M25))</f>
        <v>181852</v>
      </c>
      <c r="N26" s="258" t="s">
        <v>45</v>
      </c>
      <c r="O26" s="132"/>
      <c r="P26" s="186">
        <f>SUM(M26)</f>
        <v>181852</v>
      </c>
      <c r="Q26" s="186"/>
      <c r="R26" s="205">
        <v>777556</v>
      </c>
      <c r="T26" s="31"/>
    </row>
    <row r="27" spans="2:20" ht="13.5" customHeight="1" x14ac:dyDescent="0.15">
      <c r="H27" s="93">
        <v>39</v>
      </c>
      <c r="I27" s="184" t="s">
        <v>39</v>
      </c>
      <c r="J27" s="15">
        <v>1740</v>
      </c>
      <c r="K27" s="17"/>
      <c r="M27" s="54" t="s">
        <v>182</v>
      </c>
      <c r="N27" s="54"/>
      <c r="O27" s="126"/>
      <c r="P27" s="127" t="s">
        <v>183</v>
      </c>
    </row>
    <row r="28" spans="2:20" ht="13.5" customHeight="1" x14ac:dyDescent="0.15">
      <c r="G28" s="19"/>
      <c r="H28" s="93">
        <v>27</v>
      </c>
      <c r="I28" s="184" t="s">
        <v>31</v>
      </c>
      <c r="J28" s="153">
        <v>1509</v>
      </c>
      <c r="K28" s="17"/>
      <c r="M28" s="98">
        <f t="shared" ref="M28:M37" si="7">SUM(Q3)</f>
        <v>49462</v>
      </c>
      <c r="N28" s="184" t="s">
        <v>21</v>
      </c>
      <c r="O28" s="4">
        <f>SUM(L3)</f>
        <v>17</v>
      </c>
      <c r="P28" s="98">
        <f t="shared" ref="P28:P37" si="8">SUM(Q3)</f>
        <v>49462</v>
      </c>
    </row>
    <row r="29" spans="2:20" ht="13.5" customHeight="1" x14ac:dyDescent="0.15">
      <c r="H29" s="93">
        <v>29</v>
      </c>
      <c r="I29" s="184" t="s">
        <v>96</v>
      </c>
      <c r="J29" s="15">
        <v>1029</v>
      </c>
      <c r="K29" s="17"/>
      <c r="M29" s="98">
        <f t="shared" si="7"/>
        <v>102596</v>
      </c>
      <c r="N29" s="184" t="s">
        <v>0</v>
      </c>
      <c r="O29" s="4">
        <f t="shared" ref="O29:O37" si="9">SUM(L4)</f>
        <v>33</v>
      </c>
      <c r="P29" s="98">
        <f t="shared" si="8"/>
        <v>102596</v>
      </c>
    </row>
    <row r="30" spans="2:20" ht="13.5" customHeight="1" x14ac:dyDescent="0.15">
      <c r="H30" s="93">
        <v>35</v>
      </c>
      <c r="I30" s="184" t="s">
        <v>36</v>
      </c>
      <c r="J30" s="153">
        <v>685</v>
      </c>
      <c r="K30" s="17"/>
      <c r="M30" s="98">
        <f t="shared" si="7"/>
        <v>87042</v>
      </c>
      <c r="N30" s="185" t="s">
        <v>5</v>
      </c>
      <c r="O30" s="4">
        <f t="shared" si="9"/>
        <v>36</v>
      </c>
      <c r="P30" s="98">
        <f t="shared" si="8"/>
        <v>87042</v>
      </c>
    </row>
    <row r="31" spans="2:20" ht="13.5" customHeight="1" x14ac:dyDescent="0.15">
      <c r="H31" s="93">
        <v>23</v>
      </c>
      <c r="I31" s="184" t="s">
        <v>27</v>
      </c>
      <c r="J31" s="15">
        <v>567</v>
      </c>
      <c r="K31" s="17"/>
      <c r="M31" s="98">
        <f t="shared" si="7"/>
        <v>87453</v>
      </c>
      <c r="N31" s="184" t="s">
        <v>30</v>
      </c>
      <c r="O31" s="4">
        <f t="shared" si="9"/>
        <v>26</v>
      </c>
      <c r="P31" s="98">
        <f t="shared" si="8"/>
        <v>87453</v>
      </c>
    </row>
    <row r="32" spans="2:20" ht="13.5" customHeight="1" x14ac:dyDescent="0.15">
      <c r="H32" s="93">
        <v>6</v>
      </c>
      <c r="I32" s="184" t="s">
        <v>13</v>
      </c>
      <c r="J32" s="15">
        <v>547</v>
      </c>
      <c r="K32" s="17"/>
      <c r="M32" s="98">
        <f t="shared" si="7"/>
        <v>42406</v>
      </c>
      <c r="N32" s="184" t="s">
        <v>3</v>
      </c>
      <c r="O32" s="4">
        <f t="shared" si="9"/>
        <v>16</v>
      </c>
      <c r="P32" s="98">
        <f t="shared" si="8"/>
        <v>42406</v>
      </c>
      <c r="S32" s="12"/>
    </row>
    <row r="33" spans="7:21" ht="13.5" customHeight="1" x14ac:dyDescent="0.15">
      <c r="G33" s="454"/>
      <c r="H33" s="93">
        <v>4</v>
      </c>
      <c r="I33" s="184" t="s">
        <v>11</v>
      </c>
      <c r="J33" s="257">
        <v>499</v>
      </c>
      <c r="K33" s="17"/>
      <c r="M33" s="98">
        <f t="shared" si="7"/>
        <v>45968</v>
      </c>
      <c r="N33" s="185" t="s">
        <v>2</v>
      </c>
      <c r="O33" s="4">
        <f t="shared" si="9"/>
        <v>40</v>
      </c>
      <c r="P33" s="98">
        <f t="shared" si="8"/>
        <v>45968</v>
      </c>
      <c r="S33" s="31"/>
      <c r="T33" s="31"/>
    </row>
    <row r="34" spans="7:21" ht="13.5" customHeight="1" x14ac:dyDescent="0.15">
      <c r="H34" s="93">
        <v>18</v>
      </c>
      <c r="I34" s="184" t="s">
        <v>22</v>
      </c>
      <c r="J34" s="15">
        <v>418</v>
      </c>
      <c r="K34" s="17"/>
      <c r="M34" s="98">
        <f t="shared" si="7"/>
        <v>38984</v>
      </c>
      <c r="N34" s="187" t="s">
        <v>1</v>
      </c>
      <c r="O34" s="4">
        <f t="shared" si="9"/>
        <v>34</v>
      </c>
      <c r="P34" s="98">
        <f t="shared" si="8"/>
        <v>38984</v>
      </c>
      <c r="S34" s="31"/>
      <c r="T34" s="31"/>
    </row>
    <row r="35" spans="7:21" ht="13.5" customHeight="1" x14ac:dyDescent="0.15">
      <c r="H35" s="93">
        <v>32</v>
      </c>
      <c r="I35" s="184" t="s">
        <v>35</v>
      </c>
      <c r="J35" s="153">
        <v>321</v>
      </c>
      <c r="K35" s="17"/>
      <c r="M35" s="98">
        <f t="shared" si="7"/>
        <v>28709</v>
      </c>
      <c r="N35" s="184" t="s">
        <v>29</v>
      </c>
      <c r="O35" s="4">
        <f t="shared" si="9"/>
        <v>25</v>
      </c>
      <c r="P35" s="98">
        <f t="shared" si="8"/>
        <v>28709</v>
      </c>
      <c r="S35" s="31"/>
    </row>
    <row r="36" spans="7:21" ht="13.5" customHeight="1" x14ac:dyDescent="0.15">
      <c r="H36" s="93">
        <v>19</v>
      </c>
      <c r="I36" s="184" t="s">
        <v>23</v>
      </c>
      <c r="J36" s="15">
        <v>312</v>
      </c>
      <c r="K36" s="17"/>
      <c r="M36" s="98">
        <f t="shared" si="7"/>
        <v>25747</v>
      </c>
      <c r="N36" s="187" t="s">
        <v>38</v>
      </c>
      <c r="O36" s="4">
        <f t="shared" si="9"/>
        <v>38</v>
      </c>
      <c r="P36" s="98">
        <f t="shared" si="8"/>
        <v>25747</v>
      </c>
      <c r="S36" s="31"/>
    </row>
    <row r="37" spans="7:21" ht="13.5" customHeight="1" thickBot="1" x14ac:dyDescent="0.2">
      <c r="H37" s="93">
        <v>5</v>
      </c>
      <c r="I37" s="184" t="s">
        <v>12</v>
      </c>
      <c r="J37" s="257">
        <v>225</v>
      </c>
      <c r="K37" s="17"/>
      <c r="M37" s="129">
        <f t="shared" si="7"/>
        <v>20602</v>
      </c>
      <c r="N37" s="470" t="s">
        <v>64</v>
      </c>
      <c r="O37" s="16">
        <f t="shared" si="9"/>
        <v>31</v>
      </c>
      <c r="P37" s="129">
        <f t="shared" si="8"/>
        <v>20602</v>
      </c>
      <c r="S37" s="31"/>
    </row>
    <row r="38" spans="7:21" ht="13.5" customHeight="1" thickTop="1" x14ac:dyDescent="0.15">
      <c r="G38" s="439"/>
      <c r="H38" s="93">
        <v>7</v>
      </c>
      <c r="I38" s="184" t="s">
        <v>14</v>
      </c>
      <c r="J38" s="257">
        <v>210</v>
      </c>
      <c r="K38" s="17"/>
      <c r="M38" s="409">
        <f>SUM(Q13-(Q3+Q4+Q5+Q6+Q7+Q8+Q9+Q10+Q11+Q12))</f>
        <v>165609</v>
      </c>
      <c r="N38" s="410" t="s">
        <v>169</v>
      </c>
      <c r="O38" s="411"/>
      <c r="P38" s="412">
        <f>SUM(M38)</f>
        <v>165609</v>
      </c>
      <c r="U38" s="31"/>
    </row>
    <row r="39" spans="7:21" ht="13.5" customHeight="1" x14ac:dyDescent="0.15">
      <c r="H39" s="93">
        <v>20</v>
      </c>
      <c r="I39" s="184" t="s">
        <v>24</v>
      </c>
      <c r="J39" s="99">
        <v>181</v>
      </c>
      <c r="K39" s="17"/>
      <c r="P39" s="31"/>
    </row>
    <row r="40" spans="7:21" ht="13.5" customHeight="1" x14ac:dyDescent="0.15">
      <c r="H40" s="93">
        <v>10</v>
      </c>
      <c r="I40" s="184" t="s">
        <v>16</v>
      </c>
      <c r="J40" s="15">
        <v>82</v>
      </c>
      <c r="K40" s="17"/>
    </row>
    <row r="41" spans="7:21" ht="13.5" customHeight="1" x14ac:dyDescent="0.15">
      <c r="G41" s="454"/>
      <c r="H41" s="93">
        <v>28</v>
      </c>
      <c r="I41" s="184" t="s">
        <v>32</v>
      </c>
      <c r="J41" s="15">
        <v>41</v>
      </c>
      <c r="K41" s="17"/>
    </row>
    <row r="42" spans="7:21" ht="13.5" customHeight="1" thickBot="1" x14ac:dyDescent="0.2">
      <c r="H42" s="154">
        <v>8</v>
      </c>
      <c r="I42" s="187" t="s">
        <v>15</v>
      </c>
      <c r="J42" s="130">
        <v>0</v>
      </c>
      <c r="K42" s="17"/>
    </row>
    <row r="43" spans="7:21" ht="13.5" customHeight="1" thickTop="1" x14ac:dyDescent="0.15">
      <c r="H43" s="131"/>
      <c r="I43" s="353" t="s">
        <v>94</v>
      </c>
      <c r="J43" s="354">
        <f>SUM(J3:J42)</f>
        <v>1031518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37" t="s">
        <v>46</v>
      </c>
      <c r="B52" s="25" t="s">
        <v>9</v>
      </c>
      <c r="C52" s="10" t="s">
        <v>187</v>
      </c>
      <c r="D52" s="10" t="s">
        <v>180</v>
      </c>
      <c r="E52" s="27" t="s">
        <v>43</v>
      </c>
      <c r="F52" s="26" t="s">
        <v>42</v>
      </c>
      <c r="G52" s="26" t="s">
        <v>40</v>
      </c>
      <c r="I52" s="183"/>
    </row>
    <row r="53" spans="1:16" ht="13.5" customHeight="1" x14ac:dyDescent="0.15">
      <c r="A53" s="11">
        <v>1</v>
      </c>
      <c r="B53" s="184" t="s">
        <v>21</v>
      </c>
      <c r="C53" s="15">
        <f t="shared" ref="C53:C62" si="10">SUM(J3)</f>
        <v>321233</v>
      </c>
      <c r="D53" s="99">
        <f t="shared" ref="D53:D63" si="11">SUM(Q3)</f>
        <v>49462</v>
      </c>
      <c r="E53" s="96">
        <f t="shared" ref="E53:E62" si="12">SUM(P16/Q16*100)</f>
        <v>483.55160163776497</v>
      </c>
      <c r="F53" s="23">
        <f t="shared" ref="F53:F63" si="13">SUM(C53/D53*100)</f>
        <v>649.45412640006475</v>
      </c>
      <c r="G53" s="24"/>
      <c r="I53" s="183"/>
    </row>
    <row r="54" spans="1:16" ht="13.5" customHeight="1" x14ac:dyDescent="0.15">
      <c r="A54" s="11">
        <v>2</v>
      </c>
      <c r="B54" s="184" t="s">
        <v>0</v>
      </c>
      <c r="C54" s="15">
        <f t="shared" si="10"/>
        <v>115301</v>
      </c>
      <c r="D54" s="99">
        <f t="shared" si="11"/>
        <v>102596</v>
      </c>
      <c r="E54" s="96">
        <f t="shared" si="12"/>
        <v>82.971251754038789</v>
      </c>
      <c r="F54" s="23">
        <f t="shared" si="13"/>
        <v>112.38352372412179</v>
      </c>
      <c r="G54" s="24"/>
      <c r="I54" s="183"/>
    </row>
    <row r="55" spans="1:16" ht="13.5" customHeight="1" x14ac:dyDescent="0.15">
      <c r="A55" s="11">
        <v>3</v>
      </c>
      <c r="B55" s="185" t="s">
        <v>5</v>
      </c>
      <c r="C55" s="15">
        <f t="shared" si="10"/>
        <v>96212</v>
      </c>
      <c r="D55" s="99">
        <f t="shared" si="11"/>
        <v>87042</v>
      </c>
      <c r="E55" s="96">
        <f t="shared" si="12"/>
        <v>146.11003963613723</v>
      </c>
      <c r="F55" s="23">
        <f t="shared" si="13"/>
        <v>110.5351439534937</v>
      </c>
      <c r="G55" s="24"/>
      <c r="I55" s="183"/>
    </row>
    <row r="56" spans="1:16" ht="13.5" customHeight="1" x14ac:dyDescent="0.15">
      <c r="A56" s="11">
        <v>4</v>
      </c>
      <c r="B56" s="184" t="s">
        <v>30</v>
      </c>
      <c r="C56" s="15">
        <f t="shared" si="10"/>
        <v>94208</v>
      </c>
      <c r="D56" s="99">
        <f t="shared" si="11"/>
        <v>87453</v>
      </c>
      <c r="E56" s="96">
        <f t="shared" si="12"/>
        <v>99.018309474259524</v>
      </c>
      <c r="F56" s="23">
        <f t="shared" si="13"/>
        <v>107.72414897144753</v>
      </c>
      <c r="G56" s="24"/>
      <c r="I56" s="183"/>
    </row>
    <row r="57" spans="1:16" ht="13.5" customHeight="1" x14ac:dyDescent="0.15">
      <c r="A57" s="11">
        <v>5</v>
      </c>
      <c r="B57" s="184" t="s">
        <v>3</v>
      </c>
      <c r="C57" s="15">
        <f t="shared" si="10"/>
        <v>43728</v>
      </c>
      <c r="D57" s="99">
        <f t="shared" si="11"/>
        <v>42406</v>
      </c>
      <c r="E57" s="96">
        <f t="shared" si="12"/>
        <v>76.009038762384833</v>
      </c>
      <c r="F57" s="23">
        <f t="shared" si="13"/>
        <v>103.11748337499411</v>
      </c>
      <c r="G57" s="24"/>
      <c r="I57" s="183"/>
      <c r="P57" s="31"/>
    </row>
    <row r="58" spans="1:16" ht="13.5" customHeight="1" x14ac:dyDescent="0.15">
      <c r="A58" s="11">
        <v>6</v>
      </c>
      <c r="B58" s="185" t="s">
        <v>2</v>
      </c>
      <c r="C58" s="15">
        <f t="shared" si="10"/>
        <v>43509</v>
      </c>
      <c r="D58" s="99">
        <f t="shared" si="11"/>
        <v>45968</v>
      </c>
      <c r="E58" s="96">
        <f t="shared" si="12"/>
        <v>108.0217488455236</v>
      </c>
      <c r="F58" s="23">
        <f t="shared" si="13"/>
        <v>94.650626522798461</v>
      </c>
      <c r="G58" s="24"/>
    </row>
    <row r="59" spans="1:16" ht="13.5" customHeight="1" x14ac:dyDescent="0.15">
      <c r="A59" s="11">
        <v>7</v>
      </c>
      <c r="B59" s="187" t="s">
        <v>1</v>
      </c>
      <c r="C59" s="15">
        <f t="shared" si="10"/>
        <v>41368</v>
      </c>
      <c r="D59" s="99">
        <f t="shared" si="11"/>
        <v>38984</v>
      </c>
      <c r="E59" s="96">
        <f t="shared" si="12"/>
        <v>94.412999817418296</v>
      </c>
      <c r="F59" s="23">
        <f t="shared" si="13"/>
        <v>106.1153293658937</v>
      </c>
      <c r="G59" s="24"/>
    </row>
    <row r="60" spans="1:16" ht="13.5" customHeight="1" x14ac:dyDescent="0.15">
      <c r="A60" s="11">
        <v>8</v>
      </c>
      <c r="B60" s="184" t="s">
        <v>29</v>
      </c>
      <c r="C60" s="15">
        <f t="shared" si="10"/>
        <v>31990</v>
      </c>
      <c r="D60" s="99">
        <f t="shared" si="11"/>
        <v>28709</v>
      </c>
      <c r="E60" s="96">
        <f t="shared" si="12"/>
        <v>107.96490043874452</v>
      </c>
      <c r="F60" s="23">
        <f t="shared" si="13"/>
        <v>111.42847190776412</v>
      </c>
      <c r="G60" s="24"/>
    </row>
    <row r="61" spans="1:16" ht="13.5" customHeight="1" x14ac:dyDescent="0.15">
      <c r="A61" s="11">
        <v>9</v>
      </c>
      <c r="B61" s="187" t="s">
        <v>38</v>
      </c>
      <c r="C61" s="15">
        <f t="shared" si="10"/>
        <v>31216</v>
      </c>
      <c r="D61" s="99">
        <f t="shared" si="11"/>
        <v>25747</v>
      </c>
      <c r="E61" s="96">
        <f t="shared" si="12"/>
        <v>102.58971999474169</v>
      </c>
      <c r="F61" s="23">
        <f t="shared" si="13"/>
        <v>121.24130966714569</v>
      </c>
      <c r="G61" s="24"/>
    </row>
    <row r="62" spans="1:16" ht="13.5" customHeight="1" thickBot="1" x14ac:dyDescent="0.2">
      <c r="A62" s="144">
        <v>10</v>
      </c>
      <c r="B62" s="470" t="s">
        <v>64</v>
      </c>
      <c r="C62" s="130">
        <f t="shared" si="10"/>
        <v>30901</v>
      </c>
      <c r="D62" s="145">
        <f t="shared" si="11"/>
        <v>20602</v>
      </c>
      <c r="E62" s="146">
        <f t="shared" si="12"/>
        <v>106.97199432270573</v>
      </c>
      <c r="F62" s="147">
        <f t="shared" si="13"/>
        <v>149.99029220464033</v>
      </c>
      <c r="G62" s="148"/>
    </row>
    <row r="63" spans="1:16" ht="13.5" customHeight="1" thickTop="1" x14ac:dyDescent="0.15">
      <c r="A63" s="131"/>
      <c r="B63" s="149" t="s">
        <v>74</v>
      </c>
      <c r="C63" s="150">
        <f>SUM(J43)</f>
        <v>1031518</v>
      </c>
      <c r="D63" s="150">
        <f t="shared" si="11"/>
        <v>694578</v>
      </c>
      <c r="E63" s="151">
        <f>SUM(C63/R26*100)</f>
        <v>132.66157035634731</v>
      </c>
      <c r="F63" s="152">
        <f t="shared" si="13"/>
        <v>148.51003055092445</v>
      </c>
      <c r="G63" s="13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O35" sqref="O35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4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3" customWidth="1"/>
    <col min="19" max="30" width="7.625" style="1" customWidth="1"/>
    <col min="31" max="32" width="9" style="1"/>
  </cols>
  <sheetData>
    <row r="1" spans="8:30" ht="12.75" customHeight="1" x14ac:dyDescent="0.15">
      <c r="H1" s="117" t="s">
        <v>66</v>
      </c>
      <c r="R1" s="119"/>
    </row>
    <row r="2" spans="8:30" x14ac:dyDescent="0.15">
      <c r="H2" s="214" t="s">
        <v>187</v>
      </c>
      <c r="I2" s="93"/>
      <c r="J2" s="216" t="s">
        <v>103</v>
      </c>
      <c r="K2" s="4"/>
      <c r="L2" s="356" t="s">
        <v>180</v>
      </c>
      <c r="R2" s="52"/>
      <c r="S2" s="120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8:30" x14ac:dyDescent="0.15">
      <c r="H3" s="206" t="s">
        <v>100</v>
      </c>
      <c r="I3" s="93"/>
      <c r="J3" s="162" t="s">
        <v>101</v>
      </c>
      <c r="K3" s="4"/>
      <c r="L3" s="356" t="s">
        <v>100</v>
      </c>
      <c r="M3" s="1"/>
      <c r="N3" s="102"/>
      <c r="O3" s="102"/>
      <c r="S3" s="29"/>
      <c r="T3" s="29"/>
      <c r="U3" s="29"/>
    </row>
    <row r="4" spans="8:30" x14ac:dyDescent="0.15">
      <c r="H4" s="48">
        <v>29461</v>
      </c>
      <c r="I4" s="93">
        <v>33</v>
      </c>
      <c r="J4" s="184" t="s">
        <v>0</v>
      </c>
      <c r="K4" s="133">
        <f>SUM(I4)</f>
        <v>33</v>
      </c>
      <c r="L4" s="373">
        <v>23209</v>
      </c>
      <c r="M4" s="50"/>
      <c r="N4" s="103"/>
      <c r="O4" s="103"/>
      <c r="S4" s="29"/>
      <c r="T4" s="29"/>
      <c r="U4" s="29"/>
    </row>
    <row r="5" spans="8:30" x14ac:dyDescent="0.15">
      <c r="H5" s="49">
        <v>19551</v>
      </c>
      <c r="I5" s="93">
        <v>26</v>
      </c>
      <c r="J5" s="184" t="s">
        <v>30</v>
      </c>
      <c r="K5" s="133">
        <f t="shared" ref="K5:K13" si="0">SUM(I5)</f>
        <v>26</v>
      </c>
      <c r="L5" s="374">
        <v>13949</v>
      </c>
      <c r="M5" s="50"/>
      <c r="N5" s="103"/>
      <c r="O5" s="103"/>
      <c r="S5" s="29"/>
      <c r="T5" s="29"/>
      <c r="U5" s="29"/>
    </row>
    <row r="6" spans="8:30" x14ac:dyDescent="0.15">
      <c r="H6" s="100">
        <v>8203</v>
      </c>
      <c r="I6" s="93">
        <v>14</v>
      </c>
      <c r="J6" s="184" t="s">
        <v>19</v>
      </c>
      <c r="K6" s="133">
        <f t="shared" si="0"/>
        <v>14</v>
      </c>
      <c r="L6" s="374">
        <v>5869</v>
      </c>
      <c r="M6" s="50"/>
      <c r="N6" s="215"/>
      <c r="O6" s="103"/>
      <c r="S6" s="29"/>
      <c r="T6" s="29"/>
      <c r="U6" s="29"/>
    </row>
    <row r="7" spans="8:30" x14ac:dyDescent="0.15">
      <c r="H7" s="100">
        <v>4680</v>
      </c>
      <c r="I7" s="93">
        <v>34</v>
      </c>
      <c r="J7" s="184" t="s">
        <v>1</v>
      </c>
      <c r="K7" s="133">
        <f t="shared" si="0"/>
        <v>34</v>
      </c>
      <c r="L7" s="374">
        <v>2339</v>
      </c>
      <c r="M7" s="50"/>
      <c r="N7" s="103"/>
      <c r="O7" s="103"/>
      <c r="S7" s="29"/>
      <c r="T7" s="29"/>
      <c r="U7" s="29"/>
    </row>
    <row r="8" spans="8:30" x14ac:dyDescent="0.15">
      <c r="H8" s="100">
        <v>4167</v>
      </c>
      <c r="I8" s="93">
        <v>24</v>
      </c>
      <c r="J8" s="184" t="s">
        <v>28</v>
      </c>
      <c r="K8" s="133">
        <f t="shared" si="0"/>
        <v>24</v>
      </c>
      <c r="L8" s="374">
        <v>1753</v>
      </c>
      <c r="M8" s="50"/>
      <c r="N8" s="103"/>
      <c r="O8" s="103"/>
      <c r="S8" s="29"/>
      <c r="T8" s="29"/>
      <c r="U8" s="29"/>
    </row>
    <row r="9" spans="8:30" x14ac:dyDescent="0.15">
      <c r="H9" s="49">
        <v>3856</v>
      </c>
      <c r="I9" s="93">
        <v>38</v>
      </c>
      <c r="J9" s="184" t="s">
        <v>38</v>
      </c>
      <c r="K9" s="133">
        <f t="shared" si="0"/>
        <v>38</v>
      </c>
      <c r="L9" s="374">
        <v>3018</v>
      </c>
      <c r="M9" s="50"/>
      <c r="N9" s="103"/>
      <c r="O9" s="103"/>
      <c r="S9" s="29"/>
      <c r="T9" s="29"/>
      <c r="U9" s="29"/>
    </row>
    <row r="10" spans="8:30" x14ac:dyDescent="0.15">
      <c r="H10" s="488">
        <v>3620</v>
      </c>
      <c r="I10" s="154">
        <v>15</v>
      </c>
      <c r="J10" s="187" t="s">
        <v>20</v>
      </c>
      <c r="K10" s="133">
        <f t="shared" si="0"/>
        <v>15</v>
      </c>
      <c r="L10" s="374">
        <v>2557</v>
      </c>
      <c r="S10" s="29"/>
      <c r="T10" s="29"/>
      <c r="U10" s="29"/>
    </row>
    <row r="11" spans="8:30" x14ac:dyDescent="0.15">
      <c r="H11" s="48">
        <v>2606</v>
      </c>
      <c r="I11" s="93">
        <v>37</v>
      </c>
      <c r="J11" s="184" t="s">
        <v>37</v>
      </c>
      <c r="K11" s="133">
        <f t="shared" si="0"/>
        <v>37</v>
      </c>
      <c r="L11" s="374">
        <v>2138</v>
      </c>
      <c r="M11" s="50"/>
      <c r="N11" s="103"/>
      <c r="O11" s="103"/>
      <c r="S11" s="29"/>
      <c r="T11" s="29"/>
      <c r="U11" s="29"/>
    </row>
    <row r="12" spans="8:30" x14ac:dyDescent="0.15">
      <c r="H12" s="394">
        <v>2449</v>
      </c>
      <c r="I12" s="154">
        <v>36</v>
      </c>
      <c r="J12" s="187" t="s">
        <v>5</v>
      </c>
      <c r="K12" s="133">
        <f t="shared" si="0"/>
        <v>36</v>
      </c>
      <c r="L12" s="374">
        <v>2166</v>
      </c>
      <c r="M12" s="50"/>
      <c r="N12" s="103"/>
      <c r="O12" s="103"/>
      <c r="S12" s="29"/>
      <c r="T12" s="29"/>
      <c r="U12" s="29"/>
    </row>
    <row r="13" spans="8:30" ht="14.25" thickBot="1" x14ac:dyDescent="0.2">
      <c r="H13" s="498">
        <v>1167</v>
      </c>
      <c r="I13" s="486">
        <v>27</v>
      </c>
      <c r="J13" s="487" t="s">
        <v>31</v>
      </c>
      <c r="K13" s="133">
        <f t="shared" si="0"/>
        <v>27</v>
      </c>
      <c r="L13" s="374">
        <v>0</v>
      </c>
      <c r="M13" s="50"/>
      <c r="N13" s="103"/>
      <c r="O13" s="103"/>
      <c r="S13" s="29"/>
      <c r="T13" s="29"/>
      <c r="U13" s="29"/>
    </row>
    <row r="14" spans="8:30" ht="14.25" thickTop="1" x14ac:dyDescent="0.15">
      <c r="H14" s="226">
        <v>1131</v>
      </c>
      <c r="I14" s="138">
        <v>25</v>
      </c>
      <c r="J14" s="204" t="s">
        <v>29</v>
      </c>
      <c r="K14" s="122" t="s">
        <v>8</v>
      </c>
      <c r="L14" s="375">
        <v>60024</v>
      </c>
      <c r="S14" s="29"/>
      <c r="T14" s="29"/>
      <c r="U14" s="29"/>
    </row>
    <row r="15" spans="8:30" x14ac:dyDescent="0.15">
      <c r="H15" s="49">
        <v>854</v>
      </c>
      <c r="I15" s="93">
        <v>17</v>
      </c>
      <c r="J15" s="184" t="s">
        <v>21</v>
      </c>
      <c r="K15" s="57"/>
      <c r="L15" s="1" t="s">
        <v>60</v>
      </c>
      <c r="M15" s="464" t="s">
        <v>95</v>
      </c>
      <c r="N15" s="47" t="s">
        <v>75</v>
      </c>
      <c r="S15" s="29"/>
      <c r="T15" s="29"/>
      <c r="U15" s="29"/>
    </row>
    <row r="16" spans="8:30" x14ac:dyDescent="0.15">
      <c r="H16" s="49">
        <v>701</v>
      </c>
      <c r="I16" s="355">
        <v>40</v>
      </c>
      <c r="J16" s="185" t="s">
        <v>2</v>
      </c>
      <c r="K16" s="133">
        <f>SUM(I4)</f>
        <v>33</v>
      </c>
      <c r="L16" s="184" t="s">
        <v>0</v>
      </c>
      <c r="M16" s="376">
        <v>30248</v>
      </c>
      <c r="N16" s="101">
        <f>SUM(H4)</f>
        <v>29461</v>
      </c>
      <c r="O16" s="50"/>
      <c r="P16" s="19"/>
      <c r="S16" s="29"/>
      <c r="T16" s="29"/>
      <c r="U16" s="29"/>
    </row>
    <row r="17" spans="1:21" x14ac:dyDescent="0.15">
      <c r="H17" s="49">
        <v>300</v>
      </c>
      <c r="I17" s="93">
        <v>19</v>
      </c>
      <c r="J17" s="184" t="s">
        <v>23</v>
      </c>
      <c r="K17" s="133">
        <f t="shared" ref="K17:K25" si="1">SUM(I5)</f>
        <v>26</v>
      </c>
      <c r="L17" s="184" t="s">
        <v>30</v>
      </c>
      <c r="M17" s="377">
        <v>22398</v>
      </c>
      <c r="N17" s="101">
        <f t="shared" ref="N17:N25" si="2">SUM(H5)</f>
        <v>19551</v>
      </c>
      <c r="O17" s="50"/>
      <c r="P17" s="19"/>
      <c r="S17" s="29"/>
      <c r="T17" s="29"/>
      <c r="U17" s="29"/>
    </row>
    <row r="18" spans="1:21" x14ac:dyDescent="0.15">
      <c r="H18" s="139">
        <v>287</v>
      </c>
      <c r="I18" s="93">
        <v>1</v>
      </c>
      <c r="J18" s="184" t="s">
        <v>4</v>
      </c>
      <c r="K18" s="133">
        <f t="shared" si="1"/>
        <v>14</v>
      </c>
      <c r="L18" s="184" t="s">
        <v>19</v>
      </c>
      <c r="M18" s="377">
        <v>8777</v>
      </c>
      <c r="N18" s="101">
        <f t="shared" si="2"/>
        <v>8203</v>
      </c>
      <c r="O18" s="50"/>
      <c r="P18" s="19"/>
      <c r="S18" s="29"/>
      <c r="T18" s="29"/>
      <c r="U18" s="29"/>
    </row>
    <row r="19" spans="1:21" x14ac:dyDescent="0.15">
      <c r="H19" s="112">
        <v>180</v>
      </c>
      <c r="I19" s="93">
        <v>23</v>
      </c>
      <c r="J19" s="184" t="s">
        <v>27</v>
      </c>
      <c r="K19" s="133">
        <f t="shared" si="1"/>
        <v>34</v>
      </c>
      <c r="L19" s="184" t="s">
        <v>1</v>
      </c>
      <c r="M19" s="377">
        <v>6716</v>
      </c>
      <c r="N19" s="101">
        <f t="shared" si="2"/>
        <v>4680</v>
      </c>
      <c r="O19" s="50"/>
      <c r="P19" s="19"/>
      <c r="S19" s="29"/>
      <c r="T19" s="29"/>
      <c r="U19" s="29"/>
    </row>
    <row r="20" spans="1:21" ht="14.25" thickBot="1" x14ac:dyDescent="0.2">
      <c r="H20" s="100">
        <v>158</v>
      </c>
      <c r="I20" s="93">
        <v>21</v>
      </c>
      <c r="J20" s="184" t="s">
        <v>25</v>
      </c>
      <c r="K20" s="133">
        <f t="shared" si="1"/>
        <v>24</v>
      </c>
      <c r="L20" s="184" t="s">
        <v>28</v>
      </c>
      <c r="M20" s="377">
        <v>4476</v>
      </c>
      <c r="N20" s="101">
        <f t="shared" si="2"/>
        <v>4167</v>
      </c>
      <c r="O20" s="50"/>
      <c r="P20" s="19"/>
      <c r="S20" s="29"/>
      <c r="T20" s="29"/>
      <c r="U20" s="29"/>
    </row>
    <row r="21" spans="1:21" x14ac:dyDescent="0.15">
      <c r="A21" s="67" t="s">
        <v>46</v>
      </c>
      <c r="B21" s="68" t="s">
        <v>53</v>
      </c>
      <c r="C21" s="68" t="s">
        <v>187</v>
      </c>
      <c r="D21" s="68" t="s">
        <v>180</v>
      </c>
      <c r="E21" s="68" t="s">
        <v>51</v>
      </c>
      <c r="F21" s="68" t="s">
        <v>50</v>
      </c>
      <c r="G21" s="68" t="s">
        <v>52</v>
      </c>
      <c r="H21" s="202">
        <v>137</v>
      </c>
      <c r="I21" s="93">
        <v>16</v>
      </c>
      <c r="J21" s="184" t="s">
        <v>3</v>
      </c>
      <c r="K21" s="133">
        <f t="shared" si="1"/>
        <v>38</v>
      </c>
      <c r="L21" s="184" t="s">
        <v>38</v>
      </c>
      <c r="M21" s="377">
        <v>4946</v>
      </c>
      <c r="N21" s="101">
        <f t="shared" si="2"/>
        <v>3856</v>
      </c>
      <c r="O21" s="50"/>
      <c r="P21" s="19"/>
      <c r="S21" s="29"/>
      <c r="T21" s="29"/>
      <c r="U21" s="29"/>
    </row>
    <row r="22" spans="1:21" x14ac:dyDescent="0.15">
      <c r="A22" s="70">
        <v>1</v>
      </c>
      <c r="B22" s="184" t="s">
        <v>0</v>
      </c>
      <c r="C22" s="48">
        <f t="shared" ref="C22:C31" si="3">SUM(H4)</f>
        <v>29461</v>
      </c>
      <c r="D22" s="101">
        <f>SUM(L4)</f>
        <v>23209</v>
      </c>
      <c r="E22" s="60">
        <f t="shared" ref="E22:E32" si="4">SUM(N16/M16*100)</f>
        <v>97.398175085956098</v>
      </c>
      <c r="F22" s="64">
        <f>SUM(C22/D22*100)</f>
        <v>126.93782584342281</v>
      </c>
      <c r="G22" s="4"/>
      <c r="H22" s="104">
        <v>30</v>
      </c>
      <c r="I22" s="93">
        <v>9</v>
      </c>
      <c r="J22" s="400" t="s">
        <v>174</v>
      </c>
      <c r="K22" s="133">
        <f t="shared" si="1"/>
        <v>15</v>
      </c>
      <c r="L22" s="187" t="s">
        <v>20</v>
      </c>
      <c r="M22" s="377">
        <v>3848</v>
      </c>
      <c r="N22" s="101">
        <f t="shared" si="2"/>
        <v>3620</v>
      </c>
      <c r="O22" s="50"/>
      <c r="P22" s="19"/>
      <c r="S22" s="29"/>
      <c r="T22" s="29"/>
      <c r="U22" s="29"/>
    </row>
    <row r="23" spans="1:21" x14ac:dyDescent="0.15">
      <c r="A23" s="70">
        <v>2</v>
      </c>
      <c r="B23" s="184" t="s">
        <v>30</v>
      </c>
      <c r="C23" s="48">
        <f t="shared" si="3"/>
        <v>19551</v>
      </c>
      <c r="D23" s="101">
        <f>SUM(L5)</f>
        <v>13949</v>
      </c>
      <c r="E23" s="60">
        <f t="shared" si="4"/>
        <v>87.289043664612905</v>
      </c>
      <c r="F23" s="64">
        <f t="shared" ref="F23:F32" si="5">SUM(C23/D23*100)</f>
        <v>140.16058498817119</v>
      </c>
      <c r="G23" s="4"/>
      <c r="H23" s="142">
        <v>26</v>
      </c>
      <c r="I23" s="93">
        <v>4</v>
      </c>
      <c r="J23" s="184" t="s">
        <v>11</v>
      </c>
      <c r="K23" s="133">
        <f t="shared" si="1"/>
        <v>37</v>
      </c>
      <c r="L23" s="184" t="s">
        <v>37</v>
      </c>
      <c r="M23" s="377">
        <v>4218</v>
      </c>
      <c r="N23" s="101">
        <f t="shared" si="2"/>
        <v>2606</v>
      </c>
      <c r="O23" s="50"/>
      <c r="P23" s="19"/>
      <c r="S23" s="29"/>
      <c r="T23" s="29"/>
      <c r="U23" s="29"/>
    </row>
    <row r="24" spans="1:21" x14ac:dyDescent="0.15">
      <c r="A24" s="70">
        <v>3</v>
      </c>
      <c r="B24" s="184" t="s">
        <v>19</v>
      </c>
      <c r="C24" s="48">
        <f t="shared" si="3"/>
        <v>8203</v>
      </c>
      <c r="D24" s="101">
        <f t="shared" ref="D24:D31" si="6">SUM(L6)</f>
        <v>5869</v>
      </c>
      <c r="E24" s="60">
        <f t="shared" si="4"/>
        <v>93.460180015950783</v>
      </c>
      <c r="F24" s="64">
        <f t="shared" si="5"/>
        <v>139.76827398193902</v>
      </c>
      <c r="G24" s="4"/>
      <c r="H24" s="104">
        <v>19</v>
      </c>
      <c r="I24" s="93">
        <v>2</v>
      </c>
      <c r="J24" s="184" t="s">
        <v>6</v>
      </c>
      <c r="K24" s="133">
        <f t="shared" si="1"/>
        <v>36</v>
      </c>
      <c r="L24" s="187" t="s">
        <v>5</v>
      </c>
      <c r="M24" s="377">
        <v>1789</v>
      </c>
      <c r="N24" s="101">
        <f t="shared" si="2"/>
        <v>2449</v>
      </c>
      <c r="O24" s="50"/>
      <c r="P24" s="19"/>
      <c r="S24" s="29"/>
      <c r="T24" s="29"/>
      <c r="U24" s="29"/>
    </row>
    <row r="25" spans="1:21" ht="14.25" thickBot="1" x14ac:dyDescent="0.2">
      <c r="A25" s="70">
        <v>4</v>
      </c>
      <c r="B25" s="184" t="s">
        <v>1</v>
      </c>
      <c r="C25" s="48">
        <f t="shared" si="3"/>
        <v>4680</v>
      </c>
      <c r="D25" s="101">
        <f t="shared" si="6"/>
        <v>2339</v>
      </c>
      <c r="E25" s="60">
        <f t="shared" si="4"/>
        <v>69.684335914234666</v>
      </c>
      <c r="F25" s="64">
        <f t="shared" si="5"/>
        <v>200.08550662676359</v>
      </c>
      <c r="G25" s="4"/>
      <c r="H25" s="463">
        <v>13</v>
      </c>
      <c r="I25" s="93">
        <v>32</v>
      </c>
      <c r="J25" s="184" t="s">
        <v>35</v>
      </c>
      <c r="K25" s="211">
        <f t="shared" si="1"/>
        <v>27</v>
      </c>
      <c r="L25" s="487" t="s">
        <v>31</v>
      </c>
      <c r="M25" s="378">
        <v>1401</v>
      </c>
      <c r="N25" s="192">
        <f t="shared" si="2"/>
        <v>1167</v>
      </c>
      <c r="O25" s="50"/>
      <c r="P25" s="19"/>
      <c r="S25" s="29"/>
      <c r="T25" s="29"/>
      <c r="U25" s="29"/>
    </row>
    <row r="26" spans="1:21" ht="14.25" thickTop="1" x14ac:dyDescent="0.15">
      <c r="A26" s="70">
        <v>5</v>
      </c>
      <c r="B26" s="184" t="s">
        <v>28</v>
      </c>
      <c r="C26" s="101">
        <f t="shared" si="3"/>
        <v>4167</v>
      </c>
      <c r="D26" s="101">
        <f t="shared" si="6"/>
        <v>1753</v>
      </c>
      <c r="E26" s="467">
        <f t="shared" si="4"/>
        <v>93.096514745308312</v>
      </c>
      <c r="F26" s="469">
        <f t="shared" si="5"/>
        <v>237.70678836280661</v>
      </c>
      <c r="G26" s="14"/>
      <c r="H26" s="463">
        <v>11</v>
      </c>
      <c r="I26" s="93">
        <v>6</v>
      </c>
      <c r="J26" s="184" t="s">
        <v>13</v>
      </c>
      <c r="K26" s="4"/>
      <c r="L26" s="445" t="s">
        <v>166</v>
      </c>
      <c r="M26" s="379">
        <v>93504</v>
      </c>
      <c r="N26" s="224">
        <f>SUM(H44)</f>
        <v>83619</v>
      </c>
      <c r="S26" s="29"/>
      <c r="T26" s="29"/>
      <c r="U26" s="29"/>
    </row>
    <row r="27" spans="1:21" x14ac:dyDescent="0.15">
      <c r="A27" s="70">
        <v>6</v>
      </c>
      <c r="B27" s="184" t="s">
        <v>38</v>
      </c>
      <c r="C27" s="48">
        <f t="shared" si="3"/>
        <v>3856</v>
      </c>
      <c r="D27" s="101">
        <f t="shared" si="6"/>
        <v>3018</v>
      </c>
      <c r="E27" s="60">
        <f t="shared" si="4"/>
        <v>77.961989486453703</v>
      </c>
      <c r="F27" s="64">
        <f t="shared" si="5"/>
        <v>127.76673293571903</v>
      </c>
      <c r="G27" s="4"/>
      <c r="H27" s="104">
        <v>9</v>
      </c>
      <c r="I27" s="93">
        <v>31</v>
      </c>
      <c r="J27" s="184" t="s">
        <v>106</v>
      </c>
      <c r="L27" s="33"/>
      <c r="M27" s="29"/>
      <c r="S27" s="29"/>
      <c r="T27" s="29"/>
      <c r="U27" s="29"/>
    </row>
    <row r="28" spans="1:21" x14ac:dyDescent="0.15">
      <c r="A28" s="70">
        <v>7</v>
      </c>
      <c r="B28" s="187" t="s">
        <v>20</v>
      </c>
      <c r="C28" s="48">
        <f t="shared" si="3"/>
        <v>3620</v>
      </c>
      <c r="D28" s="101">
        <f t="shared" si="6"/>
        <v>2557</v>
      </c>
      <c r="E28" s="60">
        <f t="shared" si="4"/>
        <v>94.07484407484408</v>
      </c>
      <c r="F28" s="64">
        <f t="shared" si="5"/>
        <v>141.5721548689871</v>
      </c>
      <c r="G28" s="4"/>
      <c r="H28" s="142">
        <v>3</v>
      </c>
      <c r="I28" s="93">
        <v>22</v>
      </c>
      <c r="J28" s="184" t="s">
        <v>26</v>
      </c>
      <c r="L28" s="33"/>
      <c r="S28" s="29"/>
      <c r="T28" s="29"/>
      <c r="U28" s="29"/>
    </row>
    <row r="29" spans="1:21" x14ac:dyDescent="0.15">
      <c r="A29" s="70">
        <v>8</v>
      </c>
      <c r="B29" s="184" t="s">
        <v>37</v>
      </c>
      <c r="C29" s="48">
        <f t="shared" si="3"/>
        <v>2606</v>
      </c>
      <c r="D29" s="101">
        <f t="shared" si="6"/>
        <v>2138</v>
      </c>
      <c r="E29" s="60">
        <f t="shared" si="4"/>
        <v>61.782835467045992</v>
      </c>
      <c r="F29" s="64">
        <f t="shared" si="5"/>
        <v>121.88961646398504</v>
      </c>
      <c r="G29" s="13"/>
      <c r="H29" s="142">
        <v>0</v>
      </c>
      <c r="I29" s="93">
        <v>3</v>
      </c>
      <c r="J29" s="184" t="s">
        <v>10</v>
      </c>
      <c r="L29" s="33"/>
      <c r="M29" s="29"/>
      <c r="S29" s="29"/>
      <c r="T29" s="29"/>
      <c r="U29" s="29"/>
    </row>
    <row r="30" spans="1:21" x14ac:dyDescent="0.15">
      <c r="A30" s="70">
        <v>9</v>
      </c>
      <c r="B30" s="187" t="s">
        <v>5</v>
      </c>
      <c r="C30" s="48">
        <f t="shared" si="3"/>
        <v>2449</v>
      </c>
      <c r="D30" s="101">
        <f t="shared" si="6"/>
        <v>2166</v>
      </c>
      <c r="E30" s="60">
        <f t="shared" si="4"/>
        <v>136.89211850195639</v>
      </c>
      <c r="F30" s="64">
        <f t="shared" si="5"/>
        <v>113.06555863342567</v>
      </c>
      <c r="G30" s="14"/>
      <c r="H30" s="104">
        <v>0</v>
      </c>
      <c r="I30" s="93">
        <v>5</v>
      </c>
      <c r="J30" s="184" t="s">
        <v>12</v>
      </c>
      <c r="L30" s="33"/>
      <c r="M30" s="29"/>
      <c r="S30" s="29"/>
      <c r="T30" s="29"/>
      <c r="U30" s="29"/>
    </row>
    <row r="31" spans="1:21" ht="14.25" thickBot="1" x14ac:dyDescent="0.2">
      <c r="A31" s="73">
        <v>10</v>
      </c>
      <c r="B31" s="487" t="s">
        <v>31</v>
      </c>
      <c r="C31" s="48">
        <f t="shared" si="3"/>
        <v>1167</v>
      </c>
      <c r="D31" s="101">
        <f t="shared" si="6"/>
        <v>0</v>
      </c>
      <c r="E31" s="60">
        <f t="shared" si="4"/>
        <v>83.297644539614552</v>
      </c>
      <c r="F31" s="499" t="s">
        <v>202</v>
      </c>
      <c r="G31" s="105"/>
      <c r="H31" s="480">
        <v>0</v>
      </c>
      <c r="I31" s="93">
        <v>7</v>
      </c>
      <c r="J31" s="184" t="s">
        <v>14</v>
      </c>
      <c r="L31" s="33"/>
      <c r="M31" s="29"/>
      <c r="S31" s="29"/>
      <c r="T31" s="29"/>
      <c r="U31" s="29"/>
    </row>
    <row r="32" spans="1:21" ht="14.25" thickBot="1" x14ac:dyDescent="0.2">
      <c r="A32" s="74"/>
      <c r="B32" s="75" t="s">
        <v>56</v>
      </c>
      <c r="C32" s="76">
        <f>SUM(H44)</f>
        <v>83619</v>
      </c>
      <c r="D32" s="76">
        <f>SUM(L14)</f>
        <v>60024</v>
      </c>
      <c r="E32" s="79">
        <f t="shared" si="4"/>
        <v>89.428259753593437</v>
      </c>
      <c r="F32" s="77">
        <f t="shared" si="5"/>
        <v>139.30927628948419</v>
      </c>
      <c r="G32" s="78"/>
      <c r="H32" s="479">
        <v>0</v>
      </c>
      <c r="I32" s="93">
        <v>8</v>
      </c>
      <c r="J32" s="184" t="s">
        <v>15</v>
      </c>
      <c r="L32" s="33"/>
      <c r="M32" s="29"/>
      <c r="S32" s="29"/>
      <c r="T32" s="29"/>
      <c r="U32" s="29"/>
    </row>
    <row r="33" spans="1:30" x14ac:dyDescent="0.15">
      <c r="H33" s="101">
        <v>0</v>
      </c>
      <c r="I33" s="93">
        <v>10</v>
      </c>
      <c r="J33" s="184" t="s">
        <v>16</v>
      </c>
      <c r="L33" s="33"/>
      <c r="M33" s="29"/>
      <c r="S33" s="29"/>
      <c r="T33" s="29"/>
      <c r="U33" s="29"/>
    </row>
    <row r="34" spans="1:30" x14ac:dyDescent="0.15">
      <c r="A34" s="1"/>
      <c r="B34" s="1"/>
      <c r="C34" s="1"/>
      <c r="D34" s="1"/>
      <c r="E34" s="1"/>
      <c r="F34" s="1"/>
      <c r="G34" s="1"/>
      <c r="H34" s="101">
        <v>0</v>
      </c>
      <c r="I34" s="93">
        <v>11</v>
      </c>
      <c r="J34" s="184" t="s">
        <v>17</v>
      </c>
      <c r="L34" s="254"/>
      <c r="M34" s="29"/>
      <c r="S34" s="29"/>
      <c r="T34" s="29"/>
      <c r="U34" s="29"/>
    </row>
    <row r="35" spans="1:30" x14ac:dyDescent="0.15">
      <c r="H35" s="472">
        <v>0</v>
      </c>
      <c r="I35" s="93">
        <v>12</v>
      </c>
      <c r="J35" s="184" t="s">
        <v>18</v>
      </c>
      <c r="L35" s="33"/>
      <c r="M35" s="29"/>
      <c r="N35" s="1"/>
      <c r="S35" s="29"/>
      <c r="T35" s="29"/>
      <c r="U35" s="29"/>
    </row>
    <row r="36" spans="1:30" x14ac:dyDescent="0.15">
      <c r="A36" s="1"/>
      <c r="B36" s="53"/>
      <c r="C36" s="29"/>
      <c r="E36" s="19"/>
      <c r="F36" s="1"/>
      <c r="G36" s="1"/>
      <c r="H36" s="101">
        <v>0</v>
      </c>
      <c r="I36" s="93">
        <v>13</v>
      </c>
      <c r="J36" s="184" t="s">
        <v>7</v>
      </c>
      <c r="L36" s="53"/>
      <c r="M36" s="29"/>
      <c r="S36" s="29"/>
      <c r="T36" s="29"/>
      <c r="U36" s="29"/>
    </row>
    <row r="37" spans="1:30" x14ac:dyDescent="0.15">
      <c r="A37" s="1"/>
      <c r="B37" s="21"/>
      <c r="C37" s="29"/>
      <c r="F37" s="29"/>
      <c r="G37" s="53"/>
      <c r="H37" s="100">
        <v>0</v>
      </c>
      <c r="I37" s="93">
        <v>18</v>
      </c>
      <c r="J37" s="184" t="s">
        <v>22</v>
      </c>
      <c r="L37" s="53"/>
      <c r="M37" s="29"/>
      <c r="S37" s="29"/>
      <c r="T37" s="29"/>
      <c r="U37" s="29"/>
    </row>
    <row r="38" spans="1:30" x14ac:dyDescent="0.15">
      <c r="A38" s="1"/>
      <c r="B38" s="1"/>
      <c r="C38" s="29"/>
      <c r="F38" s="29"/>
      <c r="G38" s="1"/>
      <c r="H38" s="226">
        <v>0</v>
      </c>
      <c r="I38" s="93">
        <v>20</v>
      </c>
      <c r="J38" s="184" t="s">
        <v>24</v>
      </c>
      <c r="L38" s="53"/>
      <c r="M38" s="29"/>
      <c r="S38" s="29"/>
      <c r="T38" s="29"/>
      <c r="U38" s="29"/>
    </row>
    <row r="39" spans="1:30" x14ac:dyDescent="0.15">
      <c r="A39" s="1"/>
      <c r="B39" s="53"/>
      <c r="C39" s="29"/>
      <c r="F39" s="29"/>
      <c r="G39" s="21"/>
      <c r="H39" s="49">
        <v>0</v>
      </c>
      <c r="I39" s="93">
        <v>28</v>
      </c>
      <c r="J39" s="184" t="s">
        <v>32</v>
      </c>
      <c r="L39" s="53"/>
      <c r="M39" s="29"/>
      <c r="S39" s="29"/>
      <c r="T39" s="29"/>
      <c r="U39" s="29"/>
    </row>
    <row r="40" spans="1:30" x14ac:dyDescent="0.15">
      <c r="A40" s="1"/>
      <c r="B40" s="1"/>
      <c r="C40" s="29"/>
      <c r="F40" s="1"/>
      <c r="G40" s="1"/>
      <c r="H40" s="226">
        <v>0</v>
      </c>
      <c r="I40" s="93">
        <v>29</v>
      </c>
      <c r="J40" s="184" t="s">
        <v>96</v>
      </c>
      <c r="L40" s="53"/>
      <c r="M40" s="29"/>
      <c r="S40" s="29"/>
      <c r="T40" s="29"/>
      <c r="U40" s="29"/>
    </row>
    <row r="41" spans="1:30" x14ac:dyDescent="0.15">
      <c r="H41" s="49">
        <v>0</v>
      </c>
      <c r="I41" s="93">
        <v>30</v>
      </c>
      <c r="J41" s="184" t="s">
        <v>33</v>
      </c>
      <c r="L41" s="53"/>
      <c r="M41" s="29"/>
      <c r="S41" s="29"/>
      <c r="T41" s="29"/>
      <c r="U41" s="29"/>
    </row>
    <row r="42" spans="1:30" x14ac:dyDescent="0.15">
      <c r="H42" s="49">
        <v>0</v>
      </c>
      <c r="I42" s="93">
        <v>35</v>
      </c>
      <c r="J42" s="184" t="s">
        <v>36</v>
      </c>
      <c r="L42" s="53"/>
      <c r="M42" s="29"/>
      <c r="S42" s="29"/>
      <c r="T42" s="29"/>
      <c r="U42" s="29"/>
    </row>
    <row r="43" spans="1:30" x14ac:dyDescent="0.15">
      <c r="H43" s="100">
        <v>0</v>
      </c>
      <c r="I43" s="93">
        <v>39</v>
      </c>
      <c r="J43" s="184" t="s">
        <v>39</v>
      </c>
      <c r="L43" s="53"/>
      <c r="M43" s="29"/>
      <c r="S43" s="34"/>
      <c r="T43" s="34"/>
      <c r="U43" s="34"/>
    </row>
    <row r="44" spans="1:30" x14ac:dyDescent="0.15">
      <c r="H44" s="134">
        <f>SUM(H4:H43)</f>
        <v>83619</v>
      </c>
      <c r="I44" s="93"/>
      <c r="J44" s="191" t="s">
        <v>98</v>
      </c>
      <c r="L44" s="53"/>
      <c r="M44" s="29"/>
    </row>
    <row r="45" spans="1:30" x14ac:dyDescent="0.15">
      <c r="R45" s="119"/>
    </row>
    <row r="46" spans="1:30" ht="13.5" customHeight="1" x14ac:dyDescent="0.15">
      <c r="R46" s="52"/>
      <c r="S46" s="120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1:30" ht="13.5" customHeight="1" x14ac:dyDescent="0.15">
      <c r="H47" s="220" t="s">
        <v>187</v>
      </c>
      <c r="I47" s="93"/>
      <c r="J47" s="209" t="s">
        <v>71</v>
      </c>
      <c r="K47" s="4"/>
      <c r="L47" s="361" t="s">
        <v>180</v>
      </c>
      <c r="S47" s="29"/>
      <c r="T47" s="29"/>
      <c r="U47" s="29"/>
      <c r="V47" s="29"/>
    </row>
    <row r="48" spans="1:30" x14ac:dyDescent="0.15">
      <c r="H48" s="217" t="s">
        <v>100</v>
      </c>
      <c r="I48" s="138"/>
      <c r="J48" s="208" t="s">
        <v>53</v>
      </c>
      <c r="K48" s="202"/>
      <c r="L48" s="366" t="s">
        <v>100</v>
      </c>
      <c r="S48" s="29"/>
      <c r="T48" s="29"/>
      <c r="U48" s="29"/>
      <c r="V48" s="29"/>
    </row>
    <row r="49" spans="1:22" x14ac:dyDescent="0.15">
      <c r="H49" s="101">
        <v>49506</v>
      </c>
      <c r="I49" s="93">
        <v>26</v>
      </c>
      <c r="J49" s="184" t="s">
        <v>30</v>
      </c>
      <c r="K49" s="4">
        <f>SUM(I49)</f>
        <v>26</v>
      </c>
      <c r="L49" s="367">
        <v>49922</v>
      </c>
      <c r="M49" s="1"/>
      <c r="N49" s="102"/>
      <c r="O49" s="102"/>
      <c r="S49" s="29"/>
      <c r="T49" s="29"/>
      <c r="U49" s="29"/>
      <c r="V49" s="29"/>
    </row>
    <row r="50" spans="1:22" x14ac:dyDescent="0.15">
      <c r="H50" s="101">
        <v>13815</v>
      </c>
      <c r="I50" s="93">
        <v>13</v>
      </c>
      <c r="J50" s="184" t="s">
        <v>7</v>
      </c>
      <c r="K50" s="4">
        <f t="shared" ref="K50:K58" si="7">SUM(I50)</f>
        <v>13</v>
      </c>
      <c r="L50" s="367">
        <v>13448</v>
      </c>
      <c r="M50" s="29"/>
      <c r="N50" s="103"/>
      <c r="O50" s="103"/>
      <c r="S50" s="29"/>
      <c r="T50" s="29"/>
      <c r="U50" s="29"/>
      <c r="V50" s="29"/>
    </row>
    <row r="51" spans="1:22" x14ac:dyDescent="0.15">
      <c r="H51" s="100">
        <v>11430</v>
      </c>
      <c r="I51" s="93">
        <v>33</v>
      </c>
      <c r="J51" s="184" t="s">
        <v>0</v>
      </c>
      <c r="K51" s="4">
        <f t="shared" si="7"/>
        <v>33</v>
      </c>
      <c r="L51" s="367">
        <v>16994</v>
      </c>
      <c r="M51" s="29"/>
      <c r="N51" s="103"/>
      <c r="O51" s="103"/>
      <c r="S51" s="29"/>
      <c r="T51" s="29"/>
      <c r="U51" s="29"/>
      <c r="V51" s="29"/>
    </row>
    <row r="52" spans="1:22" ht="14.25" thickBot="1" x14ac:dyDescent="0.2">
      <c r="H52" s="100">
        <v>7902</v>
      </c>
      <c r="I52" s="93">
        <v>25</v>
      </c>
      <c r="J52" s="184" t="s">
        <v>29</v>
      </c>
      <c r="K52" s="4">
        <f t="shared" si="7"/>
        <v>25</v>
      </c>
      <c r="L52" s="367">
        <v>8029</v>
      </c>
      <c r="M52" s="29"/>
      <c r="N52" s="103"/>
      <c r="O52" s="103"/>
      <c r="S52" s="29"/>
      <c r="T52" s="29"/>
      <c r="U52" s="29"/>
      <c r="V52" s="29"/>
    </row>
    <row r="53" spans="1:22" x14ac:dyDescent="0.15">
      <c r="A53" s="67" t="s">
        <v>46</v>
      </c>
      <c r="B53" s="68" t="s">
        <v>53</v>
      </c>
      <c r="C53" s="68" t="s">
        <v>187</v>
      </c>
      <c r="D53" s="68" t="s">
        <v>180</v>
      </c>
      <c r="E53" s="68" t="s">
        <v>51</v>
      </c>
      <c r="F53" s="68" t="s">
        <v>50</v>
      </c>
      <c r="G53" s="68" t="s">
        <v>52</v>
      </c>
      <c r="H53" s="49">
        <v>7557</v>
      </c>
      <c r="I53" s="93">
        <v>40</v>
      </c>
      <c r="J53" s="184" t="s">
        <v>2</v>
      </c>
      <c r="K53" s="4">
        <f t="shared" si="7"/>
        <v>40</v>
      </c>
      <c r="L53" s="367">
        <v>7002</v>
      </c>
      <c r="M53" s="29"/>
      <c r="N53" s="103"/>
      <c r="O53" s="103"/>
      <c r="S53" s="29"/>
      <c r="T53" s="29"/>
      <c r="U53" s="29"/>
      <c r="V53" s="29"/>
    </row>
    <row r="54" spans="1:22" x14ac:dyDescent="0.15">
      <c r="A54" s="70">
        <v>1</v>
      </c>
      <c r="B54" s="184" t="s">
        <v>30</v>
      </c>
      <c r="C54" s="48">
        <f t="shared" ref="C54:C63" si="8">SUM(H49)</f>
        <v>49506</v>
      </c>
      <c r="D54" s="112">
        <f>SUM(L49)</f>
        <v>49922</v>
      </c>
      <c r="E54" s="60">
        <f t="shared" ref="E54:E64" si="9">SUM(N63/M63*100)</f>
        <v>113.05837215675527</v>
      </c>
      <c r="F54" s="60">
        <f>SUM(C54/D54*100)</f>
        <v>99.166700052081254</v>
      </c>
      <c r="G54" s="4"/>
      <c r="H54" s="49">
        <v>4968</v>
      </c>
      <c r="I54" s="93">
        <v>34</v>
      </c>
      <c r="J54" s="184" t="s">
        <v>1</v>
      </c>
      <c r="K54" s="4">
        <f t="shared" si="7"/>
        <v>34</v>
      </c>
      <c r="L54" s="367">
        <v>7584</v>
      </c>
      <c r="M54" s="29"/>
      <c r="N54" s="440"/>
      <c r="O54" s="103"/>
      <c r="S54" s="29"/>
      <c r="T54" s="29"/>
      <c r="U54" s="29"/>
      <c r="V54" s="29"/>
    </row>
    <row r="55" spans="1:22" x14ac:dyDescent="0.15">
      <c r="A55" s="70">
        <v>2</v>
      </c>
      <c r="B55" s="184" t="s">
        <v>7</v>
      </c>
      <c r="C55" s="48">
        <f t="shared" si="8"/>
        <v>13815</v>
      </c>
      <c r="D55" s="112">
        <f t="shared" ref="D55:D64" si="10">SUM(L50)</f>
        <v>13448</v>
      </c>
      <c r="E55" s="60">
        <f t="shared" si="9"/>
        <v>82.369425232530418</v>
      </c>
      <c r="F55" s="60">
        <f t="shared" ref="F55:F64" si="11">SUM(C55/D55*100)</f>
        <v>102.72903033908388</v>
      </c>
      <c r="G55" s="4"/>
      <c r="H55" s="49">
        <v>4784</v>
      </c>
      <c r="I55" s="93">
        <v>22</v>
      </c>
      <c r="J55" s="184" t="s">
        <v>26</v>
      </c>
      <c r="K55" s="4">
        <f t="shared" si="7"/>
        <v>22</v>
      </c>
      <c r="L55" s="367">
        <v>1132</v>
      </c>
      <c r="M55" s="29"/>
      <c r="N55" s="103"/>
      <c r="O55" s="103"/>
      <c r="S55" s="29"/>
      <c r="T55" s="29"/>
      <c r="U55" s="29"/>
      <c r="V55" s="29"/>
    </row>
    <row r="56" spans="1:22" x14ac:dyDescent="0.15">
      <c r="A56" s="70">
        <v>3</v>
      </c>
      <c r="B56" s="184" t="s">
        <v>0</v>
      </c>
      <c r="C56" s="48">
        <f t="shared" si="8"/>
        <v>11430</v>
      </c>
      <c r="D56" s="112">
        <f t="shared" si="10"/>
        <v>16994</v>
      </c>
      <c r="E56" s="60">
        <f t="shared" si="9"/>
        <v>92.393500929593415</v>
      </c>
      <c r="F56" s="60">
        <f t="shared" si="11"/>
        <v>67.25903259974109</v>
      </c>
      <c r="G56" s="4"/>
      <c r="H56" s="49">
        <v>3412</v>
      </c>
      <c r="I56" s="93">
        <v>24</v>
      </c>
      <c r="J56" s="184" t="s">
        <v>28</v>
      </c>
      <c r="K56" s="4">
        <f t="shared" si="7"/>
        <v>24</v>
      </c>
      <c r="L56" s="367">
        <v>3639</v>
      </c>
      <c r="M56" s="29"/>
      <c r="N56" s="103"/>
      <c r="O56" s="103"/>
      <c r="S56" s="29"/>
      <c r="T56" s="29"/>
      <c r="U56" s="29"/>
      <c r="V56" s="29"/>
    </row>
    <row r="57" spans="1:22" x14ac:dyDescent="0.15">
      <c r="A57" s="70">
        <v>4</v>
      </c>
      <c r="B57" s="184" t="s">
        <v>29</v>
      </c>
      <c r="C57" s="48">
        <f t="shared" si="8"/>
        <v>7902</v>
      </c>
      <c r="D57" s="112">
        <f t="shared" si="10"/>
        <v>8029</v>
      </c>
      <c r="E57" s="60">
        <f t="shared" si="9"/>
        <v>87.653910149750416</v>
      </c>
      <c r="F57" s="60">
        <f t="shared" si="11"/>
        <v>98.418233902104873</v>
      </c>
      <c r="G57" s="4"/>
      <c r="H57" s="104">
        <v>2710</v>
      </c>
      <c r="I57" s="93">
        <v>16</v>
      </c>
      <c r="J57" s="184" t="s">
        <v>3</v>
      </c>
      <c r="K57" s="4">
        <f t="shared" si="7"/>
        <v>16</v>
      </c>
      <c r="L57" s="367">
        <v>2554</v>
      </c>
      <c r="M57" s="29"/>
      <c r="N57" s="103"/>
      <c r="O57" s="103"/>
      <c r="S57" s="29"/>
      <c r="T57" s="29"/>
      <c r="U57" s="29"/>
      <c r="V57" s="29"/>
    </row>
    <row r="58" spans="1:22" ht="14.25" thickBot="1" x14ac:dyDescent="0.2">
      <c r="A58" s="70">
        <v>5</v>
      </c>
      <c r="B58" s="184" t="s">
        <v>2</v>
      </c>
      <c r="C58" s="48">
        <f t="shared" si="8"/>
        <v>7557</v>
      </c>
      <c r="D58" s="112">
        <f t="shared" si="10"/>
        <v>7002</v>
      </c>
      <c r="E58" s="60">
        <f t="shared" si="9"/>
        <v>158.46089326902916</v>
      </c>
      <c r="F58" s="60">
        <f t="shared" si="11"/>
        <v>107.92630676949445</v>
      </c>
      <c r="G58" s="14"/>
      <c r="H58" s="490">
        <v>2003</v>
      </c>
      <c r="I58" s="154">
        <v>36</v>
      </c>
      <c r="J58" s="187" t="s">
        <v>5</v>
      </c>
      <c r="K58" s="16">
        <f t="shared" si="7"/>
        <v>36</v>
      </c>
      <c r="L58" s="368">
        <v>4296</v>
      </c>
      <c r="M58" s="29"/>
      <c r="N58" s="103"/>
      <c r="O58" s="103"/>
      <c r="S58" s="29"/>
      <c r="T58" s="29"/>
      <c r="U58" s="29"/>
      <c r="V58" s="29"/>
    </row>
    <row r="59" spans="1:22" ht="14.25" thickTop="1" x14ac:dyDescent="0.15">
      <c r="A59" s="70">
        <v>6</v>
      </c>
      <c r="B59" s="184" t="s">
        <v>1</v>
      </c>
      <c r="C59" s="48">
        <f t="shared" si="8"/>
        <v>4968</v>
      </c>
      <c r="D59" s="112">
        <f t="shared" si="10"/>
        <v>7584</v>
      </c>
      <c r="E59" s="60">
        <f t="shared" si="9"/>
        <v>88.288608494757412</v>
      </c>
      <c r="F59" s="60">
        <f t="shared" si="11"/>
        <v>65.506329113924053</v>
      </c>
      <c r="G59" s="4"/>
      <c r="H59" s="465">
        <v>1893</v>
      </c>
      <c r="I59" s="402">
        <v>38</v>
      </c>
      <c r="J59" s="261" t="s">
        <v>38</v>
      </c>
      <c r="K59" s="10" t="s">
        <v>67</v>
      </c>
      <c r="L59" s="369">
        <v>119518</v>
      </c>
      <c r="M59" s="29"/>
      <c r="N59" s="103"/>
      <c r="O59" s="103"/>
      <c r="S59" s="29"/>
      <c r="T59" s="29"/>
      <c r="U59" s="29"/>
      <c r="V59" s="29"/>
    </row>
    <row r="60" spans="1:22" x14ac:dyDescent="0.15">
      <c r="A60" s="70">
        <v>7</v>
      </c>
      <c r="B60" s="184" t="s">
        <v>26</v>
      </c>
      <c r="C60" s="48">
        <f t="shared" si="8"/>
        <v>4784</v>
      </c>
      <c r="D60" s="112">
        <f t="shared" si="10"/>
        <v>1132</v>
      </c>
      <c r="E60" s="60">
        <f t="shared" si="9"/>
        <v>215.68981064021639</v>
      </c>
      <c r="F60" s="60">
        <f t="shared" si="11"/>
        <v>422.61484098939928</v>
      </c>
      <c r="G60" s="4"/>
      <c r="H60" s="142">
        <v>632</v>
      </c>
      <c r="I60" s="157">
        <v>17</v>
      </c>
      <c r="J60" s="184" t="s">
        <v>21</v>
      </c>
      <c r="K60" s="1"/>
      <c r="L60" s="121"/>
      <c r="M60" s="29"/>
      <c r="N60" s="1"/>
      <c r="O60" s="1"/>
      <c r="S60" s="29"/>
      <c r="T60" s="29"/>
      <c r="U60" s="29"/>
      <c r="V60" s="29"/>
    </row>
    <row r="61" spans="1:22" x14ac:dyDescent="0.15">
      <c r="A61" s="70">
        <v>8</v>
      </c>
      <c r="B61" s="184" t="s">
        <v>28</v>
      </c>
      <c r="C61" s="48">
        <f t="shared" si="8"/>
        <v>3412</v>
      </c>
      <c r="D61" s="112">
        <f t="shared" si="10"/>
        <v>3639</v>
      </c>
      <c r="E61" s="60">
        <f t="shared" si="9"/>
        <v>78.095674067292293</v>
      </c>
      <c r="F61" s="60">
        <f t="shared" si="11"/>
        <v>93.762022533663085</v>
      </c>
      <c r="G61" s="13"/>
      <c r="H61" s="104">
        <v>446</v>
      </c>
      <c r="I61" s="157">
        <v>21</v>
      </c>
      <c r="J61" s="4" t="s">
        <v>163</v>
      </c>
      <c r="K61" s="57"/>
      <c r="S61" s="29"/>
      <c r="T61" s="29"/>
      <c r="U61" s="29"/>
      <c r="V61" s="29"/>
    </row>
    <row r="62" spans="1:22" x14ac:dyDescent="0.15">
      <c r="A62" s="70">
        <v>9</v>
      </c>
      <c r="B62" s="184" t="s">
        <v>3</v>
      </c>
      <c r="C62" s="48">
        <f t="shared" si="8"/>
        <v>2710</v>
      </c>
      <c r="D62" s="112">
        <f t="shared" si="10"/>
        <v>2554</v>
      </c>
      <c r="E62" s="60">
        <f t="shared" si="9"/>
        <v>130.0383877159309</v>
      </c>
      <c r="F62" s="60">
        <f t="shared" si="11"/>
        <v>106.10806577916993</v>
      </c>
      <c r="G62" s="14"/>
      <c r="H62" s="104">
        <v>297</v>
      </c>
      <c r="I62" s="203">
        <v>23</v>
      </c>
      <c r="J62" s="184" t="s">
        <v>27</v>
      </c>
      <c r="K62" s="57"/>
      <c r="L62" s="1" t="s">
        <v>61</v>
      </c>
      <c r="M62" s="106" t="s">
        <v>63</v>
      </c>
      <c r="N62" s="47" t="s">
        <v>75</v>
      </c>
      <c r="O62" s="1"/>
      <c r="S62" s="29"/>
      <c r="T62" s="29"/>
      <c r="U62" s="29"/>
      <c r="V62" s="29"/>
    </row>
    <row r="63" spans="1:22" ht="14.25" thickBot="1" x14ac:dyDescent="0.2">
      <c r="A63" s="73">
        <v>10</v>
      </c>
      <c r="B63" s="187" t="s">
        <v>5</v>
      </c>
      <c r="C63" s="394">
        <f t="shared" si="8"/>
        <v>2003</v>
      </c>
      <c r="D63" s="155">
        <f t="shared" si="10"/>
        <v>4296</v>
      </c>
      <c r="E63" s="66">
        <f t="shared" si="9"/>
        <v>101.93384223918575</v>
      </c>
      <c r="F63" s="66">
        <f t="shared" si="11"/>
        <v>46.624767225325883</v>
      </c>
      <c r="G63" s="105"/>
      <c r="H63" s="104">
        <v>220</v>
      </c>
      <c r="I63" s="93">
        <v>12</v>
      </c>
      <c r="J63" s="184" t="s">
        <v>18</v>
      </c>
      <c r="K63" s="4">
        <f>SUM(K49)</f>
        <v>26</v>
      </c>
      <c r="L63" s="184" t="s">
        <v>30</v>
      </c>
      <c r="M63" s="195">
        <v>43788</v>
      </c>
      <c r="N63" s="101">
        <f>SUM(H49)</f>
        <v>49506</v>
      </c>
      <c r="O63" s="50"/>
      <c r="S63" s="29"/>
      <c r="T63" s="29"/>
      <c r="U63" s="29"/>
      <c r="V63" s="29"/>
    </row>
    <row r="64" spans="1:22" ht="14.25" thickBot="1" x14ac:dyDescent="0.2">
      <c r="A64" s="74"/>
      <c r="B64" s="75" t="s">
        <v>56</v>
      </c>
      <c r="C64" s="115">
        <f>SUM(H89)</f>
        <v>111822</v>
      </c>
      <c r="D64" s="156">
        <f t="shared" si="10"/>
        <v>119518</v>
      </c>
      <c r="E64" s="79">
        <f t="shared" si="9"/>
        <v>102.67848124512189</v>
      </c>
      <c r="F64" s="79">
        <f t="shared" si="11"/>
        <v>93.560802556937034</v>
      </c>
      <c r="G64" s="78"/>
      <c r="H64" s="104">
        <v>105</v>
      </c>
      <c r="I64" s="93">
        <v>4</v>
      </c>
      <c r="J64" s="184" t="s">
        <v>11</v>
      </c>
      <c r="K64" s="4">
        <f t="shared" ref="K64:K72" si="12">SUM(K50)</f>
        <v>13</v>
      </c>
      <c r="L64" s="184" t="s">
        <v>7</v>
      </c>
      <c r="M64" s="195">
        <v>16772</v>
      </c>
      <c r="N64" s="101">
        <f t="shared" ref="N64:N72" si="13">SUM(H50)</f>
        <v>13815</v>
      </c>
      <c r="O64" s="50"/>
      <c r="S64" s="29"/>
      <c r="T64" s="29"/>
      <c r="U64" s="29"/>
      <c r="V64" s="29"/>
    </row>
    <row r="65" spans="2:22" x14ac:dyDescent="0.15">
      <c r="H65" s="5">
        <v>53</v>
      </c>
      <c r="I65" s="93">
        <v>9</v>
      </c>
      <c r="J65" s="400" t="s">
        <v>171</v>
      </c>
      <c r="K65" s="4">
        <f t="shared" si="12"/>
        <v>33</v>
      </c>
      <c r="L65" s="184" t="s">
        <v>0</v>
      </c>
      <c r="M65" s="195">
        <v>12371</v>
      </c>
      <c r="N65" s="101">
        <f t="shared" si="13"/>
        <v>11430</v>
      </c>
      <c r="O65" s="50"/>
      <c r="S65" s="29"/>
      <c r="T65" s="29"/>
      <c r="U65" s="29"/>
      <c r="V65" s="29"/>
    </row>
    <row r="66" spans="2:22" x14ac:dyDescent="0.15">
      <c r="H66" s="48">
        <v>29</v>
      </c>
      <c r="I66" s="93">
        <v>27</v>
      </c>
      <c r="J66" s="184" t="s">
        <v>31</v>
      </c>
      <c r="K66" s="4">
        <f t="shared" si="12"/>
        <v>25</v>
      </c>
      <c r="L66" s="184" t="s">
        <v>29</v>
      </c>
      <c r="M66" s="195">
        <v>9015</v>
      </c>
      <c r="N66" s="101">
        <f t="shared" si="13"/>
        <v>7902</v>
      </c>
      <c r="O66" s="50"/>
      <c r="S66" s="29"/>
      <c r="T66" s="29"/>
      <c r="U66" s="29"/>
      <c r="V66" s="29"/>
    </row>
    <row r="67" spans="2:22" x14ac:dyDescent="0.15">
      <c r="B67" s="1"/>
      <c r="C67" s="1"/>
      <c r="D67" s="1"/>
      <c r="E67" s="1"/>
      <c r="H67" s="48">
        <v>24</v>
      </c>
      <c r="I67" s="93">
        <v>29</v>
      </c>
      <c r="J67" s="184" t="s">
        <v>96</v>
      </c>
      <c r="K67" s="4">
        <f t="shared" si="12"/>
        <v>40</v>
      </c>
      <c r="L67" s="184" t="s">
        <v>2</v>
      </c>
      <c r="M67" s="195">
        <v>4769</v>
      </c>
      <c r="N67" s="101">
        <f t="shared" si="13"/>
        <v>7557</v>
      </c>
      <c r="O67" s="50"/>
      <c r="S67" s="29"/>
      <c r="T67" s="29"/>
      <c r="U67" s="29"/>
      <c r="V67" s="29"/>
    </row>
    <row r="68" spans="2:22" x14ac:dyDescent="0.15">
      <c r="B68" s="58"/>
      <c r="C68" s="29"/>
      <c r="D68" s="1"/>
      <c r="F68" s="1"/>
      <c r="H68" s="398">
        <v>23</v>
      </c>
      <c r="I68" s="93">
        <v>15</v>
      </c>
      <c r="J68" s="184" t="s">
        <v>20</v>
      </c>
      <c r="K68" s="4">
        <f t="shared" si="12"/>
        <v>34</v>
      </c>
      <c r="L68" s="184" t="s">
        <v>1</v>
      </c>
      <c r="M68" s="195">
        <v>5627</v>
      </c>
      <c r="N68" s="101">
        <f t="shared" si="13"/>
        <v>4968</v>
      </c>
      <c r="O68" s="50"/>
      <c r="S68" s="29"/>
      <c r="T68" s="29"/>
      <c r="U68" s="29"/>
      <c r="V68" s="29"/>
    </row>
    <row r="69" spans="2:22" x14ac:dyDescent="0.15">
      <c r="B69" s="58"/>
      <c r="C69" s="29"/>
      <c r="D69" s="1"/>
      <c r="F69" s="1"/>
      <c r="H69" s="49">
        <v>13</v>
      </c>
      <c r="I69" s="93">
        <v>1</v>
      </c>
      <c r="J69" s="184" t="s">
        <v>4</v>
      </c>
      <c r="K69" s="4">
        <f t="shared" si="12"/>
        <v>22</v>
      </c>
      <c r="L69" s="184" t="s">
        <v>26</v>
      </c>
      <c r="M69" s="195">
        <v>2218</v>
      </c>
      <c r="N69" s="101">
        <f t="shared" si="13"/>
        <v>4784</v>
      </c>
      <c r="O69" s="50"/>
      <c r="S69" s="29"/>
      <c r="T69" s="29"/>
      <c r="U69" s="29"/>
      <c r="V69" s="29"/>
    </row>
    <row r="70" spans="2:22" x14ac:dyDescent="0.15">
      <c r="B70" s="61"/>
      <c r="C70" s="1"/>
      <c r="D70" s="1"/>
      <c r="F70" s="1"/>
      <c r="H70" s="49">
        <v>0</v>
      </c>
      <c r="I70" s="93">
        <v>2</v>
      </c>
      <c r="J70" s="184" t="s">
        <v>6</v>
      </c>
      <c r="K70" s="4">
        <f t="shared" si="12"/>
        <v>24</v>
      </c>
      <c r="L70" s="184" t="s">
        <v>28</v>
      </c>
      <c r="M70" s="195">
        <v>4369</v>
      </c>
      <c r="N70" s="101">
        <f t="shared" si="13"/>
        <v>3412</v>
      </c>
      <c r="O70" s="50"/>
      <c r="S70" s="29"/>
      <c r="T70" s="29"/>
      <c r="U70" s="29"/>
      <c r="V70" s="29"/>
    </row>
    <row r="71" spans="2:22" x14ac:dyDescent="0.15">
      <c r="B71" s="57"/>
      <c r="C71" s="1"/>
      <c r="D71" s="1"/>
      <c r="H71" s="398">
        <v>0</v>
      </c>
      <c r="I71" s="93">
        <v>3</v>
      </c>
      <c r="J71" s="184" t="s">
        <v>10</v>
      </c>
      <c r="K71" s="4">
        <f t="shared" si="12"/>
        <v>16</v>
      </c>
      <c r="L71" s="184" t="s">
        <v>3</v>
      </c>
      <c r="M71" s="195">
        <v>2084</v>
      </c>
      <c r="N71" s="101">
        <f t="shared" si="13"/>
        <v>2710</v>
      </c>
      <c r="O71" s="50"/>
      <c r="S71" s="29"/>
      <c r="T71" s="29"/>
      <c r="U71" s="29"/>
      <c r="V71" s="29"/>
    </row>
    <row r="72" spans="2:22" ht="14.25" thickBot="1" x14ac:dyDescent="0.2">
      <c r="B72" s="57"/>
      <c r="C72" s="1"/>
      <c r="D72" s="1"/>
      <c r="H72" s="100">
        <v>0</v>
      </c>
      <c r="I72" s="93">
        <v>5</v>
      </c>
      <c r="J72" s="184" t="s">
        <v>12</v>
      </c>
      <c r="K72" s="4">
        <f t="shared" si="12"/>
        <v>36</v>
      </c>
      <c r="L72" s="187" t="s">
        <v>5</v>
      </c>
      <c r="M72" s="196">
        <v>1965</v>
      </c>
      <c r="N72" s="101">
        <f t="shared" si="13"/>
        <v>2003</v>
      </c>
      <c r="O72" s="50"/>
      <c r="S72" s="29"/>
      <c r="T72" s="29"/>
      <c r="U72" s="29"/>
      <c r="V72" s="29"/>
    </row>
    <row r="73" spans="2:22" ht="14.25" thickTop="1" x14ac:dyDescent="0.15">
      <c r="B73" s="57"/>
      <c r="C73" s="1"/>
      <c r="D73" s="1"/>
      <c r="H73" s="49">
        <v>0</v>
      </c>
      <c r="I73" s="93">
        <v>6</v>
      </c>
      <c r="J73" s="184" t="s">
        <v>13</v>
      </c>
      <c r="K73" s="48"/>
      <c r="L73" s="337" t="s">
        <v>93</v>
      </c>
      <c r="M73" s="194">
        <v>108905</v>
      </c>
      <c r="N73" s="193">
        <f>SUM(H89)</f>
        <v>111822</v>
      </c>
      <c r="O73" s="50"/>
      <c r="S73" s="29"/>
      <c r="T73" s="29"/>
      <c r="U73" s="29"/>
      <c r="V73" s="29"/>
    </row>
    <row r="74" spans="2:22" x14ac:dyDescent="0.15">
      <c r="B74" s="57"/>
      <c r="C74" s="1"/>
      <c r="D74" s="1"/>
      <c r="H74" s="49">
        <v>0</v>
      </c>
      <c r="I74" s="93">
        <v>7</v>
      </c>
      <c r="J74" s="184" t="s">
        <v>14</v>
      </c>
      <c r="K74" s="29"/>
      <c r="L74" s="29"/>
      <c r="M74" s="1"/>
      <c r="N74" s="29"/>
      <c r="O74" s="29"/>
      <c r="S74" s="29"/>
      <c r="T74" s="29"/>
      <c r="U74" s="29"/>
      <c r="V74" s="29"/>
    </row>
    <row r="75" spans="2:22" x14ac:dyDescent="0.15">
      <c r="B75" s="57"/>
      <c r="C75" s="1"/>
      <c r="D75" s="1"/>
      <c r="H75" s="100">
        <v>0</v>
      </c>
      <c r="I75" s="93">
        <v>8</v>
      </c>
      <c r="J75" s="184" t="s">
        <v>15</v>
      </c>
      <c r="L75" s="53"/>
      <c r="M75" s="29"/>
      <c r="N75" s="29"/>
      <c r="O75" s="29"/>
      <c r="S75" s="29"/>
      <c r="T75" s="29"/>
      <c r="U75" s="29"/>
      <c r="V75" s="29"/>
    </row>
    <row r="76" spans="2:22" x14ac:dyDescent="0.15">
      <c r="B76" s="57"/>
      <c r="C76" s="1"/>
      <c r="D76" s="1"/>
      <c r="H76" s="100">
        <v>0</v>
      </c>
      <c r="I76" s="93">
        <v>10</v>
      </c>
      <c r="J76" s="184" t="s">
        <v>16</v>
      </c>
      <c r="L76" s="53"/>
      <c r="M76" s="29"/>
      <c r="N76" s="1"/>
      <c r="O76" s="1"/>
      <c r="S76" s="29"/>
      <c r="T76" s="29"/>
      <c r="U76" s="29"/>
      <c r="V76" s="29"/>
    </row>
    <row r="77" spans="2:22" x14ac:dyDescent="0.15">
      <c r="B77" s="57"/>
      <c r="C77" s="1"/>
      <c r="D77" s="1"/>
      <c r="H77" s="100">
        <v>0</v>
      </c>
      <c r="I77" s="93">
        <v>11</v>
      </c>
      <c r="J77" s="184" t="s">
        <v>17</v>
      </c>
      <c r="L77" s="53"/>
      <c r="M77" s="29"/>
      <c r="N77" s="29"/>
      <c r="O77" s="29"/>
      <c r="S77" s="29"/>
      <c r="T77" s="29"/>
      <c r="U77" s="29"/>
      <c r="V77" s="29"/>
    </row>
    <row r="78" spans="2:22" x14ac:dyDescent="0.15">
      <c r="H78" s="49">
        <v>0</v>
      </c>
      <c r="I78" s="93">
        <v>14</v>
      </c>
      <c r="J78" s="184" t="s">
        <v>19</v>
      </c>
      <c r="L78" s="53"/>
      <c r="M78" s="29"/>
      <c r="N78" s="29"/>
      <c r="O78" s="29"/>
      <c r="S78" s="29"/>
      <c r="T78" s="29"/>
      <c r="U78" s="29"/>
      <c r="V78" s="29"/>
    </row>
    <row r="79" spans="2:22" x14ac:dyDescent="0.15">
      <c r="H79" s="101">
        <v>0</v>
      </c>
      <c r="I79" s="93">
        <v>18</v>
      </c>
      <c r="J79" s="184" t="s">
        <v>22</v>
      </c>
      <c r="L79" s="53"/>
      <c r="M79" s="29"/>
      <c r="N79" s="29"/>
      <c r="O79" s="29"/>
      <c r="S79" s="29"/>
      <c r="T79" s="29"/>
      <c r="U79" s="29"/>
      <c r="V79" s="29"/>
    </row>
    <row r="80" spans="2:22" x14ac:dyDescent="0.15">
      <c r="H80" s="351">
        <v>0</v>
      </c>
      <c r="I80" s="93">
        <v>19</v>
      </c>
      <c r="J80" s="184" t="s">
        <v>23</v>
      </c>
      <c r="L80" s="53"/>
      <c r="M80" s="29"/>
      <c r="N80" s="29"/>
      <c r="O80" s="29"/>
      <c r="S80" s="29"/>
      <c r="T80" s="29"/>
      <c r="U80" s="29"/>
      <c r="V80" s="29"/>
    </row>
    <row r="81" spans="8:22" x14ac:dyDescent="0.15">
      <c r="H81" s="414">
        <v>0</v>
      </c>
      <c r="I81" s="93">
        <v>20</v>
      </c>
      <c r="J81" s="184" t="s">
        <v>24</v>
      </c>
      <c r="L81" s="53"/>
      <c r="M81" s="29"/>
      <c r="N81" s="29"/>
      <c r="O81" s="29"/>
      <c r="S81" s="29"/>
      <c r="T81" s="29"/>
      <c r="U81" s="29"/>
      <c r="V81" s="29"/>
    </row>
    <row r="82" spans="8:22" x14ac:dyDescent="0.15">
      <c r="H82" s="101">
        <v>0</v>
      </c>
      <c r="I82" s="93">
        <v>28</v>
      </c>
      <c r="J82" s="184" t="s">
        <v>32</v>
      </c>
      <c r="L82" s="53"/>
      <c r="M82" s="29"/>
      <c r="N82" s="29"/>
      <c r="O82" s="29"/>
      <c r="S82" s="29"/>
      <c r="T82" s="29"/>
      <c r="U82" s="29"/>
      <c r="V82" s="29"/>
    </row>
    <row r="83" spans="8:22" x14ac:dyDescent="0.15">
      <c r="H83" s="100">
        <v>0</v>
      </c>
      <c r="I83" s="93">
        <v>30</v>
      </c>
      <c r="J83" s="184" t="s">
        <v>33</v>
      </c>
      <c r="L83" s="53"/>
      <c r="M83" s="29"/>
      <c r="N83" s="29"/>
      <c r="O83" s="29"/>
      <c r="S83" s="29"/>
      <c r="T83" s="29"/>
      <c r="U83" s="29"/>
      <c r="V83" s="29"/>
    </row>
    <row r="84" spans="8:22" x14ac:dyDescent="0.15">
      <c r="H84" s="100">
        <v>0</v>
      </c>
      <c r="I84" s="93">
        <v>31</v>
      </c>
      <c r="J84" s="184" t="s">
        <v>97</v>
      </c>
      <c r="L84" s="53"/>
      <c r="M84" s="29"/>
      <c r="N84" s="29"/>
      <c r="O84" s="29"/>
      <c r="S84" s="29"/>
      <c r="T84" s="29"/>
      <c r="U84" s="29"/>
      <c r="V84" s="29"/>
    </row>
    <row r="85" spans="8:22" x14ac:dyDescent="0.15">
      <c r="H85" s="100">
        <v>0</v>
      </c>
      <c r="I85" s="93">
        <v>32</v>
      </c>
      <c r="J85" s="184" t="s">
        <v>35</v>
      </c>
      <c r="L85" s="30"/>
      <c r="M85" s="29"/>
      <c r="N85" s="29"/>
      <c r="O85" s="29"/>
      <c r="S85" s="29"/>
      <c r="T85" s="29"/>
      <c r="U85" s="29"/>
      <c r="V85" s="29"/>
    </row>
    <row r="86" spans="8:22" x14ac:dyDescent="0.15">
      <c r="H86" s="49">
        <v>0</v>
      </c>
      <c r="I86" s="93">
        <v>35</v>
      </c>
      <c r="J86" s="184" t="s">
        <v>36</v>
      </c>
      <c r="L86" s="53"/>
      <c r="M86" s="29"/>
      <c r="N86" s="29"/>
      <c r="O86" s="29"/>
      <c r="S86" s="29"/>
      <c r="T86" s="29"/>
      <c r="U86" s="29"/>
      <c r="V86" s="29"/>
    </row>
    <row r="87" spans="8:22" x14ac:dyDescent="0.15">
      <c r="H87" s="49">
        <v>0</v>
      </c>
      <c r="I87" s="93">
        <v>37</v>
      </c>
      <c r="J87" s="184" t="s">
        <v>37</v>
      </c>
      <c r="L87" s="53"/>
      <c r="M87" s="29"/>
      <c r="N87" s="29"/>
      <c r="O87" s="29"/>
      <c r="S87" s="34"/>
      <c r="T87" s="34"/>
    </row>
    <row r="88" spans="8:22" x14ac:dyDescent="0.15">
      <c r="H88" s="398">
        <v>0</v>
      </c>
      <c r="I88" s="93">
        <v>39</v>
      </c>
      <c r="J88" s="184" t="s">
        <v>39</v>
      </c>
      <c r="L88" s="53"/>
      <c r="M88" s="29"/>
      <c r="N88" s="29"/>
      <c r="O88" s="29"/>
      <c r="Q88" s="29"/>
    </row>
    <row r="89" spans="8:22" x14ac:dyDescent="0.15">
      <c r="H89" s="135">
        <f>SUM(H49:H88)</f>
        <v>111822</v>
      </c>
      <c r="I89" s="93"/>
      <c r="J89" s="4" t="s">
        <v>94</v>
      </c>
      <c r="L89" s="53"/>
      <c r="M89" s="29"/>
      <c r="N89" s="29"/>
      <c r="O89" s="29"/>
    </row>
    <row r="90" spans="8:22" x14ac:dyDescent="0.15">
      <c r="I90" s="190"/>
      <c r="J90" s="87"/>
      <c r="L90" s="53"/>
      <c r="M90" s="29"/>
      <c r="N90" s="29"/>
      <c r="O90" s="29"/>
      <c r="P90" s="1"/>
    </row>
    <row r="91" spans="8:22" ht="18.75" x14ac:dyDescent="0.2">
      <c r="I91" s="102"/>
      <c r="J91" s="34"/>
      <c r="L91" s="53"/>
      <c r="M91" s="29"/>
      <c r="N91" s="29"/>
      <c r="O91" s="29"/>
      <c r="P91" s="51"/>
    </row>
    <row r="92" spans="8:22" x14ac:dyDescent="0.15">
      <c r="I92" s="102"/>
      <c r="J92" s="1"/>
      <c r="L92" s="53"/>
      <c r="M92" s="29"/>
      <c r="N92" s="29"/>
      <c r="O92" s="29"/>
      <c r="P92" s="1"/>
    </row>
    <row r="93" spans="8:22" x14ac:dyDescent="0.15">
      <c r="J93" s="1"/>
      <c r="L93" s="53"/>
      <c r="M93" s="29"/>
      <c r="N93" s="1"/>
      <c r="O93" s="1"/>
      <c r="P93" s="52"/>
    </row>
    <row r="94" spans="8:22" x14ac:dyDescent="0.15">
      <c r="J94" s="1"/>
      <c r="L94" s="53"/>
      <c r="M94" s="29"/>
      <c r="N94" s="29"/>
      <c r="O94" s="29"/>
      <c r="P94" s="29"/>
    </row>
    <row r="95" spans="8:22" x14ac:dyDescent="0.15">
      <c r="J95" s="1"/>
      <c r="L95" s="53"/>
      <c r="M95" s="29"/>
      <c r="N95" s="29"/>
      <c r="O95" s="29"/>
      <c r="P95" s="29"/>
    </row>
    <row r="96" spans="8:22" x14ac:dyDescent="0.15">
      <c r="J96" s="1"/>
      <c r="L96" s="53"/>
      <c r="M96" s="29"/>
      <c r="N96" s="29"/>
      <c r="O96" s="29"/>
      <c r="P96" s="29"/>
    </row>
    <row r="97" spans="10:17" x14ac:dyDescent="0.15">
      <c r="J97" s="1"/>
      <c r="L97" s="53"/>
      <c r="M97" s="29"/>
      <c r="N97" s="29"/>
      <c r="O97" s="29"/>
      <c r="P97" s="29"/>
    </row>
    <row r="98" spans="10:17" x14ac:dyDescent="0.15">
      <c r="J98" s="1"/>
      <c r="L98" s="53"/>
      <c r="M98" s="29"/>
      <c r="N98" s="29"/>
      <c r="O98" s="29"/>
      <c r="P98" s="29"/>
    </row>
    <row r="99" spans="10:17" x14ac:dyDescent="0.15">
      <c r="J99" s="1"/>
      <c r="L99" s="53"/>
      <c r="M99" s="29"/>
      <c r="N99" s="29"/>
      <c r="O99" s="29"/>
      <c r="P99" s="29"/>
    </row>
    <row r="100" spans="10:17" x14ac:dyDescent="0.15">
      <c r="J100" s="1"/>
      <c r="L100" s="53"/>
      <c r="M100" s="29"/>
      <c r="N100" s="29"/>
      <c r="O100" s="29"/>
      <c r="P100" s="29"/>
    </row>
    <row r="101" spans="10:17" x14ac:dyDescent="0.15">
      <c r="J101" s="1"/>
      <c r="L101" s="53"/>
      <c r="M101" s="29"/>
      <c r="N101" s="29"/>
      <c r="O101" s="29"/>
      <c r="P101" s="29"/>
    </row>
    <row r="102" spans="10:17" x14ac:dyDescent="0.15">
      <c r="J102" s="1"/>
      <c r="L102" s="53"/>
      <c r="M102" s="29"/>
      <c r="N102" s="29"/>
      <c r="O102" s="29"/>
      <c r="P102" s="29"/>
    </row>
    <row r="103" spans="10:17" x14ac:dyDescent="0.15">
      <c r="J103" s="1"/>
      <c r="L103" s="53"/>
      <c r="M103" s="29"/>
      <c r="N103" s="29"/>
      <c r="O103" s="29"/>
      <c r="P103" s="29"/>
    </row>
    <row r="104" spans="10:17" x14ac:dyDescent="0.15">
      <c r="J104" s="1"/>
      <c r="L104" s="53"/>
      <c r="M104" s="29"/>
      <c r="N104" s="29"/>
      <c r="O104" s="29"/>
      <c r="P104" s="29"/>
    </row>
    <row r="105" spans="10:17" x14ac:dyDescent="0.15">
      <c r="J105" s="1"/>
      <c r="L105" s="53"/>
      <c r="M105" s="29"/>
      <c r="N105" s="29"/>
      <c r="O105" s="29"/>
      <c r="P105" s="29"/>
    </row>
    <row r="106" spans="10:17" x14ac:dyDescent="0.15">
      <c r="J106" s="1"/>
      <c r="L106" s="53"/>
      <c r="M106" s="29"/>
      <c r="N106" s="29"/>
      <c r="O106" s="29"/>
      <c r="P106" s="29"/>
      <c r="Q106" s="29"/>
    </row>
    <row r="107" spans="10:17" x14ac:dyDescent="0.15">
      <c r="J107" s="1"/>
      <c r="L107" s="53"/>
      <c r="M107" s="29"/>
      <c r="N107" s="29"/>
      <c r="O107" s="29"/>
      <c r="P107" s="29"/>
      <c r="Q107" s="29"/>
    </row>
    <row r="108" spans="10:17" x14ac:dyDescent="0.15">
      <c r="J108" s="1"/>
      <c r="L108" s="53"/>
      <c r="M108" s="29"/>
      <c r="N108" s="29"/>
      <c r="O108" s="29"/>
      <c r="P108" s="29"/>
      <c r="Q108" s="29"/>
    </row>
    <row r="109" spans="10:17" x14ac:dyDescent="0.15">
      <c r="J109" s="1"/>
      <c r="L109" s="53"/>
      <c r="M109" s="29"/>
      <c r="N109" s="29"/>
      <c r="O109" s="29"/>
      <c r="P109" s="29"/>
      <c r="Q109" s="29"/>
    </row>
    <row r="110" spans="10:17" x14ac:dyDescent="0.15">
      <c r="J110" s="1"/>
      <c r="L110" s="53"/>
      <c r="M110" s="29"/>
      <c r="N110" s="29"/>
      <c r="O110" s="29"/>
      <c r="P110" s="29"/>
      <c r="Q110" s="29"/>
    </row>
    <row r="111" spans="10:17" x14ac:dyDescent="0.15">
      <c r="J111" s="1"/>
      <c r="K111" s="29"/>
      <c r="L111" s="29"/>
      <c r="M111" s="1"/>
      <c r="N111" s="29"/>
      <c r="O111" s="29"/>
      <c r="P111" s="29"/>
      <c r="Q111" s="29"/>
    </row>
    <row r="112" spans="10:17" x14ac:dyDescent="0.15">
      <c r="J112" s="1"/>
      <c r="K112" s="29"/>
      <c r="L112" s="29"/>
      <c r="M112" s="1"/>
      <c r="N112" s="29"/>
      <c r="O112" s="29"/>
      <c r="P112" s="29"/>
      <c r="Q112" s="29"/>
    </row>
    <row r="113" spans="10:17" x14ac:dyDescent="0.15">
      <c r="J113" s="1"/>
      <c r="K113" s="29"/>
      <c r="L113" s="29"/>
      <c r="M113" s="1"/>
      <c r="N113" s="29"/>
      <c r="O113" s="29"/>
      <c r="P113" s="29"/>
      <c r="Q113" s="29"/>
    </row>
    <row r="114" spans="10:17" x14ac:dyDescent="0.15">
      <c r="J114" s="1"/>
      <c r="K114" s="29"/>
      <c r="L114" s="29"/>
      <c r="M114" s="1"/>
      <c r="N114" s="29"/>
      <c r="O114" s="29"/>
      <c r="P114" s="29"/>
      <c r="Q114" s="29"/>
    </row>
    <row r="115" spans="10:17" x14ac:dyDescent="0.15">
      <c r="J115" s="1"/>
      <c r="K115" s="29"/>
      <c r="L115" s="29"/>
      <c r="M115" s="1"/>
      <c r="N115" s="29"/>
      <c r="O115" s="29"/>
      <c r="P115" s="29"/>
      <c r="Q115" s="29"/>
    </row>
    <row r="116" spans="10:17" x14ac:dyDescent="0.15">
      <c r="J116" s="1"/>
      <c r="K116" s="29"/>
      <c r="L116" s="29"/>
      <c r="M116" s="1"/>
      <c r="N116" s="29"/>
      <c r="O116" s="29"/>
      <c r="P116" s="29"/>
      <c r="Q116" s="29"/>
    </row>
    <row r="117" spans="10:17" x14ac:dyDescent="0.15">
      <c r="J117" s="1"/>
      <c r="K117" s="29"/>
      <c r="L117" s="29"/>
      <c r="M117" s="1"/>
      <c r="N117" s="29"/>
      <c r="O117" s="29"/>
      <c r="P117" s="29"/>
      <c r="Q117" s="29"/>
    </row>
    <row r="118" spans="10:17" x14ac:dyDescent="0.15">
      <c r="J118" s="1"/>
      <c r="K118" s="29"/>
      <c r="L118" s="29"/>
      <c r="M118" s="1"/>
      <c r="N118" s="29"/>
      <c r="O118" s="29"/>
      <c r="P118" s="29"/>
      <c r="Q118" s="29"/>
    </row>
    <row r="119" spans="10:17" x14ac:dyDescent="0.15">
      <c r="J119" s="1"/>
      <c r="K119" s="29"/>
      <c r="L119" s="29"/>
      <c r="M119" s="1"/>
      <c r="N119" s="29"/>
      <c r="O119" s="29"/>
      <c r="P119" s="29"/>
      <c r="Q119" s="29"/>
    </row>
    <row r="120" spans="10:17" x14ac:dyDescent="0.15">
      <c r="J120" s="1"/>
      <c r="K120" s="29"/>
      <c r="L120" s="29"/>
      <c r="M120" s="1"/>
      <c r="N120" s="29"/>
      <c r="O120" s="29"/>
      <c r="P120" s="29"/>
      <c r="Q120" s="29"/>
    </row>
    <row r="121" spans="10:17" x14ac:dyDescent="0.15">
      <c r="J121" s="1"/>
      <c r="K121" s="29"/>
      <c r="L121" s="29"/>
      <c r="M121" s="1"/>
      <c r="N121" s="29"/>
      <c r="O121" s="29"/>
      <c r="P121" s="29"/>
      <c r="Q121" s="29"/>
    </row>
    <row r="122" spans="10:17" x14ac:dyDescent="0.15">
      <c r="J122" s="1"/>
      <c r="K122" s="29"/>
      <c r="L122" s="29"/>
      <c r="M122" s="1"/>
      <c r="N122" s="29"/>
      <c r="O122" s="29"/>
      <c r="P122" s="29"/>
    </row>
    <row r="123" spans="10:17" x14ac:dyDescent="0.15">
      <c r="J123" s="1"/>
      <c r="K123" s="29"/>
      <c r="L123" s="29"/>
      <c r="M123" s="1"/>
      <c r="N123" s="29"/>
      <c r="O123" s="29"/>
      <c r="P123" s="29"/>
    </row>
    <row r="124" spans="10:17" x14ac:dyDescent="0.15">
      <c r="J124" s="1"/>
      <c r="K124" s="29"/>
      <c r="L124" s="29"/>
      <c r="M124" s="1"/>
      <c r="N124" s="29"/>
      <c r="O124" s="29"/>
      <c r="P124" s="29"/>
    </row>
    <row r="125" spans="10:17" x14ac:dyDescent="0.15">
      <c r="J125" s="1"/>
      <c r="K125" s="29"/>
      <c r="L125" s="29"/>
      <c r="M125" s="1"/>
      <c r="N125" s="29"/>
      <c r="O125" s="29"/>
      <c r="P125" s="29"/>
    </row>
    <row r="126" spans="10:17" x14ac:dyDescent="0.15">
      <c r="J126" s="1"/>
      <c r="K126" s="29"/>
      <c r="L126" s="29"/>
      <c r="M126" s="1"/>
      <c r="N126" s="29"/>
      <c r="O126" s="29"/>
      <c r="P126" s="29"/>
    </row>
    <row r="127" spans="10:17" x14ac:dyDescent="0.15">
      <c r="J127" s="1"/>
      <c r="K127" s="29"/>
      <c r="L127" s="29"/>
      <c r="M127" s="1"/>
      <c r="N127" s="29"/>
      <c r="O127" s="29"/>
      <c r="P127" s="29"/>
    </row>
    <row r="128" spans="10:17" x14ac:dyDescent="0.15">
      <c r="J128" s="1"/>
      <c r="K128" s="29"/>
      <c r="L128" s="29"/>
      <c r="M128" s="1"/>
      <c r="N128" s="29"/>
      <c r="O128" s="29"/>
      <c r="P128" s="29"/>
    </row>
    <row r="129" spans="10:16" x14ac:dyDescent="0.15">
      <c r="J129" s="1"/>
      <c r="K129" s="29"/>
      <c r="L129" s="29"/>
      <c r="M129" s="1"/>
      <c r="N129" s="29"/>
      <c r="O129" s="29"/>
      <c r="P129" s="29"/>
    </row>
    <row r="130" spans="10:16" x14ac:dyDescent="0.15">
      <c r="J130" s="1"/>
      <c r="K130" s="29"/>
      <c r="L130" s="29"/>
      <c r="M130" s="1"/>
      <c r="N130" s="29"/>
      <c r="O130" s="29"/>
      <c r="P130" s="29"/>
    </row>
    <row r="131" spans="10:16" x14ac:dyDescent="0.15">
      <c r="J131" s="1"/>
      <c r="K131" s="29"/>
      <c r="L131" s="29"/>
      <c r="M131" s="1"/>
      <c r="N131" s="29"/>
      <c r="O131" s="29"/>
      <c r="P131" s="29"/>
    </row>
    <row r="132" spans="10:16" x14ac:dyDescent="0.15">
      <c r="J132" s="1"/>
      <c r="K132" s="29"/>
      <c r="L132" s="29"/>
      <c r="M132" s="1"/>
      <c r="N132" s="29"/>
      <c r="O132" s="29"/>
      <c r="P132" s="29"/>
    </row>
    <row r="133" spans="10:16" x14ac:dyDescent="0.15">
      <c r="J133" s="1"/>
      <c r="K133" s="29"/>
      <c r="L133" s="29"/>
      <c r="M133" s="1"/>
      <c r="N133" s="29"/>
      <c r="O133" s="29"/>
      <c r="P133" s="29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N48" sqref="N48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4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2" customWidth="1"/>
    <col min="19" max="30" width="7.625" customWidth="1"/>
  </cols>
  <sheetData>
    <row r="1" spans="5:31" ht="13.5" customHeight="1" x14ac:dyDescent="0.15">
      <c r="H1" s="18" t="s">
        <v>65</v>
      </c>
      <c r="J1" s="116"/>
      <c r="Q1" s="29"/>
      <c r="R1" s="12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38" t="s">
        <v>187</v>
      </c>
      <c r="I2" s="93"/>
      <c r="J2" s="218" t="s">
        <v>104</v>
      </c>
      <c r="K2" s="4"/>
      <c r="L2" s="210" t="s">
        <v>180</v>
      </c>
      <c r="Q2" s="1"/>
      <c r="R2" s="124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1"/>
    </row>
    <row r="3" spans="5:31" x14ac:dyDescent="0.15">
      <c r="H3" s="207" t="s">
        <v>100</v>
      </c>
      <c r="I3" s="93"/>
      <c r="J3" s="162" t="s">
        <v>101</v>
      </c>
      <c r="K3" s="4"/>
      <c r="L3" s="47" t="s">
        <v>100</v>
      </c>
      <c r="M3" s="92"/>
      <c r="Q3" s="1"/>
      <c r="R3" s="53"/>
      <c r="S3" s="29"/>
      <c r="T3" s="29"/>
      <c r="U3" s="29"/>
      <c r="V3" s="29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01">
        <v>29323</v>
      </c>
      <c r="I4" s="93">
        <v>31</v>
      </c>
      <c r="J4" s="37" t="s">
        <v>64</v>
      </c>
      <c r="K4" s="236">
        <f>SUM(I4)</f>
        <v>31</v>
      </c>
      <c r="L4" s="328">
        <v>19013</v>
      </c>
      <c r="M4" s="50"/>
      <c r="Q4" s="1"/>
      <c r="R4" s="53"/>
      <c r="S4" s="29"/>
      <c r="T4" s="29"/>
      <c r="U4" s="29"/>
      <c r="V4" s="29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100">
        <v>27898</v>
      </c>
      <c r="I5" s="93">
        <v>3</v>
      </c>
      <c r="J5" s="37" t="s">
        <v>10</v>
      </c>
      <c r="K5" s="236">
        <f t="shared" ref="K5:K13" si="0">SUM(I5)</f>
        <v>3</v>
      </c>
      <c r="L5" s="328">
        <v>18744</v>
      </c>
      <c r="M5" s="50"/>
      <c r="Q5" s="1"/>
      <c r="R5" s="53"/>
      <c r="S5" s="29"/>
      <c r="T5" s="29"/>
      <c r="U5" s="29"/>
      <c r="V5" s="29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100">
        <v>20762</v>
      </c>
      <c r="I6" s="93">
        <v>17</v>
      </c>
      <c r="J6" s="37" t="s">
        <v>21</v>
      </c>
      <c r="K6" s="236">
        <f t="shared" si="0"/>
        <v>17</v>
      </c>
      <c r="L6" s="328">
        <v>17988</v>
      </c>
      <c r="M6" s="50"/>
      <c r="Q6" s="1"/>
      <c r="R6" s="53"/>
      <c r="S6" s="29"/>
      <c r="T6" s="29"/>
      <c r="U6" s="29"/>
      <c r="V6" s="29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00">
        <v>20267</v>
      </c>
      <c r="I7" s="93">
        <v>33</v>
      </c>
      <c r="J7" s="37" t="s">
        <v>0</v>
      </c>
      <c r="K7" s="236">
        <f t="shared" si="0"/>
        <v>33</v>
      </c>
      <c r="L7" s="328">
        <v>19762</v>
      </c>
      <c r="M7" s="50"/>
      <c r="Q7" s="1"/>
      <c r="R7" s="53"/>
      <c r="S7" s="29"/>
      <c r="T7" s="29"/>
      <c r="U7" s="29"/>
      <c r="V7" s="29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00">
        <v>17451</v>
      </c>
      <c r="I8" s="93">
        <v>2</v>
      </c>
      <c r="J8" s="37" t="s">
        <v>6</v>
      </c>
      <c r="K8" s="236">
        <f t="shared" si="0"/>
        <v>2</v>
      </c>
      <c r="L8" s="328">
        <v>22673</v>
      </c>
      <c r="M8" s="50"/>
      <c r="Q8" s="1"/>
      <c r="R8" s="53"/>
      <c r="S8" s="29"/>
      <c r="T8" s="29"/>
      <c r="U8" s="29"/>
      <c r="V8" s="29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00">
        <v>17193</v>
      </c>
      <c r="I9" s="93">
        <v>34</v>
      </c>
      <c r="J9" s="37" t="s">
        <v>1</v>
      </c>
      <c r="K9" s="236">
        <f t="shared" si="0"/>
        <v>34</v>
      </c>
      <c r="L9" s="328">
        <v>15920</v>
      </c>
      <c r="M9" s="50"/>
      <c r="Q9" s="1"/>
      <c r="R9" s="53"/>
      <c r="S9" s="29"/>
      <c r="T9" s="29"/>
      <c r="U9" s="29"/>
      <c r="V9" s="29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398">
        <v>11542</v>
      </c>
      <c r="I10" s="93">
        <v>16</v>
      </c>
      <c r="J10" s="37" t="s">
        <v>3</v>
      </c>
      <c r="K10" s="236">
        <f t="shared" si="0"/>
        <v>16</v>
      </c>
      <c r="L10" s="328">
        <v>6647</v>
      </c>
      <c r="M10" s="50"/>
      <c r="Q10" s="1"/>
      <c r="R10" s="53"/>
      <c r="S10" s="29"/>
      <c r="T10" s="29"/>
      <c r="U10" s="29"/>
      <c r="V10" s="29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00">
        <v>11361</v>
      </c>
      <c r="I11" s="93">
        <v>40</v>
      </c>
      <c r="J11" s="355" t="s">
        <v>2</v>
      </c>
      <c r="K11" s="236">
        <f t="shared" si="0"/>
        <v>40</v>
      </c>
      <c r="L11" s="328">
        <v>13885</v>
      </c>
      <c r="M11" s="50"/>
      <c r="N11" s="32"/>
      <c r="Q11" s="1"/>
      <c r="R11" s="53"/>
      <c r="S11" s="29"/>
      <c r="T11" s="29"/>
      <c r="U11" s="29"/>
      <c r="V11" s="29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473">
        <v>9619</v>
      </c>
      <c r="I12" s="93">
        <v>13</v>
      </c>
      <c r="J12" s="37" t="s">
        <v>7</v>
      </c>
      <c r="K12" s="236">
        <f t="shared" si="0"/>
        <v>13</v>
      </c>
      <c r="L12" s="329">
        <v>10739</v>
      </c>
      <c r="M12" s="50"/>
      <c r="Q12" s="1"/>
      <c r="R12" s="53"/>
      <c r="S12" s="29"/>
      <c r="T12" s="29"/>
      <c r="U12" s="29"/>
      <c r="V12" s="29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19"/>
      <c r="H13" s="471">
        <v>7422</v>
      </c>
      <c r="I13" s="154">
        <v>11</v>
      </c>
      <c r="J13" s="86" t="s">
        <v>17</v>
      </c>
      <c r="K13" s="236">
        <f t="shared" si="0"/>
        <v>11</v>
      </c>
      <c r="L13" s="329">
        <v>6986</v>
      </c>
      <c r="M13" s="50"/>
      <c r="Q13" s="1"/>
      <c r="R13" s="53"/>
      <c r="S13" s="29"/>
      <c r="T13" s="29"/>
      <c r="U13" s="29"/>
      <c r="V13" s="29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19"/>
      <c r="H14" s="465">
        <v>6332</v>
      </c>
      <c r="I14" s="260">
        <v>25</v>
      </c>
      <c r="J14" s="481" t="s">
        <v>29</v>
      </c>
      <c r="K14" s="122" t="s">
        <v>8</v>
      </c>
      <c r="L14" s="330">
        <v>189299</v>
      </c>
      <c r="M14" s="1"/>
      <c r="N14" s="59"/>
      <c r="Q14" s="1"/>
      <c r="R14" s="53"/>
      <c r="S14" s="29"/>
      <c r="T14" s="29"/>
      <c r="U14" s="29"/>
      <c r="V14" s="29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00">
        <v>5580</v>
      </c>
      <c r="I15" s="93">
        <v>24</v>
      </c>
      <c r="J15" s="355" t="s">
        <v>28</v>
      </c>
      <c r="K15" s="57"/>
      <c r="L15" s="30"/>
      <c r="M15" s="1"/>
      <c r="N15" s="59"/>
      <c r="Q15" s="1"/>
      <c r="R15" s="53"/>
      <c r="S15" s="29"/>
      <c r="T15" s="29"/>
      <c r="U15" s="29"/>
      <c r="V15" s="29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00">
        <v>5363</v>
      </c>
      <c r="I16" s="93">
        <v>26</v>
      </c>
      <c r="J16" s="37" t="s">
        <v>30</v>
      </c>
      <c r="K16" s="57"/>
      <c r="L16" s="36"/>
      <c r="Q16" s="1"/>
      <c r="R16" s="53"/>
      <c r="S16" s="29"/>
      <c r="T16" s="29"/>
      <c r="U16" s="29"/>
      <c r="V16" s="29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00">
        <v>4938</v>
      </c>
      <c r="I17" s="93">
        <v>21</v>
      </c>
      <c r="J17" s="400" t="s">
        <v>167</v>
      </c>
      <c r="L17" s="36"/>
      <c r="Q17" s="1"/>
      <c r="R17" s="53"/>
      <c r="S17" s="29"/>
      <c r="T17" s="29"/>
      <c r="U17" s="29"/>
      <c r="V17" s="29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139">
        <v>3377</v>
      </c>
      <c r="I18" s="93">
        <v>38</v>
      </c>
      <c r="J18" s="37" t="s">
        <v>38</v>
      </c>
      <c r="K18" s="1"/>
      <c r="L18" s="219" t="s">
        <v>104</v>
      </c>
      <c r="M18" t="s">
        <v>63</v>
      </c>
      <c r="N18" s="47" t="s">
        <v>75</v>
      </c>
      <c r="Q18" s="1"/>
      <c r="R18" s="53"/>
      <c r="S18" s="29"/>
      <c r="T18" s="29"/>
      <c r="U18" s="29"/>
      <c r="V18" s="29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01">
        <v>3076</v>
      </c>
      <c r="I19" s="93">
        <v>1</v>
      </c>
      <c r="J19" s="37" t="s">
        <v>4</v>
      </c>
      <c r="K19" s="133">
        <f>SUM(I4)</f>
        <v>31</v>
      </c>
      <c r="L19" s="37" t="s">
        <v>64</v>
      </c>
      <c r="M19" s="455">
        <v>26973</v>
      </c>
      <c r="N19" s="101">
        <f>SUM(H4)</f>
        <v>29323</v>
      </c>
      <c r="Q19" s="1"/>
      <c r="R19" s="53"/>
      <c r="S19" s="29"/>
      <c r="T19" s="29"/>
      <c r="U19" s="29"/>
      <c r="V19" s="29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67" t="s">
        <v>46</v>
      </c>
      <c r="B20" s="68" t="s">
        <v>53</v>
      </c>
      <c r="C20" s="68" t="s">
        <v>187</v>
      </c>
      <c r="D20" s="68" t="s">
        <v>180</v>
      </c>
      <c r="E20" s="68" t="s">
        <v>51</v>
      </c>
      <c r="F20" s="68" t="s">
        <v>50</v>
      </c>
      <c r="G20" s="69" t="s">
        <v>52</v>
      </c>
      <c r="H20" s="100">
        <v>1240</v>
      </c>
      <c r="I20" s="93">
        <v>9</v>
      </c>
      <c r="J20" s="400" t="s">
        <v>173</v>
      </c>
      <c r="K20" s="133">
        <f t="shared" ref="K20:K28" si="1">SUM(I5)</f>
        <v>3</v>
      </c>
      <c r="L20" s="37" t="s">
        <v>10</v>
      </c>
      <c r="M20" s="456">
        <v>19952</v>
      </c>
      <c r="N20" s="101">
        <f t="shared" ref="N20:N28" si="2">SUM(H5)</f>
        <v>27898</v>
      </c>
      <c r="Q20" s="1"/>
      <c r="R20" s="53"/>
      <c r="S20" s="29"/>
      <c r="T20" s="29"/>
      <c r="U20" s="29"/>
      <c r="V20" s="29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0">
        <v>1</v>
      </c>
      <c r="B21" s="37" t="s">
        <v>64</v>
      </c>
      <c r="C21" s="235">
        <f>SUM(H4)</f>
        <v>29323</v>
      </c>
      <c r="D21" s="7">
        <f>SUM(L4)</f>
        <v>19013</v>
      </c>
      <c r="E21" s="60">
        <f t="shared" ref="E21:E30" si="3">SUM(N19/M19*100)</f>
        <v>108.71241611982352</v>
      </c>
      <c r="F21" s="60">
        <f t="shared" ref="F21:F31" si="4">SUM(C21/D21*100)</f>
        <v>154.22605585651922</v>
      </c>
      <c r="G21" s="71"/>
      <c r="H21" s="100">
        <v>1228</v>
      </c>
      <c r="I21" s="93">
        <v>14</v>
      </c>
      <c r="J21" s="37" t="s">
        <v>19</v>
      </c>
      <c r="K21" s="133">
        <f t="shared" si="1"/>
        <v>17</v>
      </c>
      <c r="L21" s="37" t="s">
        <v>21</v>
      </c>
      <c r="M21" s="456">
        <v>23841</v>
      </c>
      <c r="N21" s="101">
        <f t="shared" si="2"/>
        <v>20762</v>
      </c>
      <c r="Q21" s="1"/>
      <c r="R21" s="53"/>
      <c r="S21" s="29"/>
      <c r="T21" s="29"/>
      <c r="U21" s="29"/>
      <c r="V21" s="29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0">
        <v>2</v>
      </c>
      <c r="B22" s="37" t="s">
        <v>10</v>
      </c>
      <c r="C22" s="235">
        <f t="shared" ref="C22:C30" si="5">SUM(H5)</f>
        <v>27898</v>
      </c>
      <c r="D22" s="7">
        <f t="shared" ref="D22:D30" si="6">SUM(L5)</f>
        <v>18744</v>
      </c>
      <c r="E22" s="60">
        <f t="shared" si="3"/>
        <v>139.82558139534885</v>
      </c>
      <c r="F22" s="60">
        <f t="shared" si="4"/>
        <v>148.83696116090482</v>
      </c>
      <c r="G22" s="71"/>
      <c r="H22" s="351">
        <v>650</v>
      </c>
      <c r="I22" s="93">
        <v>12</v>
      </c>
      <c r="J22" s="37" t="s">
        <v>18</v>
      </c>
      <c r="K22" s="133">
        <f t="shared" si="1"/>
        <v>33</v>
      </c>
      <c r="L22" s="37" t="s">
        <v>0</v>
      </c>
      <c r="M22" s="456">
        <v>25033</v>
      </c>
      <c r="N22" s="101">
        <f t="shared" si="2"/>
        <v>20267</v>
      </c>
      <c r="Q22" s="1"/>
      <c r="R22" s="53"/>
      <c r="S22" s="29"/>
      <c r="T22" s="29"/>
      <c r="U22" s="29"/>
      <c r="V22" s="29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0">
        <v>3</v>
      </c>
      <c r="B23" s="37" t="s">
        <v>21</v>
      </c>
      <c r="C23" s="466">
        <f t="shared" si="5"/>
        <v>20762</v>
      </c>
      <c r="D23" s="112">
        <f t="shared" si="6"/>
        <v>17988</v>
      </c>
      <c r="E23" s="467">
        <f t="shared" si="3"/>
        <v>87.085273268738732</v>
      </c>
      <c r="F23" s="467">
        <f t="shared" si="4"/>
        <v>115.42139203913719</v>
      </c>
      <c r="G23" s="71"/>
      <c r="H23" s="100">
        <v>346</v>
      </c>
      <c r="I23" s="93">
        <v>4</v>
      </c>
      <c r="J23" s="37" t="s">
        <v>11</v>
      </c>
      <c r="K23" s="133">
        <f t="shared" si="1"/>
        <v>2</v>
      </c>
      <c r="L23" s="37" t="s">
        <v>6</v>
      </c>
      <c r="M23" s="456">
        <v>11588</v>
      </c>
      <c r="N23" s="101">
        <f t="shared" si="2"/>
        <v>17451</v>
      </c>
      <c r="Q23" s="1"/>
      <c r="R23" s="53"/>
      <c r="S23" s="29"/>
      <c r="T23" s="29"/>
      <c r="U23" s="29"/>
      <c r="V23" s="29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0">
        <v>4</v>
      </c>
      <c r="B24" s="37" t="s">
        <v>0</v>
      </c>
      <c r="C24" s="235">
        <f t="shared" si="5"/>
        <v>20267</v>
      </c>
      <c r="D24" s="7">
        <f t="shared" si="6"/>
        <v>19762</v>
      </c>
      <c r="E24" s="60">
        <f t="shared" si="3"/>
        <v>80.961131306675199</v>
      </c>
      <c r="F24" s="60">
        <f t="shared" si="4"/>
        <v>102.55540937152109</v>
      </c>
      <c r="G24" s="71"/>
      <c r="H24" s="100">
        <v>298</v>
      </c>
      <c r="I24" s="93">
        <v>32</v>
      </c>
      <c r="J24" s="37" t="s">
        <v>35</v>
      </c>
      <c r="K24" s="133">
        <f t="shared" si="1"/>
        <v>34</v>
      </c>
      <c r="L24" s="37" t="s">
        <v>1</v>
      </c>
      <c r="M24" s="456">
        <v>14869</v>
      </c>
      <c r="N24" s="101">
        <f t="shared" si="2"/>
        <v>17193</v>
      </c>
      <c r="Q24" s="1"/>
      <c r="R24" s="53"/>
      <c r="S24" s="29"/>
      <c r="T24" s="29"/>
      <c r="U24" s="29"/>
      <c r="V24" s="29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0">
        <v>5</v>
      </c>
      <c r="B25" s="37" t="s">
        <v>6</v>
      </c>
      <c r="C25" s="235">
        <f t="shared" si="5"/>
        <v>17451</v>
      </c>
      <c r="D25" s="7">
        <f t="shared" si="6"/>
        <v>22673</v>
      </c>
      <c r="E25" s="60">
        <f t="shared" si="3"/>
        <v>150.59544356230583</v>
      </c>
      <c r="F25" s="60">
        <f t="shared" si="4"/>
        <v>76.968200061747453</v>
      </c>
      <c r="G25" s="81"/>
      <c r="H25" s="100">
        <v>272</v>
      </c>
      <c r="I25" s="93">
        <v>39</v>
      </c>
      <c r="J25" s="37" t="s">
        <v>39</v>
      </c>
      <c r="K25" s="133">
        <f t="shared" si="1"/>
        <v>16</v>
      </c>
      <c r="L25" s="37" t="s">
        <v>3</v>
      </c>
      <c r="M25" s="456">
        <v>13712</v>
      </c>
      <c r="N25" s="101">
        <f t="shared" si="2"/>
        <v>11542</v>
      </c>
      <c r="Q25" s="1"/>
      <c r="R25" s="53"/>
      <c r="S25" s="29"/>
      <c r="T25" s="29"/>
      <c r="U25" s="29"/>
      <c r="V25" s="29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0">
        <v>6</v>
      </c>
      <c r="B26" s="37" t="s">
        <v>1</v>
      </c>
      <c r="C26" s="235">
        <f t="shared" si="5"/>
        <v>17193</v>
      </c>
      <c r="D26" s="7">
        <f t="shared" si="6"/>
        <v>15920</v>
      </c>
      <c r="E26" s="60">
        <f t="shared" si="3"/>
        <v>115.62983388257449</v>
      </c>
      <c r="F26" s="60">
        <f t="shared" si="4"/>
        <v>107.9962311557789</v>
      </c>
      <c r="G26" s="71"/>
      <c r="H26" s="100">
        <v>252</v>
      </c>
      <c r="I26" s="93">
        <v>36</v>
      </c>
      <c r="J26" s="37" t="s">
        <v>5</v>
      </c>
      <c r="K26" s="133">
        <f t="shared" si="1"/>
        <v>40</v>
      </c>
      <c r="L26" s="355" t="s">
        <v>2</v>
      </c>
      <c r="M26" s="456">
        <v>12176</v>
      </c>
      <c r="N26" s="101">
        <f t="shared" si="2"/>
        <v>11361</v>
      </c>
      <c r="Q26" s="1"/>
      <c r="R26" s="53"/>
      <c r="S26" s="29"/>
      <c r="T26" s="29"/>
      <c r="U26" s="29"/>
      <c r="V26" s="29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0">
        <v>7</v>
      </c>
      <c r="B27" s="37" t="s">
        <v>3</v>
      </c>
      <c r="C27" s="235">
        <f t="shared" si="5"/>
        <v>11542</v>
      </c>
      <c r="D27" s="7">
        <f t="shared" si="6"/>
        <v>6647</v>
      </c>
      <c r="E27" s="60">
        <f t="shared" si="3"/>
        <v>84.174445740956827</v>
      </c>
      <c r="F27" s="60">
        <f t="shared" si="4"/>
        <v>173.64224462163384</v>
      </c>
      <c r="G27" s="71"/>
      <c r="H27" s="100">
        <v>242</v>
      </c>
      <c r="I27" s="93">
        <v>27</v>
      </c>
      <c r="J27" s="37" t="s">
        <v>31</v>
      </c>
      <c r="K27" s="133">
        <f t="shared" si="1"/>
        <v>13</v>
      </c>
      <c r="L27" s="37" t="s">
        <v>7</v>
      </c>
      <c r="M27" s="457">
        <v>9624</v>
      </c>
      <c r="N27" s="101">
        <f t="shared" si="2"/>
        <v>9619</v>
      </c>
      <c r="Q27" s="1"/>
      <c r="R27" s="53"/>
      <c r="S27" s="29"/>
      <c r="T27" s="29"/>
      <c r="U27" s="29"/>
      <c r="V27" s="29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0">
        <v>8</v>
      </c>
      <c r="B28" s="355" t="s">
        <v>2</v>
      </c>
      <c r="C28" s="235">
        <f t="shared" si="5"/>
        <v>11361</v>
      </c>
      <c r="D28" s="7">
        <f t="shared" si="6"/>
        <v>13885</v>
      </c>
      <c r="E28" s="60">
        <f t="shared" si="3"/>
        <v>93.306504599211564</v>
      </c>
      <c r="F28" s="60">
        <f t="shared" si="4"/>
        <v>81.822110190853437</v>
      </c>
      <c r="G28" s="82"/>
      <c r="H28" s="100">
        <v>210</v>
      </c>
      <c r="I28" s="93">
        <v>7</v>
      </c>
      <c r="J28" s="37" t="s">
        <v>14</v>
      </c>
      <c r="K28" s="211">
        <f t="shared" si="1"/>
        <v>11</v>
      </c>
      <c r="L28" s="86" t="s">
        <v>17</v>
      </c>
      <c r="M28" s="458">
        <v>7635</v>
      </c>
      <c r="N28" s="192">
        <f t="shared" si="2"/>
        <v>7422</v>
      </c>
      <c r="Q28" s="1"/>
      <c r="R28" s="53"/>
      <c r="S28" s="29"/>
      <c r="T28" s="29"/>
      <c r="U28" s="29"/>
      <c r="V28" s="29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0">
        <v>9</v>
      </c>
      <c r="B29" s="37" t="s">
        <v>7</v>
      </c>
      <c r="C29" s="235">
        <f t="shared" si="5"/>
        <v>9619</v>
      </c>
      <c r="D29" s="7">
        <f t="shared" si="6"/>
        <v>10739</v>
      </c>
      <c r="E29" s="60">
        <f t="shared" si="3"/>
        <v>99.94804655029094</v>
      </c>
      <c r="F29" s="60">
        <f t="shared" si="4"/>
        <v>89.570723531055023</v>
      </c>
      <c r="G29" s="81"/>
      <c r="H29" s="49">
        <v>180</v>
      </c>
      <c r="I29" s="93">
        <v>20</v>
      </c>
      <c r="J29" s="37" t="s">
        <v>24</v>
      </c>
      <c r="K29" s="131"/>
      <c r="L29" s="131" t="s">
        <v>177</v>
      </c>
      <c r="M29" s="459">
        <v>201687</v>
      </c>
      <c r="N29" s="200">
        <f>SUM(H44)</f>
        <v>206654</v>
      </c>
      <c r="Q29" s="1"/>
      <c r="R29" s="53"/>
      <c r="S29" s="29"/>
      <c r="T29" s="29"/>
      <c r="U29" s="29"/>
      <c r="V29" s="29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3">
        <v>10</v>
      </c>
      <c r="B30" s="86" t="s">
        <v>17</v>
      </c>
      <c r="C30" s="235">
        <f t="shared" si="5"/>
        <v>7422</v>
      </c>
      <c r="D30" s="7">
        <f t="shared" si="6"/>
        <v>6986</v>
      </c>
      <c r="E30" s="66">
        <f t="shared" si="3"/>
        <v>97.210216110019644</v>
      </c>
      <c r="F30" s="72">
        <f t="shared" si="4"/>
        <v>106.24105353564271</v>
      </c>
      <c r="G30" s="84"/>
      <c r="H30" s="100">
        <v>82</v>
      </c>
      <c r="I30" s="93">
        <v>10</v>
      </c>
      <c r="J30" s="37" t="s">
        <v>16</v>
      </c>
      <c r="K30" s="1"/>
      <c r="Q30" s="1"/>
      <c r="R30" s="53"/>
      <c r="S30" s="29"/>
      <c r="T30" s="29"/>
      <c r="U30" s="29"/>
      <c r="V30" s="29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74"/>
      <c r="B31" s="75" t="s">
        <v>57</v>
      </c>
      <c r="C31" s="76">
        <f>SUM(H44)</f>
        <v>206654</v>
      </c>
      <c r="D31" s="76">
        <f>SUM(L14)</f>
        <v>189299</v>
      </c>
      <c r="E31" s="79">
        <f>SUM(N29/M29*100)</f>
        <v>102.46272689861023</v>
      </c>
      <c r="F31" s="72">
        <f t="shared" si="4"/>
        <v>109.16803575296225</v>
      </c>
      <c r="G31" s="80"/>
      <c r="H31" s="49">
        <v>64</v>
      </c>
      <c r="I31" s="93">
        <v>5</v>
      </c>
      <c r="J31" s="37" t="s">
        <v>12</v>
      </c>
      <c r="K31" s="1"/>
      <c r="L31" s="59"/>
      <c r="M31" s="29"/>
      <c r="N31" s="29"/>
      <c r="Q31" s="1"/>
      <c r="R31" s="53"/>
      <c r="S31" s="29"/>
      <c r="T31" s="29"/>
      <c r="U31" s="29"/>
      <c r="V31" s="29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01">
        <v>35</v>
      </c>
      <c r="I32" s="93">
        <v>18</v>
      </c>
      <c r="J32" s="37" t="s">
        <v>22</v>
      </c>
      <c r="K32" s="1"/>
      <c r="L32" s="59"/>
      <c r="M32" s="29"/>
      <c r="N32" s="29"/>
      <c r="Q32" s="1"/>
      <c r="R32" s="53"/>
      <c r="S32" s="29"/>
      <c r="T32" s="29"/>
      <c r="U32" s="29"/>
      <c r="V32" s="29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29"/>
      <c r="D33" s="1"/>
      <c r="E33" s="20"/>
      <c r="H33" s="100">
        <v>24</v>
      </c>
      <c r="I33" s="93">
        <v>15</v>
      </c>
      <c r="J33" s="37" t="s">
        <v>20</v>
      </c>
      <c r="K33" s="1"/>
      <c r="L33" s="59"/>
      <c r="M33" s="29"/>
      <c r="N33" s="29"/>
      <c r="Q33" s="1"/>
      <c r="R33" s="53"/>
      <c r="S33" s="29"/>
      <c r="T33" s="29"/>
      <c r="U33" s="29"/>
      <c r="V33" s="29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51">
        <v>21</v>
      </c>
      <c r="I34" s="93">
        <v>29</v>
      </c>
      <c r="J34" s="37" t="s">
        <v>54</v>
      </c>
      <c r="K34" s="1"/>
      <c r="L34" s="59"/>
      <c r="M34" s="29"/>
      <c r="N34" s="29"/>
      <c r="Q34" s="1"/>
      <c r="R34" s="53"/>
      <c r="S34" s="29"/>
      <c r="T34" s="29"/>
      <c r="U34" s="29"/>
      <c r="V34" s="29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29"/>
      <c r="D35" s="1"/>
      <c r="E35" s="20"/>
      <c r="F35" s="1"/>
      <c r="H35" s="414">
        <v>6</v>
      </c>
      <c r="I35" s="93">
        <v>23</v>
      </c>
      <c r="J35" s="37" t="s">
        <v>27</v>
      </c>
      <c r="K35" s="1"/>
      <c r="L35" s="59"/>
      <c r="M35" s="29"/>
      <c r="N35" s="29"/>
      <c r="Q35" s="1"/>
      <c r="R35" s="53"/>
      <c r="S35" s="29"/>
      <c r="T35" s="29"/>
      <c r="U35" s="29"/>
      <c r="V35" s="29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01">
        <v>0</v>
      </c>
      <c r="I36" s="93">
        <v>6</v>
      </c>
      <c r="J36" s="37" t="s">
        <v>13</v>
      </c>
      <c r="K36" s="1"/>
      <c r="L36" s="59"/>
      <c r="M36" s="29"/>
      <c r="N36" s="29"/>
      <c r="Q36" s="1"/>
      <c r="R36" s="53"/>
      <c r="S36" s="29"/>
      <c r="T36" s="29"/>
      <c r="U36" s="29"/>
      <c r="V36" s="29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100">
        <v>0</v>
      </c>
      <c r="I37" s="93">
        <v>8</v>
      </c>
      <c r="J37" s="37" t="s">
        <v>15</v>
      </c>
      <c r="K37" s="1"/>
      <c r="L37" s="59"/>
      <c r="M37" s="29"/>
      <c r="N37" s="29"/>
      <c r="Q37" s="1"/>
      <c r="R37" s="53"/>
      <c r="S37" s="29"/>
      <c r="T37" s="29"/>
      <c r="U37" s="29"/>
      <c r="V37" s="29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00">
        <v>0</v>
      </c>
      <c r="I38" s="93">
        <v>19</v>
      </c>
      <c r="J38" s="37" t="s">
        <v>23</v>
      </c>
      <c r="K38" s="1"/>
      <c r="L38" s="59"/>
      <c r="M38" s="29"/>
      <c r="N38" s="29"/>
      <c r="Q38" s="1"/>
      <c r="R38" s="53"/>
      <c r="S38" s="29"/>
      <c r="T38" s="29"/>
      <c r="U38" s="29"/>
      <c r="V38" s="29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00">
        <v>0</v>
      </c>
      <c r="I39" s="93">
        <v>22</v>
      </c>
      <c r="J39" s="37" t="s">
        <v>26</v>
      </c>
      <c r="K39" s="1"/>
      <c r="L39" s="59"/>
      <c r="M39" s="29"/>
      <c r="N39" s="29"/>
      <c r="Q39" s="1"/>
      <c r="R39" s="53"/>
      <c r="S39" s="29"/>
      <c r="T39" s="29"/>
      <c r="U39" s="29"/>
      <c r="V39" s="29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100">
        <v>0</v>
      </c>
      <c r="I40" s="93">
        <v>28</v>
      </c>
      <c r="J40" s="37" t="s">
        <v>32</v>
      </c>
      <c r="K40" s="1"/>
      <c r="L40" s="59"/>
      <c r="M40" s="29"/>
      <c r="N40" s="29"/>
      <c r="Q40" s="1"/>
      <c r="R40" s="53"/>
      <c r="S40" s="29"/>
      <c r="T40" s="29"/>
      <c r="U40" s="29"/>
      <c r="V40" s="29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00">
        <v>0</v>
      </c>
      <c r="I41" s="93">
        <v>30</v>
      </c>
      <c r="J41" s="37" t="s">
        <v>33</v>
      </c>
      <c r="K41" s="1"/>
      <c r="L41" s="1"/>
      <c r="N41" s="29"/>
      <c r="Q41" s="1"/>
      <c r="R41" s="53"/>
      <c r="S41" s="29"/>
      <c r="T41" s="29"/>
      <c r="U41" s="29"/>
      <c r="V41" s="29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351">
        <v>0</v>
      </c>
      <c r="I42" s="93">
        <v>35</v>
      </c>
      <c r="J42" s="37" t="s">
        <v>36</v>
      </c>
      <c r="K42" s="1"/>
      <c r="L42" s="1"/>
      <c r="M42" s="53"/>
      <c r="N42" s="29"/>
      <c r="Q42" s="1"/>
      <c r="R42" s="53"/>
      <c r="S42" s="29"/>
      <c r="T42" s="29"/>
      <c r="U42" s="29"/>
      <c r="V42" s="29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00">
        <v>0</v>
      </c>
      <c r="I43" s="93">
        <v>37</v>
      </c>
      <c r="J43" s="37" t="s">
        <v>37</v>
      </c>
      <c r="K43" s="1"/>
      <c r="L43" s="1"/>
      <c r="M43" s="53"/>
      <c r="N43" s="29"/>
      <c r="Q43" s="1"/>
      <c r="R43" s="53"/>
      <c r="S43" s="34"/>
      <c r="T43" s="34"/>
      <c r="U43" s="34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36">
        <f>SUM(H4:H43)</f>
        <v>206654</v>
      </c>
      <c r="I44" s="93"/>
      <c r="J44" s="4" t="s">
        <v>48</v>
      </c>
      <c r="K44" s="1"/>
      <c r="L44" s="1"/>
      <c r="M44" s="53"/>
      <c r="N44" s="29"/>
      <c r="Q44" s="1"/>
      <c r="R44" s="5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3"/>
      <c r="N45" s="29"/>
      <c r="Q45" s="1"/>
      <c r="R45" s="125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3"/>
      <c r="N46" s="29"/>
      <c r="Q46" s="1"/>
      <c r="R46" s="12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3"/>
      <c r="N47" s="29"/>
      <c r="Q47" s="1"/>
      <c r="R47" s="124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1"/>
    </row>
    <row r="48" spans="3:31" x14ac:dyDescent="0.15">
      <c r="C48" s="1"/>
      <c r="D48" s="1"/>
      <c r="E48" s="1"/>
      <c r="F48" s="1"/>
      <c r="G48" s="1"/>
      <c r="H48" s="220" t="s">
        <v>187</v>
      </c>
      <c r="I48" s="93"/>
      <c r="J48" s="221" t="s">
        <v>92</v>
      </c>
      <c r="K48" s="4"/>
      <c r="L48" s="390" t="s">
        <v>180</v>
      </c>
      <c r="M48" s="53"/>
      <c r="N48" s="29"/>
      <c r="Q48" s="1"/>
      <c r="R48" s="53"/>
      <c r="S48" s="29"/>
      <c r="T48" s="29"/>
      <c r="U48" s="29"/>
      <c r="V48" s="29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08" t="s">
        <v>100</v>
      </c>
      <c r="I49" s="93"/>
      <c r="J49" s="162" t="s">
        <v>9</v>
      </c>
      <c r="K49" s="4"/>
      <c r="L49" s="390" t="s">
        <v>185</v>
      </c>
      <c r="M49" s="92"/>
      <c r="Q49" s="1"/>
      <c r="R49" s="53"/>
      <c r="S49" s="29"/>
      <c r="T49" s="29"/>
      <c r="U49" s="29"/>
      <c r="V49" s="29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48">
        <v>14284</v>
      </c>
      <c r="I50" s="93">
        <v>16</v>
      </c>
      <c r="J50" s="37" t="s">
        <v>3</v>
      </c>
      <c r="K50" s="388">
        <f>SUM(I50)</f>
        <v>16</v>
      </c>
      <c r="L50" s="391">
        <v>18410</v>
      </c>
      <c r="M50" s="50"/>
      <c r="Q50" s="1"/>
      <c r="R50" s="53"/>
      <c r="S50" s="29"/>
      <c r="T50" s="29"/>
      <c r="U50" s="29"/>
      <c r="V50" s="29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100">
        <v>12515</v>
      </c>
      <c r="I51" s="93">
        <v>33</v>
      </c>
      <c r="J51" s="37" t="s">
        <v>0</v>
      </c>
      <c r="K51" s="388">
        <f t="shared" ref="K51:K59" si="7">SUM(I51)</f>
        <v>33</v>
      </c>
      <c r="L51" s="392">
        <v>7828</v>
      </c>
      <c r="M51" s="50"/>
      <c r="Q51" s="1"/>
      <c r="R51" s="53"/>
      <c r="S51" s="29"/>
      <c r="T51" s="29"/>
      <c r="U51" s="29"/>
      <c r="V51" s="29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100">
        <v>5712</v>
      </c>
      <c r="I52" s="93">
        <v>38</v>
      </c>
      <c r="J52" s="37" t="s">
        <v>38</v>
      </c>
      <c r="K52" s="388">
        <f t="shared" si="7"/>
        <v>38</v>
      </c>
      <c r="L52" s="392">
        <v>5790</v>
      </c>
      <c r="M52" s="50"/>
      <c r="Q52" s="1"/>
      <c r="R52" s="53"/>
      <c r="S52" s="29"/>
      <c r="T52" s="29"/>
      <c r="U52" s="29"/>
      <c r="V52" s="29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67" t="s">
        <v>46</v>
      </c>
      <c r="B53" s="68" t="s">
        <v>53</v>
      </c>
      <c r="C53" s="68" t="s">
        <v>187</v>
      </c>
      <c r="D53" s="68" t="s">
        <v>180</v>
      </c>
      <c r="E53" s="68" t="s">
        <v>51</v>
      </c>
      <c r="F53" s="68" t="s">
        <v>50</v>
      </c>
      <c r="G53" s="69" t="s">
        <v>52</v>
      </c>
      <c r="H53" s="49">
        <v>4624</v>
      </c>
      <c r="I53" s="93">
        <v>25</v>
      </c>
      <c r="J53" s="37" t="s">
        <v>29</v>
      </c>
      <c r="K53" s="388">
        <f t="shared" si="7"/>
        <v>25</v>
      </c>
      <c r="L53" s="392">
        <v>1221</v>
      </c>
      <c r="M53" s="50"/>
      <c r="Q53" s="1"/>
      <c r="R53" s="53"/>
      <c r="S53" s="29"/>
      <c r="T53" s="29"/>
      <c r="U53" s="29"/>
      <c r="V53" s="29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0">
        <v>1</v>
      </c>
      <c r="B54" s="37" t="s">
        <v>3</v>
      </c>
      <c r="C54" s="48">
        <f>SUM(H50)</f>
        <v>14284</v>
      </c>
      <c r="D54" s="112">
        <f>SUM(L50)</f>
        <v>18410</v>
      </c>
      <c r="E54" s="60">
        <f t="shared" ref="E54:E63" si="8">SUM(N67/M67*100)</f>
        <v>62.828238398944357</v>
      </c>
      <c r="F54" s="60">
        <f t="shared" ref="F54:F61" si="9">SUM(C54/D54*100)</f>
        <v>77.588267246061932</v>
      </c>
      <c r="G54" s="71"/>
      <c r="H54" s="49">
        <v>3567</v>
      </c>
      <c r="I54" s="93">
        <v>26</v>
      </c>
      <c r="J54" s="37" t="s">
        <v>30</v>
      </c>
      <c r="K54" s="388">
        <f t="shared" si="7"/>
        <v>26</v>
      </c>
      <c r="L54" s="392">
        <v>3218</v>
      </c>
      <c r="M54" s="50"/>
      <c r="Q54" s="1"/>
      <c r="R54" s="53"/>
      <c r="S54" s="29"/>
      <c r="T54" s="29"/>
      <c r="U54" s="29"/>
      <c r="V54" s="29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0">
        <v>2</v>
      </c>
      <c r="B55" s="37" t="s">
        <v>0</v>
      </c>
      <c r="C55" s="48">
        <f t="shared" ref="C55:C63" si="10">SUM(H51)</f>
        <v>12515</v>
      </c>
      <c r="D55" s="112">
        <f t="shared" ref="D55:D63" si="11">SUM(L51)</f>
        <v>7828</v>
      </c>
      <c r="E55" s="60">
        <f t="shared" si="8"/>
        <v>84.219380888290715</v>
      </c>
      <c r="F55" s="60">
        <f t="shared" si="9"/>
        <v>159.87480838017373</v>
      </c>
      <c r="G55" s="71"/>
      <c r="H55" s="100">
        <v>3092</v>
      </c>
      <c r="I55" s="93">
        <v>36</v>
      </c>
      <c r="J55" s="37" t="s">
        <v>5</v>
      </c>
      <c r="K55" s="388">
        <f t="shared" si="7"/>
        <v>36</v>
      </c>
      <c r="L55" s="392">
        <v>600</v>
      </c>
      <c r="M55" s="50"/>
      <c r="Q55" s="1"/>
      <c r="R55" s="53"/>
      <c r="S55" s="29"/>
      <c r="T55" s="29"/>
      <c r="U55" s="29"/>
      <c r="V55" s="29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0">
        <v>3</v>
      </c>
      <c r="B56" s="37" t="s">
        <v>38</v>
      </c>
      <c r="C56" s="48">
        <f t="shared" si="10"/>
        <v>5712</v>
      </c>
      <c r="D56" s="112">
        <f t="shared" si="11"/>
        <v>5790</v>
      </c>
      <c r="E56" s="60">
        <f t="shared" si="8"/>
        <v>75.695732838589976</v>
      </c>
      <c r="F56" s="60">
        <f t="shared" si="9"/>
        <v>98.652849740932652</v>
      </c>
      <c r="G56" s="71"/>
      <c r="H56" s="49">
        <v>2235</v>
      </c>
      <c r="I56" s="93">
        <v>34</v>
      </c>
      <c r="J56" s="37" t="s">
        <v>1</v>
      </c>
      <c r="K56" s="388">
        <f t="shared" si="7"/>
        <v>34</v>
      </c>
      <c r="L56" s="392">
        <v>2409</v>
      </c>
      <c r="M56" s="50"/>
      <c r="Q56" s="1"/>
      <c r="R56" s="53"/>
      <c r="S56" s="29"/>
      <c r="T56" s="29"/>
      <c r="U56" s="29"/>
      <c r="V56" s="29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0">
        <v>4</v>
      </c>
      <c r="B57" s="37" t="s">
        <v>29</v>
      </c>
      <c r="C57" s="48">
        <f t="shared" si="10"/>
        <v>4624</v>
      </c>
      <c r="D57" s="112">
        <f t="shared" si="11"/>
        <v>1221</v>
      </c>
      <c r="E57" s="60">
        <f t="shared" si="8"/>
        <v>1482.0512820512822</v>
      </c>
      <c r="F57" s="60">
        <f t="shared" si="9"/>
        <v>378.70597870597868</v>
      </c>
      <c r="G57" s="71"/>
      <c r="H57" s="100">
        <v>1883</v>
      </c>
      <c r="I57" s="93">
        <v>40</v>
      </c>
      <c r="J57" s="37" t="s">
        <v>2</v>
      </c>
      <c r="K57" s="388">
        <f t="shared" si="7"/>
        <v>40</v>
      </c>
      <c r="L57" s="392">
        <v>585</v>
      </c>
      <c r="M57" s="50"/>
      <c r="Q57" s="1"/>
      <c r="R57" s="53"/>
      <c r="S57" s="29"/>
      <c r="T57" s="29"/>
      <c r="U57" s="29"/>
      <c r="V57" s="29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0">
        <v>5</v>
      </c>
      <c r="B58" s="37" t="s">
        <v>30</v>
      </c>
      <c r="C58" s="48">
        <f t="shared" si="10"/>
        <v>3567</v>
      </c>
      <c r="D58" s="112">
        <f t="shared" si="11"/>
        <v>3218</v>
      </c>
      <c r="E58" s="60">
        <f t="shared" si="8"/>
        <v>61.553062985332183</v>
      </c>
      <c r="F58" s="60">
        <f t="shared" si="9"/>
        <v>110.84524549409571</v>
      </c>
      <c r="G58" s="81"/>
      <c r="H58" s="49">
        <v>731</v>
      </c>
      <c r="I58" s="93">
        <v>31</v>
      </c>
      <c r="J58" s="37" t="s">
        <v>108</v>
      </c>
      <c r="K58" s="388">
        <f t="shared" si="7"/>
        <v>31</v>
      </c>
      <c r="L58" s="392">
        <v>588</v>
      </c>
      <c r="M58" s="50"/>
      <c r="Q58" s="1"/>
      <c r="R58" s="53"/>
      <c r="S58" s="29"/>
      <c r="T58" s="29"/>
      <c r="U58" s="29"/>
      <c r="V58" s="29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0">
        <v>6</v>
      </c>
      <c r="B59" s="37" t="s">
        <v>5</v>
      </c>
      <c r="C59" s="48">
        <f t="shared" si="10"/>
        <v>3092</v>
      </c>
      <c r="D59" s="112">
        <f t="shared" si="11"/>
        <v>600</v>
      </c>
      <c r="E59" s="60">
        <f t="shared" si="8"/>
        <v>95.965238981998752</v>
      </c>
      <c r="F59" s="60">
        <f t="shared" si="9"/>
        <v>515.33333333333337</v>
      </c>
      <c r="G59" s="71"/>
      <c r="H59" s="468">
        <v>634</v>
      </c>
      <c r="I59" s="154">
        <v>14</v>
      </c>
      <c r="J59" s="86" t="s">
        <v>19</v>
      </c>
      <c r="K59" s="389">
        <f t="shared" si="7"/>
        <v>14</v>
      </c>
      <c r="L59" s="393">
        <v>621</v>
      </c>
      <c r="M59" s="50"/>
      <c r="Q59" s="1"/>
      <c r="R59" s="53"/>
      <c r="S59" s="29"/>
      <c r="T59" s="29"/>
      <c r="U59" s="29"/>
      <c r="V59" s="29"/>
      <c r="W59" s="1"/>
      <c r="X59" s="1"/>
      <c r="Y59" s="1"/>
      <c r="Z59" s="1"/>
      <c r="AA59" s="1"/>
      <c r="AB59" s="1"/>
      <c r="AC59" s="1"/>
      <c r="AD59" s="1"/>
      <c r="AE59" s="1"/>
    </row>
    <row r="60" spans="1:31" s="54" customFormat="1" ht="14.25" thickTop="1" x14ac:dyDescent="0.15">
      <c r="A60" s="446">
        <v>7</v>
      </c>
      <c r="B60" s="37" t="s">
        <v>1</v>
      </c>
      <c r="C60" s="101">
        <f t="shared" si="10"/>
        <v>2235</v>
      </c>
      <c r="D60" s="112">
        <f t="shared" si="11"/>
        <v>2409</v>
      </c>
      <c r="E60" s="60">
        <f t="shared" si="8"/>
        <v>82.35077376565954</v>
      </c>
      <c r="F60" s="60">
        <f t="shared" si="9"/>
        <v>92.777085927770869</v>
      </c>
      <c r="G60" s="447"/>
      <c r="H60" s="482">
        <v>496</v>
      </c>
      <c r="I60" s="260">
        <v>24</v>
      </c>
      <c r="J60" s="500" t="s">
        <v>28</v>
      </c>
      <c r="K60" s="448" t="s">
        <v>8</v>
      </c>
      <c r="L60" s="462">
        <v>42332</v>
      </c>
      <c r="M60" s="449"/>
      <c r="N60" s="103"/>
      <c r="Q60" s="102"/>
      <c r="R60" s="449"/>
      <c r="S60" s="103"/>
      <c r="T60" s="103"/>
      <c r="U60" s="103"/>
      <c r="V60" s="103"/>
      <c r="W60" s="102"/>
      <c r="X60" s="102"/>
      <c r="Y60" s="102"/>
      <c r="Z60" s="102"/>
      <c r="AA60" s="102"/>
      <c r="AB60" s="102"/>
      <c r="AC60" s="102"/>
      <c r="AD60" s="102"/>
      <c r="AE60" s="102"/>
    </row>
    <row r="61" spans="1:31" x14ac:dyDescent="0.15">
      <c r="A61" s="70">
        <v>8</v>
      </c>
      <c r="B61" s="37" t="s">
        <v>2</v>
      </c>
      <c r="C61" s="48">
        <f t="shared" si="10"/>
        <v>1883</v>
      </c>
      <c r="D61" s="112">
        <f t="shared" si="11"/>
        <v>585</v>
      </c>
      <c r="E61" s="60">
        <f t="shared" si="8"/>
        <v>70.550768077931821</v>
      </c>
      <c r="F61" s="60">
        <f t="shared" si="9"/>
        <v>321.88034188034192</v>
      </c>
      <c r="G61" s="82"/>
      <c r="H61" s="49">
        <v>153</v>
      </c>
      <c r="I61" s="93">
        <v>1</v>
      </c>
      <c r="J61" s="37" t="s">
        <v>4</v>
      </c>
      <c r="K61" s="61"/>
      <c r="L61" s="1"/>
      <c r="M61" s="53"/>
      <c r="N61" s="29"/>
      <c r="Q61" s="1"/>
      <c r="R61" s="53"/>
      <c r="S61" s="29"/>
      <c r="T61" s="29"/>
      <c r="U61" s="29"/>
      <c r="V61" s="29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0">
        <v>9</v>
      </c>
      <c r="B62" s="37" t="s">
        <v>64</v>
      </c>
      <c r="C62" s="48">
        <f t="shared" si="10"/>
        <v>731</v>
      </c>
      <c r="D62" s="112">
        <f t="shared" si="11"/>
        <v>588</v>
      </c>
      <c r="E62" s="60">
        <f t="shared" si="8"/>
        <v>99.863387978142086</v>
      </c>
      <c r="F62" s="60">
        <f>SUM(C62/D62*100)</f>
        <v>124.31972789115646</v>
      </c>
      <c r="G62" s="81"/>
      <c r="H62" s="49">
        <v>153</v>
      </c>
      <c r="I62" s="93">
        <v>37</v>
      </c>
      <c r="J62" s="37" t="s">
        <v>37</v>
      </c>
      <c r="K62" s="61"/>
      <c r="L62" s="1"/>
      <c r="M62" s="53"/>
      <c r="N62" s="29"/>
      <c r="Q62" s="1"/>
      <c r="R62" s="53"/>
      <c r="S62" s="29"/>
      <c r="T62" s="29"/>
      <c r="U62" s="29"/>
      <c r="V62" s="29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3">
        <v>10</v>
      </c>
      <c r="B63" s="86" t="s">
        <v>19</v>
      </c>
      <c r="C63" s="48">
        <f t="shared" si="10"/>
        <v>634</v>
      </c>
      <c r="D63" s="112">
        <f t="shared" si="11"/>
        <v>621</v>
      </c>
      <c r="E63" s="66">
        <f t="shared" si="8"/>
        <v>108.56164383561644</v>
      </c>
      <c r="F63" s="60">
        <f>SUM(C63/D63*100)</f>
        <v>102.09339774557166</v>
      </c>
      <c r="G63" s="84"/>
      <c r="H63" s="49">
        <v>137</v>
      </c>
      <c r="I63" s="93">
        <v>15</v>
      </c>
      <c r="J63" s="37" t="s">
        <v>20</v>
      </c>
      <c r="K63" s="61"/>
      <c r="L63" s="1"/>
      <c r="M63" s="53"/>
      <c r="N63" s="29"/>
      <c r="Q63" s="1"/>
      <c r="R63" s="53"/>
      <c r="S63" s="29"/>
      <c r="T63" s="29"/>
      <c r="U63" s="29"/>
      <c r="V63" s="29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74"/>
      <c r="B64" s="75" t="s">
        <v>58</v>
      </c>
      <c r="C64" s="76">
        <f>SUM(H90)</f>
        <v>50416</v>
      </c>
      <c r="D64" s="76">
        <f>SUM(L60)</f>
        <v>42332</v>
      </c>
      <c r="E64" s="79">
        <f>SUM(N77/M77*100)</f>
        <v>80.980451997365748</v>
      </c>
      <c r="F64" s="79">
        <f>SUM(C64/D64*100)</f>
        <v>119.09666446187282</v>
      </c>
      <c r="G64" s="80"/>
      <c r="H64" s="139">
        <v>87</v>
      </c>
      <c r="I64" s="93">
        <v>13</v>
      </c>
      <c r="J64" s="37" t="s">
        <v>7</v>
      </c>
      <c r="K64" s="57"/>
      <c r="L64" s="1"/>
      <c r="M64" s="53"/>
      <c r="N64" s="29"/>
      <c r="Q64" s="1"/>
      <c r="R64" s="53"/>
      <c r="S64" s="29"/>
      <c r="T64" s="29"/>
      <c r="U64" s="29"/>
      <c r="V64" s="29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48">
        <v>80</v>
      </c>
      <c r="I65" s="93">
        <v>9</v>
      </c>
      <c r="J65" s="400" t="s">
        <v>173</v>
      </c>
      <c r="L65" s="1"/>
      <c r="M65" s="53"/>
      <c r="N65" s="29"/>
      <c r="Q65" s="1"/>
      <c r="R65" s="53"/>
      <c r="S65" s="29"/>
      <c r="T65" s="29"/>
      <c r="U65" s="29"/>
      <c r="V65" s="29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49">
        <v>17</v>
      </c>
      <c r="I66" s="93">
        <v>17</v>
      </c>
      <c r="J66" s="37" t="s">
        <v>21</v>
      </c>
      <c r="K66" s="1"/>
      <c r="L66" s="222" t="s">
        <v>92</v>
      </c>
      <c r="M66" s="407" t="s">
        <v>69</v>
      </c>
      <c r="N66" s="47" t="s">
        <v>75</v>
      </c>
      <c r="Q66" s="1"/>
      <c r="R66" s="53"/>
      <c r="S66" s="29"/>
      <c r="T66" s="29"/>
      <c r="U66" s="29"/>
      <c r="V66" s="29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29"/>
      <c r="H67" s="100">
        <v>12</v>
      </c>
      <c r="I67" s="93">
        <v>19</v>
      </c>
      <c r="J67" s="37" t="s">
        <v>23</v>
      </c>
      <c r="K67" s="4">
        <f>SUM(I50)</f>
        <v>16</v>
      </c>
      <c r="L67" s="37" t="s">
        <v>3</v>
      </c>
      <c r="M67" s="197">
        <v>22735</v>
      </c>
      <c r="N67" s="101">
        <f>SUM(H50)</f>
        <v>14284</v>
      </c>
      <c r="Q67" s="1"/>
      <c r="R67" s="53"/>
      <c r="S67" s="29"/>
      <c r="T67" s="29"/>
      <c r="U67" s="29"/>
      <c r="V67" s="29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29"/>
      <c r="H68" s="351">
        <v>4</v>
      </c>
      <c r="I68" s="93">
        <v>23</v>
      </c>
      <c r="J68" s="37" t="s">
        <v>27</v>
      </c>
      <c r="K68" s="4">
        <f t="shared" ref="K68:K76" si="12">SUM(I51)</f>
        <v>33</v>
      </c>
      <c r="L68" s="37" t="s">
        <v>0</v>
      </c>
      <c r="M68" s="198">
        <v>14860</v>
      </c>
      <c r="N68" s="101">
        <f t="shared" ref="N68:N76" si="13">SUM(H51)</f>
        <v>12515</v>
      </c>
      <c r="Q68" s="1"/>
      <c r="R68" s="53"/>
      <c r="S68" s="29"/>
      <c r="T68" s="29"/>
      <c r="U68" s="29"/>
      <c r="V68" s="29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49">
        <v>0</v>
      </c>
      <c r="I69" s="93">
        <v>2</v>
      </c>
      <c r="J69" s="37" t="s">
        <v>6</v>
      </c>
      <c r="K69" s="4">
        <f t="shared" si="12"/>
        <v>38</v>
      </c>
      <c r="L69" s="37" t="s">
        <v>38</v>
      </c>
      <c r="M69" s="198">
        <v>7546</v>
      </c>
      <c r="N69" s="101">
        <f t="shared" si="13"/>
        <v>5712</v>
      </c>
      <c r="Q69" s="1"/>
      <c r="R69" s="53"/>
      <c r="S69" s="29"/>
      <c r="T69" s="29"/>
      <c r="U69" s="29"/>
      <c r="V69" s="29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49">
        <v>0</v>
      </c>
      <c r="I70" s="93">
        <v>3</v>
      </c>
      <c r="J70" s="37" t="s">
        <v>10</v>
      </c>
      <c r="K70" s="4">
        <f t="shared" si="12"/>
        <v>25</v>
      </c>
      <c r="L70" s="37" t="s">
        <v>29</v>
      </c>
      <c r="M70" s="198">
        <v>312</v>
      </c>
      <c r="N70" s="101">
        <f t="shared" si="13"/>
        <v>4624</v>
      </c>
      <c r="Q70" s="1"/>
      <c r="R70" s="53"/>
      <c r="S70" s="29"/>
      <c r="T70" s="29"/>
      <c r="U70" s="29"/>
      <c r="V70" s="29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49">
        <v>0</v>
      </c>
      <c r="I71" s="93">
        <v>4</v>
      </c>
      <c r="J71" s="37" t="s">
        <v>11</v>
      </c>
      <c r="K71" s="4">
        <f t="shared" si="12"/>
        <v>26</v>
      </c>
      <c r="L71" s="37" t="s">
        <v>30</v>
      </c>
      <c r="M71" s="198">
        <v>5795</v>
      </c>
      <c r="N71" s="101">
        <f t="shared" si="13"/>
        <v>3567</v>
      </c>
      <c r="Q71" s="1"/>
      <c r="R71" s="53"/>
      <c r="S71" s="29"/>
      <c r="T71" s="29"/>
      <c r="U71" s="29"/>
      <c r="V71" s="29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100">
        <v>0</v>
      </c>
      <c r="I72" s="93">
        <v>5</v>
      </c>
      <c r="J72" s="37" t="s">
        <v>12</v>
      </c>
      <c r="K72" s="4">
        <f t="shared" si="12"/>
        <v>36</v>
      </c>
      <c r="L72" s="37" t="s">
        <v>5</v>
      </c>
      <c r="M72" s="198">
        <v>3222</v>
      </c>
      <c r="N72" s="101">
        <f t="shared" si="13"/>
        <v>3092</v>
      </c>
      <c r="Q72" s="1"/>
      <c r="R72" s="53"/>
      <c r="S72" s="29"/>
      <c r="T72" s="29"/>
      <c r="U72" s="29"/>
      <c r="V72" s="29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49">
        <v>0</v>
      </c>
      <c r="I73" s="93">
        <v>6</v>
      </c>
      <c r="J73" s="37" t="s">
        <v>13</v>
      </c>
      <c r="K73" s="4">
        <f t="shared" si="12"/>
        <v>34</v>
      </c>
      <c r="L73" s="37" t="s">
        <v>1</v>
      </c>
      <c r="M73" s="198">
        <v>2714</v>
      </c>
      <c r="N73" s="101">
        <f t="shared" si="13"/>
        <v>2235</v>
      </c>
      <c r="Q73" s="1"/>
      <c r="R73" s="53"/>
      <c r="S73" s="29"/>
      <c r="T73" s="29"/>
      <c r="U73" s="29"/>
      <c r="V73" s="29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49">
        <v>0</v>
      </c>
      <c r="I74" s="93">
        <v>7</v>
      </c>
      <c r="J74" s="37" t="s">
        <v>14</v>
      </c>
      <c r="K74" s="4">
        <f t="shared" si="12"/>
        <v>40</v>
      </c>
      <c r="L74" s="37" t="s">
        <v>2</v>
      </c>
      <c r="M74" s="198">
        <v>2669</v>
      </c>
      <c r="N74" s="101">
        <f t="shared" si="13"/>
        <v>1883</v>
      </c>
      <c r="Q74" s="1"/>
      <c r="R74" s="53"/>
      <c r="S74" s="29"/>
      <c r="T74" s="29"/>
      <c r="U74" s="29"/>
      <c r="V74" s="29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49">
        <v>0</v>
      </c>
      <c r="I75" s="93">
        <v>8</v>
      </c>
      <c r="J75" s="37" t="s">
        <v>15</v>
      </c>
      <c r="K75" s="4">
        <f t="shared" si="12"/>
        <v>31</v>
      </c>
      <c r="L75" s="37" t="s">
        <v>64</v>
      </c>
      <c r="M75" s="198">
        <v>732</v>
      </c>
      <c r="N75" s="101">
        <f t="shared" si="13"/>
        <v>731</v>
      </c>
      <c r="Q75" s="1"/>
      <c r="R75" s="53"/>
      <c r="S75" s="29"/>
      <c r="T75" s="29"/>
      <c r="U75" s="29"/>
      <c r="V75" s="29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100">
        <v>0</v>
      </c>
      <c r="I76" s="93">
        <v>10</v>
      </c>
      <c r="J76" s="37" t="s">
        <v>16</v>
      </c>
      <c r="K76" s="16">
        <f t="shared" si="12"/>
        <v>14</v>
      </c>
      <c r="L76" s="86" t="s">
        <v>19</v>
      </c>
      <c r="M76" s="199">
        <v>584</v>
      </c>
      <c r="N76" s="192">
        <f t="shared" si="13"/>
        <v>634</v>
      </c>
      <c r="Q76" s="1"/>
      <c r="R76" s="53"/>
      <c r="S76" s="29"/>
      <c r="T76" s="29"/>
      <c r="U76" s="29"/>
      <c r="V76" s="29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49">
        <v>0</v>
      </c>
      <c r="I77" s="93">
        <v>11</v>
      </c>
      <c r="J77" s="37" t="s">
        <v>17</v>
      </c>
      <c r="K77" s="4"/>
      <c r="L77" s="131" t="s">
        <v>62</v>
      </c>
      <c r="M77" s="357">
        <v>62257</v>
      </c>
      <c r="N77" s="200">
        <f>SUM(H90)</f>
        <v>50416</v>
      </c>
      <c r="Q77" s="1"/>
      <c r="R77" s="53"/>
      <c r="S77" s="29"/>
      <c r="T77" s="29"/>
      <c r="U77" s="29"/>
      <c r="V77" s="29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48">
        <v>0</v>
      </c>
      <c r="I78" s="93">
        <v>12</v>
      </c>
      <c r="J78" s="37" t="s">
        <v>18</v>
      </c>
      <c r="M78" s="54"/>
      <c r="Q78" s="1"/>
      <c r="R78" s="53"/>
      <c r="S78" s="29"/>
      <c r="T78" s="29"/>
      <c r="U78" s="29"/>
      <c r="V78" s="29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49">
        <v>0</v>
      </c>
      <c r="I79" s="93">
        <v>18</v>
      </c>
      <c r="J79" s="37" t="s">
        <v>22</v>
      </c>
      <c r="Q79" s="1"/>
      <c r="R79" s="53"/>
      <c r="S79" s="29"/>
      <c r="T79" s="29"/>
      <c r="U79" s="29"/>
      <c r="V79" s="29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14">
        <v>0</v>
      </c>
      <c r="I80" s="93">
        <v>20</v>
      </c>
      <c r="J80" s="37" t="s">
        <v>24</v>
      </c>
      <c r="Q80" s="1"/>
      <c r="R80" s="53"/>
      <c r="S80" s="29"/>
      <c r="T80" s="29"/>
      <c r="U80" s="29"/>
      <c r="V80" s="29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48">
        <v>0</v>
      </c>
      <c r="I81" s="93">
        <v>21</v>
      </c>
      <c r="J81" s="37" t="s">
        <v>72</v>
      </c>
      <c r="Q81" s="1"/>
      <c r="R81" s="53"/>
      <c r="S81" s="29"/>
      <c r="T81" s="29"/>
      <c r="U81" s="29"/>
      <c r="V81" s="29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49">
        <v>0</v>
      </c>
      <c r="I82" s="93">
        <v>22</v>
      </c>
      <c r="J82" s="37" t="s">
        <v>26</v>
      </c>
      <c r="Q82" s="1"/>
      <c r="R82" s="53"/>
      <c r="S82" s="29"/>
      <c r="T82" s="29"/>
      <c r="U82" s="29"/>
      <c r="V82" s="29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100">
        <v>0</v>
      </c>
      <c r="I83" s="93">
        <v>27</v>
      </c>
      <c r="J83" s="37" t="s">
        <v>31</v>
      </c>
      <c r="Q83" s="1"/>
      <c r="R83" s="53"/>
      <c r="S83" s="29"/>
      <c r="T83" s="29"/>
      <c r="U83" s="29"/>
      <c r="V83" s="29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49">
        <v>0</v>
      </c>
      <c r="I84" s="93">
        <v>28</v>
      </c>
      <c r="J84" s="37" t="s">
        <v>32</v>
      </c>
      <c r="Q84" s="1"/>
      <c r="R84" s="53"/>
      <c r="S84" s="29"/>
      <c r="T84" s="29"/>
      <c r="U84" s="29"/>
      <c r="V84" s="29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49">
        <v>0</v>
      </c>
      <c r="I85" s="93">
        <v>29</v>
      </c>
      <c r="J85" s="37" t="s">
        <v>54</v>
      </c>
      <c r="Q85" s="1"/>
      <c r="R85" s="53"/>
      <c r="S85" s="29"/>
      <c r="T85" s="29"/>
      <c r="U85" s="29"/>
      <c r="V85" s="29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49">
        <v>0</v>
      </c>
      <c r="I86" s="93">
        <v>30</v>
      </c>
      <c r="J86" s="37" t="s">
        <v>33</v>
      </c>
      <c r="Q86" s="1"/>
      <c r="R86" s="53"/>
      <c r="S86" s="29"/>
      <c r="T86" s="29"/>
      <c r="U86" s="29"/>
      <c r="V86" s="29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49">
        <v>0</v>
      </c>
      <c r="I87" s="93">
        <v>32</v>
      </c>
      <c r="J87" s="37" t="s">
        <v>35</v>
      </c>
      <c r="Q87" s="1"/>
      <c r="R87" s="53"/>
      <c r="S87" s="29"/>
      <c r="T87" s="29"/>
      <c r="U87" s="29"/>
      <c r="V87" s="29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49">
        <v>0</v>
      </c>
      <c r="I88" s="93">
        <v>35</v>
      </c>
      <c r="J88" s="37" t="s">
        <v>36</v>
      </c>
      <c r="Q88" s="1"/>
      <c r="R88" s="53"/>
      <c r="S88" s="34"/>
      <c r="T88" s="34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351">
        <v>0</v>
      </c>
      <c r="I89" s="93">
        <v>39</v>
      </c>
      <c r="J89" s="37" t="s">
        <v>39</v>
      </c>
      <c r="Q89" s="1"/>
      <c r="R89" s="5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34">
        <f>SUM(H50:H89)</f>
        <v>50416</v>
      </c>
      <c r="I90" s="93"/>
      <c r="J90" s="4" t="s">
        <v>48</v>
      </c>
      <c r="Q90" s="1"/>
      <c r="R90" s="125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25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25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25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25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25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N46" sqref="N46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185" t="s">
        <v>102</v>
      </c>
      <c r="I1" t="s">
        <v>49</v>
      </c>
      <c r="J1" s="51"/>
      <c r="K1" s="1"/>
      <c r="L1" s="52"/>
      <c r="N1" s="52"/>
      <c r="O1" s="53"/>
      <c r="Q1" s="1"/>
      <c r="R1" s="12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52" t="s">
        <v>190</v>
      </c>
      <c r="I2" s="4"/>
      <c r="J2" s="213" t="s">
        <v>102</v>
      </c>
      <c r="K2" s="91"/>
      <c r="L2" s="380" t="s">
        <v>184</v>
      </c>
      <c r="N2" s="53"/>
      <c r="O2" s="2"/>
      <c r="Q2" s="1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</row>
    <row r="3" spans="8:30" ht="13.5" customHeight="1" x14ac:dyDescent="0.15">
      <c r="H3" s="26" t="s">
        <v>100</v>
      </c>
      <c r="I3" s="4"/>
      <c r="J3" s="162" t="s">
        <v>9</v>
      </c>
      <c r="K3" s="91"/>
      <c r="L3" s="381" t="s">
        <v>100</v>
      </c>
      <c r="N3" s="53"/>
      <c r="O3" s="2"/>
      <c r="Q3" s="1"/>
      <c r="R3" s="53"/>
      <c r="S3" s="29"/>
      <c r="T3" s="29"/>
      <c r="U3" s="29"/>
      <c r="V3" s="29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01">
        <v>34996</v>
      </c>
      <c r="I4" s="93">
        <v>33</v>
      </c>
      <c r="J4" s="185" t="s">
        <v>0</v>
      </c>
      <c r="K4" s="137">
        <f>SUM(I4)</f>
        <v>33</v>
      </c>
      <c r="L4" s="373">
        <v>28891</v>
      </c>
      <c r="M4" s="109"/>
      <c r="N4" s="107"/>
      <c r="O4" s="2"/>
      <c r="Q4" s="1"/>
      <c r="R4" s="53"/>
      <c r="S4" s="29"/>
      <c r="T4" s="29"/>
      <c r="U4" s="29"/>
      <c r="V4" s="29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00">
        <v>13168</v>
      </c>
      <c r="I5" s="93">
        <v>36</v>
      </c>
      <c r="J5" s="185" t="s">
        <v>5</v>
      </c>
      <c r="K5" s="137">
        <f t="shared" ref="K5:K13" si="0">SUM(I5)</f>
        <v>36</v>
      </c>
      <c r="L5" s="374">
        <v>5023</v>
      </c>
      <c r="M5" s="109"/>
      <c r="N5" s="107"/>
      <c r="O5" s="2"/>
      <c r="Q5" s="1"/>
      <c r="R5" s="53"/>
      <c r="S5" s="29"/>
      <c r="T5" s="29"/>
      <c r="U5" s="29"/>
      <c r="V5" s="29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00">
        <v>10412</v>
      </c>
      <c r="I6" s="93">
        <v>9</v>
      </c>
      <c r="J6" s="415" t="s">
        <v>172</v>
      </c>
      <c r="K6" s="137">
        <f t="shared" si="0"/>
        <v>9</v>
      </c>
      <c r="L6" s="374">
        <v>8640</v>
      </c>
      <c r="M6" s="109"/>
      <c r="N6" s="102"/>
      <c r="O6" s="2"/>
      <c r="Q6" s="1"/>
      <c r="R6" s="53"/>
      <c r="S6" s="29"/>
      <c r="T6" s="29"/>
      <c r="U6" s="29"/>
      <c r="V6" s="29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351">
        <v>10125</v>
      </c>
      <c r="I7" s="93">
        <v>34</v>
      </c>
      <c r="J7" s="185" t="s">
        <v>1</v>
      </c>
      <c r="K7" s="137">
        <f t="shared" si="0"/>
        <v>34</v>
      </c>
      <c r="L7" s="374">
        <v>9074</v>
      </c>
      <c r="M7" s="109"/>
      <c r="O7" s="2"/>
      <c r="Q7" s="1"/>
      <c r="R7" s="53"/>
      <c r="S7" s="29"/>
      <c r="T7" s="29"/>
      <c r="U7" s="29"/>
      <c r="V7" s="29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351">
        <v>7592</v>
      </c>
      <c r="I8" s="93">
        <v>38</v>
      </c>
      <c r="J8" s="185" t="s">
        <v>38</v>
      </c>
      <c r="K8" s="137">
        <f t="shared" si="0"/>
        <v>38</v>
      </c>
      <c r="L8" s="374">
        <v>918</v>
      </c>
      <c r="M8" s="109"/>
      <c r="N8" s="107"/>
      <c r="O8" s="2"/>
      <c r="Q8" s="1"/>
      <c r="R8" s="53"/>
      <c r="S8" s="29"/>
      <c r="T8" s="29"/>
      <c r="U8" s="29"/>
      <c r="V8" s="29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00">
        <v>6982</v>
      </c>
      <c r="I9" s="93">
        <v>13</v>
      </c>
      <c r="J9" s="185" t="s">
        <v>7</v>
      </c>
      <c r="K9" s="137">
        <f t="shared" si="0"/>
        <v>13</v>
      </c>
      <c r="L9" s="374">
        <v>7255</v>
      </c>
      <c r="M9" s="109"/>
      <c r="O9" s="2"/>
      <c r="Q9" s="1"/>
      <c r="R9" s="53"/>
      <c r="S9" s="29"/>
      <c r="T9" s="29"/>
      <c r="U9" s="29"/>
      <c r="V9" s="29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00">
        <v>4773</v>
      </c>
      <c r="I10" s="93">
        <v>24</v>
      </c>
      <c r="J10" s="185" t="s">
        <v>28</v>
      </c>
      <c r="K10" s="137">
        <f t="shared" si="0"/>
        <v>24</v>
      </c>
      <c r="L10" s="374">
        <v>5502</v>
      </c>
      <c r="M10" s="109"/>
      <c r="O10" s="2"/>
      <c r="Q10" s="1"/>
      <c r="R10" s="53"/>
      <c r="S10" s="29"/>
      <c r="T10" s="29"/>
      <c r="U10" s="29"/>
      <c r="V10" s="29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00">
        <v>2828</v>
      </c>
      <c r="I11" s="93">
        <v>25</v>
      </c>
      <c r="J11" s="185" t="s">
        <v>29</v>
      </c>
      <c r="K11" s="137">
        <f t="shared" si="0"/>
        <v>25</v>
      </c>
      <c r="L11" s="374">
        <v>3211</v>
      </c>
      <c r="M11" s="109"/>
      <c r="O11" s="2"/>
      <c r="Q11" s="1"/>
      <c r="R11" s="53"/>
      <c r="S11" s="29"/>
      <c r="T11" s="29"/>
      <c r="U11" s="29"/>
      <c r="V11" s="29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00">
        <v>2229</v>
      </c>
      <c r="I12" s="93">
        <v>40</v>
      </c>
      <c r="J12" s="185" t="s">
        <v>2</v>
      </c>
      <c r="K12" s="137">
        <f t="shared" si="0"/>
        <v>40</v>
      </c>
      <c r="L12" s="374">
        <v>15363</v>
      </c>
      <c r="M12" s="109"/>
      <c r="O12" s="1"/>
      <c r="Q12" s="1"/>
      <c r="R12" s="53"/>
      <c r="S12" s="29"/>
      <c r="T12" s="29"/>
      <c r="U12" s="103"/>
      <c r="V12" s="29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192">
        <v>1434</v>
      </c>
      <c r="I13" s="154">
        <v>12</v>
      </c>
      <c r="J13" s="259" t="s">
        <v>18</v>
      </c>
      <c r="K13" s="212">
        <f t="shared" si="0"/>
        <v>12</v>
      </c>
      <c r="L13" s="382">
        <v>1436</v>
      </c>
      <c r="M13" s="110"/>
      <c r="N13" s="111"/>
      <c r="O13" s="1"/>
      <c r="Q13" s="1"/>
      <c r="R13" s="53"/>
      <c r="S13" s="29"/>
      <c r="T13" s="29"/>
      <c r="U13" s="29"/>
      <c r="V13" s="29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465">
        <v>1047</v>
      </c>
      <c r="I14" s="260">
        <v>17</v>
      </c>
      <c r="J14" s="494" t="s">
        <v>21</v>
      </c>
      <c r="K14" s="91" t="s">
        <v>8</v>
      </c>
      <c r="L14" s="383">
        <v>90224</v>
      </c>
      <c r="N14" s="53"/>
      <c r="O14" s="1"/>
      <c r="Q14" s="1"/>
      <c r="R14" s="53"/>
      <c r="S14" s="29"/>
      <c r="T14" s="29"/>
      <c r="U14" s="29"/>
      <c r="V14" s="29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00">
        <v>838</v>
      </c>
      <c r="I15" s="93">
        <v>31</v>
      </c>
      <c r="J15" s="93" t="s">
        <v>158</v>
      </c>
      <c r="K15" s="57"/>
      <c r="L15" s="29"/>
      <c r="N15" s="59"/>
      <c r="O15" s="1"/>
      <c r="Q15" s="1"/>
      <c r="R15" s="53"/>
      <c r="S15" s="29"/>
      <c r="T15" s="29"/>
      <c r="U15" s="29"/>
      <c r="V15" s="29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00">
        <v>836</v>
      </c>
      <c r="I16" s="93">
        <v>16</v>
      </c>
      <c r="J16" s="185" t="s">
        <v>3</v>
      </c>
      <c r="K16" s="57"/>
      <c r="Q16" s="1"/>
      <c r="R16" s="53"/>
      <c r="S16" s="29"/>
      <c r="T16" s="29"/>
      <c r="U16" s="29"/>
      <c r="V16" s="29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100">
        <v>582</v>
      </c>
      <c r="I17" s="93">
        <v>21</v>
      </c>
      <c r="J17" s="185" t="s">
        <v>25</v>
      </c>
      <c r="K17" s="50"/>
      <c r="L17" s="29"/>
      <c r="Q17" s="1"/>
      <c r="R17" s="53"/>
      <c r="S17" s="29"/>
      <c r="T17" s="29"/>
      <c r="U17" s="29"/>
      <c r="V17" s="29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139">
        <v>536</v>
      </c>
      <c r="I18" s="93">
        <v>6</v>
      </c>
      <c r="J18" s="185" t="s">
        <v>13</v>
      </c>
      <c r="K18" s="50"/>
      <c r="L18" s="29"/>
      <c r="Q18" s="1"/>
      <c r="R18" s="53"/>
      <c r="S18" s="29"/>
      <c r="T18" s="29"/>
      <c r="U18" s="29"/>
      <c r="V18" s="29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101">
        <v>469</v>
      </c>
      <c r="I19" s="93">
        <v>26</v>
      </c>
      <c r="J19" s="185" t="s">
        <v>30</v>
      </c>
      <c r="K19" s="1"/>
      <c r="L19" s="59" t="s">
        <v>70</v>
      </c>
      <c r="M19" s="106" t="s">
        <v>63</v>
      </c>
      <c r="N19" s="47" t="s">
        <v>75</v>
      </c>
      <c r="Q19" s="1"/>
      <c r="R19" s="53"/>
      <c r="S19" s="29"/>
      <c r="T19" s="29"/>
      <c r="U19" s="29"/>
      <c r="V19" s="29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00">
        <v>438</v>
      </c>
      <c r="I20" s="93">
        <v>2</v>
      </c>
      <c r="J20" s="185" t="s">
        <v>6</v>
      </c>
      <c r="K20" s="137">
        <f>SUM(I4)</f>
        <v>33</v>
      </c>
      <c r="L20" s="185" t="s">
        <v>0</v>
      </c>
      <c r="M20" s="384">
        <v>37169</v>
      </c>
      <c r="N20" s="101">
        <f>SUM(H4)</f>
        <v>34996</v>
      </c>
      <c r="Q20" s="1"/>
      <c r="R20" s="53"/>
      <c r="S20" s="29"/>
      <c r="T20" s="29"/>
      <c r="U20" s="29"/>
      <c r="V20" s="29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67" t="s">
        <v>46</v>
      </c>
      <c r="B21" s="68" t="s">
        <v>53</v>
      </c>
      <c r="C21" s="68" t="s">
        <v>187</v>
      </c>
      <c r="D21" s="68" t="s">
        <v>180</v>
      </c>
      <c r="E21" s="68" t="s">
        <v>51</v>
      </c>
      <c r="F21" s="68" t="s">
        <v>50</v>
      </c>
      <c r="G21" s="69" t="s">
        <v>52</v>
      </c>
      <c r="H21" s="351">
        <v>412</v>
      </c>
      <c r="I21" s="93">
        <v>14</v>
      </c>
      <c r="J21" s="185" t="s">
        <v>19</v>
      </c>
      <c r="K21" s="137">
        <f t="shared" ref="K21:K29" si="1">SUM(I5)</f>
        <v>36</v>
      </c>
      <c r="L21" s="185" t="s">
        <v>5</v>
      </c>
      <c r="M21" s="385">
        <v>10858</v>
      </c>
      <c r="N21" s="101">
        <f t="shared" ref="N21:N29" si="2">SUM(H5)</f>
        <v>13168</v>
      </c>
      <c r="Q21" s="1"/>
      <c r="R21" s="53"/>
      <c r="S21" s="29"/>
      <c r="T21" s="29"/>
      <c r="U21" s="29"/>
      <c r="V21" s="29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0">
        <v>1</v>
      </c>
      <c r="B22" s="185" t="s">
        <v>0</v>
      </c>
      <c r="C22" s="48">
        <f>SUM(H4)</f>
        <v>34996</v>
      </c>
      <c r="D22" s="112">
        <f>SUM(L4)</f>
        <v>28891</v>
      </c>
      <c r="E22" s="64">
        <f t="shared" ref="E22:E31" si="3">SUM(N20/M20*100)</f>
        <v>94.153730259086871</v>
      </c>
      <c r="F22" s="60">
        <f t="shared" ref="F22:F32" si="4">SUM(C22/D22*100)</f>
        <v>121.13114810840746</v>
      </c>
      <c r="G22" s="71"/>
      <c r="H22" s="100">
        <v>378</v>
      </c>
      <c r="I22" s="93">
        <v>18</v>
      </c>
      <c r="J22" s="185" t="s">
        <v>22</v>
      </c>
      <c r="K22" s="137">
        <f t="shared" si="1"/>
        <v>9</v>
      </c>
      <c r="L22" s="415" t="s">
        <v>171</v>
      </c>
      <c r="M22" s="385">
        <v>10488</v>
      </c>
      <c r="N22" s="101">
        <f t="shared" si="2"/>
        <v>10412</v>
      </c>
      <c r="Q22" s="1"/>
      <c r="R22" s="53"/>
      <c r="S22" s="29"/>
      <c r="T22" s="29"/>
      <c r="U22" s="29"/>
      <c r="V22" s="29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0">
        <v>2</v>
      </c>
      <c r="B23" s="185" t="s">
        <v>5</v>
      </c>
      <c r="C23" s="48">
        <f t="shared" ref="C23:C31" si="5">SUM(H5)</f>
        <v>13168</v>
      </c>
      <c r="D23" s="112">
        <f t="shared" ref="D23:D31" si="6">SUM(L5)</f>
        <v>5023</v>
      </c>
      <c r="E23" s="64">
        <f t="shared" si="3"/>
        <v>121.27463621293056</v>
      </c>
      <c r="F23" s="60">
        <f t="shared" si="4"/>
        <v>262.15409118056937</v>
      </c>
      <c r="G23" s="71"/>
      <c r="H23" s="100">
        <v>218</v>
      </c>
      <c r="I23" s="93">
        <v>1</v>
      </c>
      <c r="J23" s="185" t="s">
        <v>4</v>
      </c>
      <c r="K23" s="137">
        <f t="shared" si="1"/>
        <v>34</v>
      </c>
      <c r="L23" s="185" t="s">
        <v>1</v>
      </c>
      <c r="M23" s="385">
        <v>11159</v>
      </c>
      <c r="N23" s="101">
        <f t="shared" si="2"/>
        <v>10125</v>
      </c>
      <c r="Q23" s="1"/>
      <c r="R23" s="53"/>
      <c r="S23" s="29"/>
      <c r="T23" s="29"/>
      <c r="U23" s="29"/>
      <c r="V23" s="29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0">
        <v>3</v>
      </c>
      <c r="B24" s="415" t="s">
        <v>171</v>
      </c>
      <c r="C24" s="48">
        <f t="shared" si="5"/>
        <v>10412</v>
      </c>
      <c r="D24" s="112">
        <f t="shared" si="6"/>
        <v>8640</v>
      </c>
      <c r="E24" s="64">
        <f t="shared" si="3"/>
        <v>99.275362318840578</v>
      </c>
      <c r="F24" s="60">
        <f t="shared" si="4"/>
        <v>120.50925925925927</v>
      </c>
      <c r="G24" s="71"/>
      <c r="H24" s="100">
        <v>211</v>
      </c>
      <c r="I24" s="93">
        <v>22</v>
      </c>
      <c r="J24" s="185" t="s">
        <v>26</v>
      </c>
      <c r="K24" s="137">
        <f t="shared" si="1"/>
        <v>38</v>
      </c>
      <c r="L24" s="185" t="s">
        <v>38</v>
      </c>
      <c r="M24" s="385">
        <v>769</v>
      </c>
      <c r="N24" s="101">
        <f t="shared" si="2"/>
        <v>7592</v>
      </c>
      <c r="Q24" s="1"/>
      <c r="R24" s="53"/>
      <c r="S24" s="29"/>
      <c r="T24" s="29"/>
      <c r="U24" s="29"/>
      <c r="V24" s="29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0">
        <v>4</v>
      </c>
      <c r="B25" s="185" t="s">
        <v>1</v>
      </c>
      <c r="C25" s="48">
        <f t="shared" si="5"/>
        <v>10125</v>
      </c>
      <c r="D25" s="112">
        <f t="shared" si="6"/>
        <v>9074</v>
      </c>
      <c r="E25" s="64">
        <f t="shared" si="3"/>
        <v>90.733936732682139</v>
      </c>
      <c r="F25" s="60">
        <f t="shared" si="4"/>
        <v>111.5825435309676</v>
      </c>
      <c r="G25" s="71"/>
      <c r="H25" s="351">
        <v>161</v>
      </c>
      <c r="I25" s="93">
        <v>5</v>
      </c>
      <c r="J25" s="185" t="s">
        <v>12</v>
      </c>
      <c r="K25" s="137">
        <f t="shared" si="1"/>
        <v>13</v>
      </c>
      <c r="L25" s="185" t="s">
        <v>7</v>
      </c>
      <c r="M25" s="385">
        <v>8239</v>
      </c>
      <c r="N25" s="101">
        <f t="shared" si="2"/>
        <v>6982</v>
      </c>
      <c r="Q25" s="1"/>
      <c r="R25" s="53"/>
      <c r="S25" s="29"/>
      <c r="T25" s="29"/>
      <c r="U25" s="29"/>
      <c r="V25" s="29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0">
        <v>5</v>
      </c>
      <c r="B26" s="185" t="s">
        <v>38</v>
      </c>
      <c r="C26" s="48">
        <f t="shared" si="5"/>
        <v>7592</v>
      </c>
      <c r="D26" s="112">
        <f t="shared" si="6"/>
        <v>918</v>
      </c>
      <c r="E26" s="64">
        <f t="shared" si="3"/>
        <v>987.25617685305588</v>
      </c>
      <c r="F26" s="60">
        <f t="shared" si="4"/>
        <v>827.01525054466231</v>
      </c>
      <c r="G26" s="81"/>
      <c r="H26" s="100">
        <v>84</v>
      </c>
      <c r="I26" s="93">
        <v>11</v>
      </c>
      <c r="J26" s="185" t="s">
        <v>17</v>
      </c>
      <c r="K26" s="137">
        <f t="shared" si="1"/>
        <v>24</v>
      </c>
      <c r="L26" s="185" t="s">
        <v>28</v>
      </c>
      <c r="M26" s="385">
        <v>5179</v>
      </c>
      <c r="N26" s="101">
        <f t="shared" si="2"/>
        <v>4773</v>
      </c>
      <c r="Q26" s="1"/>
      <c r="R26" s="53"/>
      <c r="S26" s="29"/>
      <c r="T26" s="29"/>
      <c r="U26" s="29"/>
      <c r="V26" s="29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0">
        <v>6</v>
      </c>
      <c r="B27" s="185" t="s">
        <v>7</v>
      </c>
      <c r="C27" s="48">
        <f t="shared" si="5"/>
        <v>6982</v>
      </c>
      <c r="D27" s="112">
        <f t="shared" si="6"/>
        <v>7255</v>
      </c>
      <c r="E27" s="64">
        <f t="shared" si="3"/>
        <v>84.743294089088479</v>
      </c>
      <c r="F27" s="60">
        <f t="shared" si="4"/>
        <v>96.237077877325987</v>
      </c>
      <c r="G27" s="85"/>
      <c r="H27" s="100">
        <v>38</v>
      </c>
      <c r="I27" s="93">
        <v>39</v>
      </c>
      <c r="J27" s="185" t="s">
        <v>39</v>
      </c>
      <c r="K27" s="137">
        <f t="shared" si="1"/>
        <v>25</v>
      </c>
      <c r="L27" s="185" t="s">
        <v>29</v>
      </c>
      <c r="M27" s="385">
        <v>3488</v>
      </c>
      <c r="N27" s="101">
        <f t="shared" si="2"/>
        <v>2828</v>
      </c>
      <c r="Q27" s="1"/>
      <c r="R27" s="53"/>
      <c r="S27" s="29"/>
      <c r="T27" s="29"/>
      <c r="U27" s="29"/>
      <c r="V27" s="29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0">
        <v>7</v>
      </c>
      <c r="B28" s="185" t="s">
        <v>28</v>
      </c>
      <c r="C28" s="48">
        <f t="shared" si="5"/>
        <v>4773</v>
      </c>
      <c r="D28" s="112">
        <f t="shared" si="6"/>
        <v>5502</v>
      </c>
      <c r="E28" s="64">
        <f t="shared" si="3"/>
        <v>92.160648773894565</v>
      </c>
      <c r="F28" s="60">
        <f t="shared" si="4"/>
        <v>86.750272628135221</v>
      </c>
      <c r="G28" s="71"/>
      <c r="H28" s="100">
        <v>17</v>
      </c>
      <c r="I28" s="93">
        <v>27</v>
      </c>
      <c r="J28" s="185" t="s">
        <v>31</v>
      </c>
      <c r="K28" s="137">
        <f t="shared" si="1"/>
        <v>40</v>
      </c>
      <c r="L28" s="185" t="s">
        <v>2</v>
      </c>
      <c r="M28" s="385">
        <v>2674</v>
      </c>
      <c r="N28" s="101">
        <f t="shared" si="2"/>
        <v>2229</v>
      </c>
      <c r="Q28" s="1"/>
      <c r="R28" s="53"/>
      <c r="S28" s="29"/>
      <c r="T28" s="29"/>
      <c r="U28" s="29"/>
      <c r="V28" s="29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0">
        <v>8</v>
      </c>
      <c r="B29" s="185" t="s">
        <v>29</v>
      </c>
      <c r="C29" s="48">
        <f t="shared" si="5"/>
        <v>2828</v>
      </c>
      <c r="D29" s="112">
        <f t="shared" si="6"/>
        <v>3211</v>
      </c>
      <c r="E29" s="64">
        <f t="shared" si="3"/>
        <v>81.077981651376149</v>
      </c>
      <c r="F29" s="60">
        <f t="shared" si="4"/>
        <v>88.072251635004676</v>
      </c>
      <c r="G29" s="82"/>
      <c r="H29" s="100">
        <v>16</v>
      </c>
      <c r="I29" s="93">
        <v>29</v>
      </c>
      <c r="J29" s="185" t="s">
        <v>96</v>
      </c>
      <c r="K29" s="212">
        <f t="shared" si="1"/>
        <v>12</v>
      </c>
      <c r="L29" s="259" t="s">
        <v>18</v>
      </c>
      <c r="M29" s="386">
        <v>2510</v>
      </c>
      <c r="N29" s="101">
        <f t="shared" si="2"/>
        <v>1434</v>
      </c>
      <c r="Q29" s="1"/>
      <c r="R29" s="53"/>
      <c r="S29" s="29"/>
      <c r="T29" s="29"/>
      <c r="U29" s="29"/>
      <c r="V29" s="29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0">
        <v>9</v>
      </c>
      <c r="B30" s="185" t="s">
        <v>2</v>
      </c>
      <c r="C30" s="48">
        <f t="shared" si="5"/>
        <v>2229</v>
      </c>
      <c r="D30" s="112">
        <f t="shared" si="6"/>
        <v>15363</v>
      </c>
      <c r="E30" s="64">
        <f t="shared" si="3"/>
        <v>83.35826477187733</v>
      </c>
      <c r="F30" s="60">
        <f t="shared" si="4"/>
        <v>14.508884983401678</v>
      </c>
      <c r="G30" s="81"/>
      <c r="H30" s="100">
        <v>14</v>
      </c>
      <c r="I30" s="93">
        <v>15</v>
      </c>
      <c r="J30" s="185" t="s">
        <v>20</v>
      </c>
      <c r="K30" s="131"/>
      <c r="L30" s="397" t="s">
        <v>109</v>
      </c>
      <c r="M30" s="387">
        <v>100138</v>
      </c>
      <c r="N30" s="101">
        <f>SUM(H44)</f>
        <v>100850</v>
      </c>
      <c r="Q30" s="1"/>
      <c r="R30" s="53"/>
      <c r="S30" s="29"/>
      <c r="T30" s="29"/>
      <c r="U30" s="29"/>
      <c r="V30" s="29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3">
        <v>10</v>
      </c>
      <c r="B31" s="259" t="s">
        <v>18</v>
      </c>
      <c r="C31" s="48">
        <f t="shared" si="5"/>
        <v>1434</v>
      </c>
      <c r="D31" s="112">
        <f t="shared" si="6"/>
        <v>1436</v>
      </c>
      <c r="E31" s="65">
        <f t="shared" si="3"/>
        <v>57.131474103585653</v>
      </c>
      <c r="F31" s="72">
        <f t="shared" si="4"/>
        <v>99.860724233983291</v>
      </c>
      <c r="G31" s="84"/>
      <c r="H31" s="100">
        <v>10</v>
      </c>
      <c r="I31" s="93">
        <v>32</v>
      </c>
      <c r="J31" s="185" t="s">
        <v>35</v>
      </c>
      <c r="K31" s="50"/>
      <c r="L31" s="255"/>
      <c r="Q31" s="1"/>
      <c r="R31" s="53"/>
      <c r="S31" s="29"/>
      <c r="T31" s="29"/>
      <c r="U31" s="29"/>
      <c r="V31" s="29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74"/>
      <c r="B32" s="75" t="s">
        <v>58</v>
      </c>
      <c r="C32" s="76">
        <f>SUM(H44)</f>
        <v>100850</v>
      </c>
      <c r="D32" s="76">
        <f>SUM(L14)</f>
        <v>90224</v>
      </c>
      <c r="E32" s="77">
        <f>SUM(N30/M30*100)</f>
        <v>100.71101879406419</v>
      </c>
      <c r="F32" s="72">
        <f t="shared" si="4"/>
        <v>111.7773541408051</v>
      </c>
      <c r="G32" s="80"/>
      <c r="H32" s="101">
        <v>5</v>
      </c>
      <c r="I32" s="93">
        <v>4</v>
      </c>
      <c r="J32" s="185" t="s">
        <v>11</v>
      </c>
      <c r="K32" s="50"/>
      <c r="L32" s="254"/>
      <c r="Q32" s="1"/>
      <c r="R32" s="53"/>
      <c r="S32" s="29"/>
      <c r="T32" s="29"/>
      <c r="U32" s="29"/>
      <c r="V32" s="29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00">
        <v>1</v>
      </c>
      <c r="I33" s="93">
        <v>20</v>
      </c>
      <c r="J33" s="185" t="s">
        <v>24</v>
      </c>
      <c r="K33" s="50"/>
      <c r="L33" s="254"/>
      <c r="Q33" s="1"/>
      <c r="R33" s="53"/>
      <c r="S33" s="29"/>
      <c r="T33" s="29"/>
      <c r="U33" s="29"/>
      <c r="V33" s="29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2"/>
      <c r="D34" s="12"/>
      <c r="H34" s="495">
        <v>0</v>
      </c>
      <c r="I34" s="93">
        <v>3</v>
      </c>
      <c r="J34" s="185" t="s">
        <v>10</v>
      </c>
      <c r="K34" s="50"/>
      <c r="L34" s="254"/>
      <c r="Q34" s="1"/>
      <c r="R34" s="53"/>
      <c r="S34" s="29"/>
      <c r="T34" s="29"/>
      <c r="U34" s="29"/>
      <c r="V34" s="29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101">
        <v>0</v>
      </c>
      <c r="I35" s="93">
        <v>7</v>
      </c>
      <c r="J35" s="185" t="s">
        <v>14</v>
      </c>
      <c r="K35" s="50"/>
      <c r="L35" s="254"/>
      <c r="Q35" s="1"/>
      <c r="R35" s="53"/>
      <c r="S35" s="29"/>
      <c r="T35" s="29"/>
      <c r="U35" s="29"/>
      <c r="V35" s="29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00">
        <v>0</v>
      </c>
      <c r="I36" s="93">
        <v>8</v>
      </c>
      <c r="J36" s="185" t="s">
        <v>15</v>
      </c>
      <c r="K36" s="50"/>
      <c r="L36" s="254"/>
      <c r="Q36" s="1"/>
      <c r="R36" s="53"/>
      <c r="S36" s="29"/>
      <c r="T36" s="29"/>
      <c r="U36" s="29"/>
      <c r="V36" s="29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00">
        <v>0</v>
      </c>
      <c r="I37" s="93">
        <v>10</v>
      </c>
      <c r="J37" s="185" t="s">
        <v>16</v>
      </c>
      <c r="K37" s="50"/>
      <c r="L37" s="29"/>
      <c r="Q37" s="1"/>
      <c r="R37" s="53"/>
      <c r="S37" s="29"/>
      <c r="T37" s="29"/>
      <c r="U37" s="29"/>
      <c r="V37" s="103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00">
        <v>0</v>
      </c>
      <c r="I38" s="93">
        <v>19</v>
      </c>
      <c r="J38" s="185" t="s">
        <v>23</v>
      </c>
      <c r="K38" s="50"/>
      <c r="L38" s="29"/>
      <c r="Q38" s="1"/>
      <c r="R38" s="53"/>
      <c r="S38" s="29"/>
      <c r="T38" s="29"/>
      <c r="U38" s="29"/>
      <c r="V38" s="29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00">
        <v>0</v>
      </c>
      <c r="I39" s="93">
        <v>23</v>
      </c>
      <c r="J39" s="185" t="s">
        <v>27</v>
      </c>
      <c r="K39" s="50"/>
      <c r="L39" s="29"/>
      <c r="Q39" s="1"/>
      <c r="R39" s="53"/>
      <c r="S39" s="29"/>
      <c r="T39" s="29"/>
      <c r="U39" s="29"/>
      <c r="V39" s="29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00">
        <v>0</v>
      </c>
      <c r="I40" s="93">
        <v>28</v>
      </c>
      <c r="J40" s="185" t="s">
        <v>32</v>
      </c>
      <c r="K40" s="50"/>
      <c r="L40" s="29"/>
      <c r="Q40" s="1"/>
      <c r="R40" s="53"/>
      <c r="S40" s="29"/>
      <c r="T40" s="29"/>
      <c r="U40" s="29"/>
      <c r="V40" s="29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00">
        <v>0</v>
      </c>
      <c r="I41" s="93">
        <v>30</v>
      </c>
      <c r="J41" s="185" t="s">
        <v>33</v>
      </c>
      <c r="K41" s="50"/>
      <c r="L41" s="29"/>
      <c r="Q41" s="1"/>
      <c r="R41" s="53"/>
      <c r="S41" s="29"/>
      <c r="T41" s="29"/>
      <c r="U41" s="29"/>
      <c r="V41" s="29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00">
        <v>0</v>
      </c>
      <c r="I42" s="93">
        <v>35</v>
      </c>
      <c r="J42" s="185" t="s">
        <v>36</v>
      </c>
      <c r="K42" s="50"/>
      <c r="L42" s="29"/>
      <c r="Q42" s="1"/>
      <c r="R42" s="53"/>
      <c r="S42" s="29"/>
      <c r="T42" s="29"/>
      <c r="U42" s="29"/>
      <c r="V42" s="29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00">
        <v>0</v>
      </c>
      <c r="I43" s="93">
        <v>37</v>
      </c>
      <c r="J43" s="185" t="s">
        <v>37</v>
      </c>
      <c r="K43" s="50"/>
      <c r="L43" s="29"/>
      <c r="Q43" s="1"/>
      <c r="R43" s="53"/>
      <c r="S43" s="34"/>
      <c r="T43" s="34"/>
      <c r="U43" s="34"/>
      <c r="V43" s="34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34">
        <f>SUM(H4:H43)</f>
        <v>100850</v>
      </c>
      <c r="I44" s="4"/>
      <c r="J44" s="184" t="s">
        <v>107</v>
      </c>
      <c r="K44" s="63"/>
      <c r="L44" s="1"/>
      <c r="Q44" s="1"/>
      <c r="R44" s="5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2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2"/>
      <c r="S46" s="120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</row>
    <row r="47" spans="3:30" ht="13.5" customHeight="1" x14ac:dyDescent="0.2">
      <c r="I47" t="s">
        <v>49</v>
      </c>
      <c r="J47" s="51"/>
      <c r="K47" s="1"/>
      <c r="L47" s="52"/>
      <c r="N47" s="52"/>
      <c r="Q47" s="1"/>
      <c r="R47" s="53"/>
      <c r="S47" s="29"/>
      <c r="T47" s="29"/>
      <c r="U47" s="29"/>
      <c r="V47" s="29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14" t="s">
        <v>187</v>
      </c>
      <c r="I48" s="4"/>
      <c r="J48" s="209" t="s">
        <v>105</v>
      </c>
      <c r="K48" s="91"/>
      <c r="L48" s="359" t="s">
        <v>184</v>
      </c>
      <c r="N48" s="53"/>
      <c r="Q48" s="1"/>
      <c r="R48" s="53"/>
      <c r="S48" s="29"/>
      <c r="T48" s="29"/>
      <c r="U48" s="29"/>
      <c r="V48" s="29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9" t="s">
        <v>100</v>
      </c>
      <c r="I49" s="4"/>
      <c r="J49" s="162" t="s">
        <v>9</v>
      </c>
      <c r="K49" s="113"/>
      <c r="L49" s="108" t="s">
        <v>100</v>
      </c>
      <c r="N49" s="53"/>
      <c r="Q49" s="1"/>
      <c r="R49" s="53"/>
      <c r="S49" s="29"/>
      <c r="T49" s="29"/>
      <c r="U49" s="29"/>
      <c r="V49" s="29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395">
        <v>297921</v>
      </c>
      <c r="I50" s="185">
        <v>17</v>
      </c>
      <c r="J50" s="184" t="s">
        <v>21</v>
      </c>
      <c r="K50" s="140">
        <f>SUM(I50)</f>
        <v>17</v>
      </c>
      <c r="L50" s="360">
        <v>29158</v>
      </c>
      <c r="M50" s="88"/>
      <c r="N50" s="53"/>
      <c r="O50" s="29"/>
      <c r="Q50" s="1"/>
      <c r="R50" s="53"/>
      <c r="S50" s="29"/>
      <c r="T50" s="29"/>
      <c r="U50" s="29"/>
      <c r="V50" s="29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00">
        <v>75248</v>
      </c>
      <c r="I51" s="185">
        <v>36</v>
      </c>
      <c r="J51" s="185" t="s">
        <v>5</v>
      </c>
      <c r="K51" s="140">
        <f t="shared" ref="K51:K59" si="7">SUM(I51)</f>
        <v>36</v>
      </c>
      <c r="L51" s="360">
        <v>73873</v>
      </c>
      <c r="M51" s="88"/>
      <c r="N51" s="53"/>
      <c r="O51" s="29"/>
      <c r="Q51" s="1"/>
      <c r="R51" s="53"/>
      <c r="S51" s="29"/>
      <c r="T51" s="29"/>
      <c r="U51" s="29"/>
      <c r="V51" s="29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100">
        <v>19778</v>
      </c>
      <c r="I52" s="185">
        <v>40</v>
      </c>
      <c r="J52" s="184" t="s">
        <v>2</v>
      </c>
      <c r="K52" s="140">
        <f t="shared" si="7"/>
        <v>40</v>
      </c>
      <c r="L52" s="360">
        <v>8507</v>
      </c>
      <c r="M52" s="88"/>
      <c r="N52" s="53"/>
      <c r="O52" s="29"/>
      <c r="Q52" s="1"/>
      <c r="R52" s="53"/>
      <c r="S52" s="29"/>
      <c r="T52" s="29"/>
      <c r="U52" s="29"/>
      <c r="V52" s="29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00">
        <v>15752</v>
      </c>
      <c r="I53" s="185">
        <v>26</v>
      </c>
      <c r="J53" s="184" t="s">
        <v>30</v>
      </c>
      <c r="K53" s="140">
        <f t="shared" si="7"/>
        <v>26</v>
      </c>
      <c r="L53" s="360">
        <v>15198</v>
      </c>
      <c r="M53" s="88"/>
      <c r="N53" s="53"/>
      <c r="O53" s="1"/>
      <c r="Q53" s="1"/>
      <c r="R53" s="53"/>
      <c r="S53" s="29"/>
      <c r="T53" s="29"/>
      <c r="U53" s="29"/>
      <c r="V53" s="29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67" t="s">
        <v>46</v>
      </c>
      <c r="B54" s="68" t="s">
        <v>53</v>
      </c>
      <c r="C54" s="68" t="s">
        <v>187</v>
      </c>
      <c r="D54" s="68" t="s">
        <v>180</v>
      </c>
      <c r="E54" s="68" t="s">
        <v>51</v>
      </c>
      <c r="F54" s="68" t="s">
        <v>50</v>
      </c>
      <c r="G54" s="69" t="s">
        <v>52</v>
      </c>
      <c r="H54" s="351">
        <v>14219</v>
      </c>
      <c r="I54" s="185">
        <v>16</v>
      </c>
      <c r="J54" s="184" t="s">
        <v>3</v>
      </c>
      <c r="K54" s="140">
        <f t="shared" si="7"/>
        <v>16</v>
      </c>
      <c r="L54" s="360">
        <v>14520</v>
      </c>
      <c r="M54" s="88"/>
      <c r="N54" s="53"/>
      <c r="O54" s="1"/>
      <c r="Q54" s="1"/>
      <c r="R54" s="53"/>
      <c r="S54" s="29"/>
      <c r="T54" s="29"/>
      <c r="U54" s="29"/>
      <c r="V54" s="29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0">
        <v>1</v>
      </c>
      <c r="B55" s="184" t="s">
        <v>21</v>
      </c>
      <c r="C55" s="48">
        <f>SUM(H50)</f>
        <v>297921</v>
      </c>
      <c r="D55" s="7">
        <f t="shared" ref="D55:D64" si="8">SUM(L50)</f>
        <v>29158</v>
      </c>
      <c r="E55" s="60">
        <f>SUM(N66/M66*100)</f>
        <v>773.84087898386974</v>
      </c>
      <c r="F55" s="60">
        <f t="shared" ref="F55:F65" si="9">SUM(C55/D55*100)</f>
        <v>1021.7470334042115</v>
      </c>
      <c r="G55" s="71"/>
      <c r="H55" s="100">
        <v>11992</v>
      </c>
      <c r="I55" s="185">
        <v>24</v>
      </c>
      <c r="J55" s="184" t="s">
        <v>28</v>
      </c>
      <c r="K55" s="140">
        <f t="shared" si="7"/>
        <v>24</v>
      </c>
      <c r="L55" s="360">
        <v>8937</v>
      </c>
      <c r="M55" s="88"/>
      <c r="N55" s="53"/>
      <c r="O55" s="1"/>
      <c r="Q55" s="1"/>
      <c r="R55" s="53"/>
      <c r="S55" s="29"/>
      <c r="T55" s="29"/>
      <c r="U55" s="29"/>
      <c r="V55" s="29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0">
        <v>2</v>
      </c>
      <c r="B56" s="185" t="s">
        <v>5</v>
      </c>
      <c r="C56" s="48">
        <f t="shared" ref="C56:C64" si="10">SUM(H51)</f>
        <v>75248</v>
      </c>
      <c r="D56" s="7">
        <f t="shared" si="8"/>
        <v>73873</v>
      </c>
      <c r="E56" s="60">
        <f t="shared" ref="E56:E65" si="11">SUM(N67/M67*100)</f>
        <v>159.34608135865997</v>
      </c>
      <c r="F56" s="60">
        <f t="shared" si="9"/>
        <v>101.86130250565159</v>
      </c>
      <c r="G56" s="71"/>
      <c r="H56" s="100">
        <v>9173</v>
      </c>
      <c r="I56" s="184">
        <v>25</v>
      </c>
      <c r="J56" s="184" t="s">
        <v>29</v>
      </c>
      <c r="K56" s="140">
        <f t="shared" si="7"/>
        <v>25</v>
      </c>
      <c r="L56" s="360">
        <v>9175</v>
      </c>
      <c r="M56" s="88"/>
      <c r="N56" s="53"/>
      <c r="O56" s="1"/>
      <c r="Q56" s="1"/>
      <c r="R56" s="53"/>
      <c r="S56" s="29"/>
      <c r="T56" s="29"/>
      <c r="U56" s="29"/>
      <c r="V56" s="29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0">
        <v>3</v>
      </c>
      <c r="B57" s="184" t="s">
        <v>2</v>
      </c>
      <c r="C57" s="48">
        <f t="shared" si="10"/>
        <v>19778</v>
      </c>
      <c r="D57" s="7">
        <f t="shared" si="8"/>
        <v>8507</v>
      </c>
      <c r="E57" s="60">
        <f t="shared" si="11"/>
        <v>119.52619810237506</v>
      </c>
      <c r="F57" s="60">
        <f t="shared" si="9"/>
        <v>232.49088985541317</v>
      </c>
      <c r="G57" s="71"/>
      <c r="H57" s="100">
        <v>8786</v>
      </c>
      <c r="I57" s="185">
        <v>38</v>
      </c>
      <c r="J57" s="184" t="s">
        <v>38</v>
      </c>
      <c r="K57" s="140">
        <f t="shared" si="7"/>
        <v>38</v>
      </c>
      <c r="L57" s="360">
        <v>8697</v>
      </c>
      <c r="M57" s="88"/>
      <c r="N57" s="53"/>
      <c r="O57" s="1"/>
      <c r="Q57" s="1"/>
      <c r="R57" s="53"/>
      <c r="S57" s="29"/>
      <c r="T57" s="29"/>
      <c r="U57" s="29"/>
      <c r="V57" s="29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0">
        <v>4</v>
      </c>
      <c r="B58" s="184" t="s">
        <v>30</v>
      </c>
      <c r="C58" s="48">
        <f t="shared" si="10"/>
        <v>15752</v>
      </c>
      <c r="D58" s="7">
        <f t="shared" si="8"/>
        <v>15198</v>
      </c>
      <c r="E58" s="60">
        <f t="shared" si="11"/>
        <v>95.582524271844662</v>
      </c>
      <c r="F58" s="60">
        <f t="shared" si="9"/>
        <v>103.64521647585208</v>
      </c>
      <c r="G58" s="71"/>
      <c r="H58" s="468">
        <v>6632</v>
      </c>
      <c r="I58" s="259">
        <v>33</v>
      </c>
      <c r="J58" s="187" t="s">
        <v>0</v>
      </c>
      <c r="K58" s="140">
        <f t="shared" si="7"/>
        <v>33</v>
      </c>
      <c r="L58" s="358">
        <v>5912</v>
      </c>
      <c r="M58" s="88"/>
      <c r="N58" s="53"/>
      <c r="O58" s="1"/>
      <c r="Q58" s="1"/>
      <c r="R58" s="53"/>
      <c r="S58" s="29"/>
      <c r="T58" s="29"/>
      <c r="U58" s="29"/>
      <c r="V58" s="29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0">
        <v>5</v>
      </c>
      <c r="B59" s="184" t="s">
        <v>3</v>
      </c>
      <c r="C59" s="48">
        <f t="shared" si="10"/>
        <v>14219</v>
      </c>
      <c r="D59" s="7">
        <f t="shared" si="8"/>
        <v>14520</v>
      </c>
      <c r="E59" s="60">
        <f t="shared" si="11"/>
        <v>78.684079464335127</v>
      </c>
      <c r="F59" s="60">
        <f t="shared" si="9"/>
        <v>97.926997245179052</v>
      </c>
      <c r="G59" s="81"/>
      <c r="H59" s="468">
        <v>4555</v>
      </c>
      <c r="I59" s="259">
        <v>37</v>
      </c>
      <c r="J59" s="187" t="s">
        <v>37</v>
      </c>
      <c r="K59" s="140">
        <f t="shared" si="7"/>
        <v>37</v>
      </c>
      <c r="L59" s="358">
        <v>4224</v>
      </c>
      <c r="M59" s="88"/>
      <c r="N59" s="53"/>
      <c r="O59" s="1"/>
      <c r="Q59" s="1"/>
      <c r="R59" s="53"/>
      <c r="S59" s="29"/>
      <c r="T59" s="29"/>
      <c r="U59" s="29"/>
      <c r="V59" s="29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0">
        <v>6</v>
      </c>
      <c r="B60" s="184" t="s">
        <v>28</v>
      </c>
      <c r="C60" s="48">
        <f t="shared" si="10"/>
        <v>11992</v>
      </c>
      <c r="D60" s="7">
        <f t="shared" si="8"/>
        <v>8937</v>
      </c>
      <c r="E60" s="60">
        <f t="shared" si="11"/>
        <v>94.373180136932405</v>
      </c>
      <c r="F60" s="60">
        <f t="shared" si="9"/>
        <v>134.18373055835292</v>
      </c>
      <c r="G60" s="71"/>
      <c r="H60" s="492">
        <v>2744</v>
      </c>
      <c r="I60" s="261">
        <v>15</v>
      </c>
      <c r="J60" s="261" t="s">
        <v>20</v>
      </c>
      <c r="K60" s="91" t="s">
        <v>8</v>
      </c>
      <c r="L60" s="362">
        <v>193181</v>
      </c>
      <c r="O60" s="1"/>
      <c r="Q60" s="1"/>
      <c r="R60" s="53"/>
      <c r="S60" s="29"/>
      <c r="T60" s="29"/>
      <c r="U60" s="29"/>
      <c r="V60" s="29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0">
        <v>7</v>
      </c>
      <c r="B61" s="184" t="s">
        <v>29</v>
      </c>
      <c r="C61" s="48">
        <f t="shared" si="10"/>
        <v>9173</v>
      </c>
      <c r="D61" s="7">
        <f t="shared" si="8"/>
        <v>9175</v>
      </c>
      <c r="E61" s="60">
        <f t="shared" si="11"/>
        <v>95.971960661226191</v>
      </c>
      <c r="F61" s="60">
        <f t="shared" si="9"/>
        <v>99.978201634877379</v>
      </c>
      <c r="G61" s="71"/>
      <c r="H61" s="100">
        <v>2467</v>
      </c>
      <c r="I61" s="185">
        <v>30</v>
      </c>
      <c r="J61" s="184" t="s">
        <v>99</v>
      </c>
      <c r="K61" s="57"/>
      <c r="L61" s="29"/>
      <c r="N61" s="59"/>
      <c r="O61" s="1"/>
      <c r="Q61" s="1"/>
      <c r="R61" s="53"/>
      <c r="S61" s="29"/>
      <c r="T61" s="29"/>
      <c r="U61" s="29"/>
      <c r="V61" s="29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0">
        <v>8</v>
      </c>
      <c r="B62" s="184" t="s">
        <v>38</v>
      </c>
      <c r="C62" s="48">
        <f t="shared" si="10"/>
        <v>8786</v>
      </c>
      <c r="D62" s="7">
        <f t="shared" si="8"/>
        <v>8697</v>
      </c>
      <c r="E62" s="60">
        <f t="shared" si="11"/>
        <v>86.638398580021686</v>
      </c>
      <c r="F62" s="60">
        <f t="shared" si="9"/>
        <v>101.02334138208577</v>
      </c>
      <c r="G62" s="82"/>
      <c r="H62" s="100">
        <v>2167</v>
      </c>
      <c r="I62" s="185">
        <v>34</v>
      </c>
      <c r="J62" s="184" t="s">
        <v>1</v>
      </c>
      <c r="K62" s="57"/>
      <c r="Q62" s="1"/>
      <c r="R62" s="53"/>
      <c r="S62" s="29"/>
      <c r="T62" s="29"/>
      <c r="U62" s="29"/>
      <c r="V62" s="29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0">
        <v>9</v>
      </c>
      <c r="B63" s="187" t="s">
        <v>0</v>
      </c>
      <c r="C63" s="48">
        <f t="shared" si="10"/>
        <v>6632</v>
      </c>
      <c r="D63" s="7">
        <f t="shared" si="8"/>
        <v>5912</v>
      </c>
      <c r="E63" s="60">
        <f t="shared" si="11"/>
        <v>34.391205144160963</v>
      </c>
      <c r="F63" s="60">
        <f t="shared" si="9"/>
        <v>112.17861975642759</v>
      </c>
      <c r="G63" s="81"/>
      <c r="H63" s="100">
        <v>1430</v>
      </c>
      <c r="I63" s="184">
        <v>39</v>
      </c>
      <c r="J63" s="184" t="s">
        <v>39</v>
      </c>
      <c r="K63" s="50"/>
      <c r="L63" s="29"/>
      <c r="Q63" s="1"/>
      <c r="R63" s="53"/>
      <c r="S63" s="29"/>
      <c r="T63" s="29"/>
      <c r="U63" s="29"/>
      <c r="V63" s="29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3">
        <v>10</v>
      </c>
      <c r="B64" s="187" t="s">
        <v>37</v>
      </c>
      <c r="C64" s="48">
        <f t="shared" si="10"/>
        <v>4555</v>
      </c>
      <c r="D64" s="7">
        <f t="shared" si="8"/>
        <v>4224</v>
      </c>
      <c r="E64" s="66">
        <f t="shared" si="11"/>
        <v>70.707854703508232</v>
      </c>
      <c r="F64" s="60">
        <f t="shared" si="9"/>
        <v>107.83617424242425</v>
      </c>
      <c r="G64" s="84"/>
      <c r="H64" s="139">
        <v>1303</v>
      </c>
      <c r="I64" s="185">
        <v>14</v>
      </c>
      <c r="J64" s="184" t="s">
        <v>19</v>
      </c>
      <c r="K64" s="50"/>
      <c r="L64" s="29"/>
      <c r="Q64" s="1"/>
      <c r="R64" s="53"/>
      <c r="S64" s="29"/>
      <c r="T64" s="29"/>
      <c r="U64" s="29"/>
      <c r="V64" s="29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74"/>
      <c r="B65" s="75" t="s">
        <v>58</v>
      </c>
      <c r="C65" s="76">
        <f>SUM(H90)</f>
        <v>478157</v>
      </c>
      <c r="D65" s="76">
        <f>SUM(L60)</f>
        <v>193181</v>
      </c>
      <c r="E65" s="79">
        <f t="shared" si="11"/>
        <v>226.54490322886315</v>
      </c>
      <c r="F65" s="79">
        <f t="shared" si="9"/>
        <v>247.51761301577275</v>
      </c>
      <c r="G65" s="80"/>
      <c r="H65" s="101">
        <v>1145</v>
      </c>
      <c r="I65" s="184">
        <v>1</v>
      </c>
      <c r="J65" s="184" t="s">
        <v>4</v>
      </c>
      <c r="K65" s="1"/>
      <c r="L65" s="223" t="s">
        <v>105</v>
      </c>
      <c r="M65" s="159" t="s">
        <v>76</v>
      </c>
      <c r="N65" t="s">
        <v>75</v>
      </c>
      <c r="Q65" s="1"/>
      <c r="R65" s="53"/>
      <c r="S65" s="29"/>
      <c r="T65" s="29"/>
      <c r="U65" s="29"/>
      <c r="V65" s="29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351">
        <v>968</v>
      </c>
      <c r="I66" s="185">
        <v>29</v>
      </c>
      <c r="J66" s="184" t="s">
        <v>96</v>
      </c>
      <c r="K66" s="133">
        <f>SUM(I50)</f>
        <v>17</v>
      </c>
      <c r="L66" s="184" t="s">
        <v>21</v>
      </c>
      <c r="M66" s="372">
        <v>38499</v>
      </c>
      <c r="N66" s="101">
        <f>SUM(H50)</f>
        <v>297921</v>
      </c>
      <c r="Q66" s="1"/>
      <c r="R66" s="53"/>
      <c r="S66" s="29"/>
      <c r="T66" s="29"/>
      <c r="U66" s="29"/>
      <c r="V66" s="29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226">
        <v>685</v>
      </c>
      <c r="I67" s="185">
        <v>35</v>
      </c>
      <c r="J67" s="184" t="s">
        <v>36</v>
      </c>
      <c r="K67" s="133">
        <f t="shared" ref="K67:K75" si="12">SUM(I51)</f>
        <v>36</v>
      </c>
      <c r="L67" s="185" t="s">
        <v>5</v>
      </c>
      <c r="M67" s="370">
        <v>47223</v>
      </c>
      <c r="N67" s="101">
        <f t="shared" ref="N67:N75" si="13">SUM(H51)</f>
        <v>75248</v>
      </c>
      <c r="Q67" s="1"/>
      <c r="R67" s="53"/>
      <c r="S67" s="29"/>
      <c r="T67" s="29"/>
      <c r="U67" s="29"/>
      <c r="V67" s="29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29"/>
      <c r="D68" s="1"/>
      <c r="H68" s="100">
        <v>481</v>
      </c>
      <c r="I68" s="184">
        <v>21</v>
      </c>
      <c r="J68" s="184" t="s">
        <v>25</v>
      </c>
      <c r="K68" s="133">
        <f t="shared" si="12"/>
        <v>40</v>
      </c>
      <c r="L68" s="184" t="s">
        <v>2</v>
      </c>
      <c r="M68" s="370">
        <v>16547</v>
      </c>
      <c r="N68" s="101">
        <f t="shared" si="13"/>
        <v>19778</v>
      </c>
      <c r="Q68" s="1"/>
      <c r="R68" s="53"/>
      <c r="S68" s="29"/>
      <c r="T68" s="29"/>
      <c r="U68" s="29"/>
      <c r="V68" s="29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00">
        <v>338</v>
      </c>
      <c r="I69" s="184">
        <v>13</v>
      </c>
      <c r="J69" s="184" t="s">
        <v>7</v>
      </c>
      <c r="K69" s="133">
        <f t="shared" si="12"/>
        <v>26</v>
      </c>
      <c r="L69" s="184" t="s">
        <v>30</v>
      </c>
      <c r="M69" s="370">
        <v>16480</v>
      </c>
      <c r="N69" s="101">
        <f t="shared" si="13"/>
        <v>15752</v>
      </c>
      <c r="Q69" s="1"/>
      <c r="R69" s="53"/>
      <c r="S69" s="29"/>
      <c r="T69" s="29"/>
      <c r="U69" s="29"/>
      <c r="V69" s="29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100">
        <v>160</v>
      </c>
      <c r="I70" s="184">
        <v>22</v>
      </c>
      <c r="J70" s="184" t="s">
        <v>26</v>
      </c>
      <c r="K70" s="133">
        <f t="shared" si="12"/>
        <v>16</v>
      </c>
      <c r="L70" s="184" t="s">
        <v>3</v>
      </c>
      <c r="M70" s="370">
        <v>18071</v>
      </c>
      <c r="N70" s="101">
        <f t="shared" si="13"/>
        <v>14219</v>
      </c>
      <c r="Q70" s="1"/>
      <c r="R70" s="53"/>
      <c r="S70" s="29"/>
      <c r="T70" s="29"/>
      <c r="U70" s="29"/>
      <c r="V70" s="29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00">
        <v>80</v>
      </c>
      <c r="I71" s="184">
        <v>23</v>
      </c>
      <c r="J71" s="184" t="s">
        <v>27</v>
      </c>
      <c r="K71" s="133">
        <f t="shared" si="12"/>
        <v>24</v>
      </c>
      <c r="L71" s="184" t="s">
        <v>28</v>
      </c>
      <c r="M71" s="370">
        <v>12707</v>
      </c>
      <c r="N71" s="101">
        <f t="shared" si="13"/>
        <v>11992</v>
      </c>
      <c r="Q71" s="1"/>
      <c r="R71" s="53"/>
      <c r="S71" s="29"/>
      <c r="T71" s="29"/>
      <c r="U71" s="29"/>
      <c r="V71" s="29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00">
        <v>54</v>
      </c>
      <c r="I72" s="184">
        <v>27</v>
      </c>
      <c r="J72" s="184" t="s">
        <v>31</v>
      </c>
      <c r="K72" s="133">
        <f t="shared" si="12"/>
        <v>25</v>
      </c>
      <c r="L72" s="184" t="s">
        <v>29</v>
      </c>
      <c r="M72" s="370">
        <v>9558</v>
      </c>
      <c r="N72" s="101">
        <f t="shared" si="13"/>
        <v>9173</v>
      </c>
      <c r="Q72" s="1"/>
      <c r="R72" s="53"/>
      <c r="S72" s="29"/>
      <c r="T72" s="29"/>
      <c r="U72" s="29"/>
      <c r="V72" s="29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00">
        <v>41</v>
      </c>
      <c r="I73" s="184">
        <v>28</v>
      </c>
      <c r="J73" s="184" t="s">
        <v>32</v>
      </c>
      <c r="K73" s="133">
        <f t="shared" si="12"/>
        <v>38</v>
      </c>
      <c r="L73" s="184" t="s">
        <v>38</v>
      </c>
      <c r="M73" s="370">
        <v>10141</v>
      </c>
      <c r="N73" s="101">
        <f t="shared" si="13"/>
        <v>8786</v>
      </c>
      <c r="Q73" s="1"/>
      <c r="R73" s="53"/>
      <c r="S73" s="29"/>
      <c r="T73" s="29"/>
      <c r="U73" s="29"/>
      <c r="V73" s="29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00">
        <v>17</v>
      </c>
      <c r="I74" s="184">
        <v>4</v>
      </c>
      <c r="J74" s="184" t="s">
        <v>11</v>
      </c>
      <c r="K74" s="133">
        <f t="shared" si="12"/>
        <v>33</v>
      </c>
      <c r="L74" s="187" t="s">
        <v>0</v>
      </c>
      <c r="M74" s="371">
        <v>19284</v>
      </c>
      <c r="N74" s="101">
        <f t="shared" si="13"/>
        <v>6632</v>
      </c>
      <c r="Q74" s="1"/>
      <c r="R74" s="53"/>
      <c r="S74" s="29"/>
      <c r="T74" s="29"/>
      <c r="U74" s="29"/>
      <c r="V74" s="29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00">
        <v>16</v>
      </c>
      <c r="I75" s="184">
        <v>9</v>
      </c>
      <c r="J75" s="400" t="s">
        <v>172</v>
      </c>
      <c r="K75" s="133">
        <f t="shared" si="12"/>
        <v>37</v>
      </c>
      <c r="L75" s="187" t="s">
        <v>37</v>
      </c>
      <c r="M75" s="371">
        <v>6442</v>
      </c>
      <c r="N75" s="192">
        <f t="shared" si="13"/>
        <v>4555</v>
      </c>
      <c r="Q75" s="1"/>
      <c r="R75" s="53"/>
      <c r="S75" s="29"/>
      <c r="T75" s="29"/>
      <c r="U75" s="29"/>
      <c r="V75" s="29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00">
        <v>5</v>
      </c>
      <c r="I76" s="184">
        <v>18</v>
      </c>
      <c r="J76" s="184" t="s">
        <v>22</v>
      </c>
      <c r="K76" s="4"/>
      <c r="L76" s="397" t="s">
        <v>109</v>
      </c>
      <c r="M76" s="404">
        <v>211065</v>
      </c>
      <c r="N76" s="200">
        <f>SUM(H90)</f>
        <v>478157</v>
      </c>
      <c r="Q76" s="1"/>
      <c r="R76" s="53"/>
      <c r="S76" s="29"/>
      <c r="T76" s="29"/>
      <c r="U76" s="29"/>
      <c r="V76" s="29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00">
        <v>0</v>
      </c>
      <c r="I77" s="184">
        <v>2</v>
      </c>
      <c r="J77" s="184" t="s">
        <v>6</v>
      </c>
      <c r="K77" s="50"/>
      <c r="L77" s="33"/>
      <c r="Q77" s="1"/>
      <c r="R77" s="53"/>
      <c r="S77" s="29"/>
      <c r="T77" s="29"/>
      <c r="U77" s="29"/>
      <c r="V77" s="29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395">
        <v>0</v>
      </c>
      <c r="I78" s="184">
        <v>3</v>
      </c>
      <c r="J78" s="184" t="s">
        <v>10</v>
      </c>
      <c r="K78" s="50"/>
      <c r="L78" s="33"/>
      <c r="Q78" s="1"/>
      <c r="R78" s="53"/>
      <c r="S78" s="29"/>
      <c r="T78" s="29"/>
      <c r="U78" s="29"/>
      <c r="V78" s="29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00">
        <v>0</v>
      </c>
      <c r="I79" s="184">
        <v>5</v>
      </c>
      <c r="J79" s="184" t="s">
        <v>12</v>
      </c>
      <c r="K79" s="50"/>
      <c r="L79" s="33"/>
      <c r="Q79" s="1"/>
      <c r="R79" s="53"/>
      <c r="S79" s="29"/>
      <c r="T79" s="29"/>
      <c r="U79" s="29"/>
      <c r="V79" s="29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39">
        <v>0</v>
      </c>
      <c r="I80" s="184">
        <v>6</v>
      </c>
      <c r="J80" s="184" t="s">
        <v>13</v>
      </c>
      <c r="K80" s="50"/>
      <c r="L80" s="33"/>
      <c r="Q80" s="1"/>
      <c r="R80" s="53"/>
      <c r="S80" s="29"/>
      <c r="T80" s="29"/>
      <c r="U80" s="29"/>
      <c r="V80" s="29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01">
        <v>0</v>
      </c>
      <c r="I81" s="184">
        <v>7</v>
      </c>
      <c r="J81" s="184" t="s">
        <v>14</v>
      </c>
      <c r="K81" s="50"/>
      <c r="L81" s="33"/>
      <c r="Q81" s="1"/>
      <c r="R81" s="53"/>
      <c r="S81" s="29"/>
      <c r="T81" s="29"/>
      <c r="U81" s="29"/>
      <c r="V81" s="29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00">
        <v>0</v>
      </c>
      <c r="I82" s="184">
        <v>8</v>
      </c>
      <c r="J82" s="184" t="s">
        <v>15</v>
      </c>
      <c r="K82" s="50"/>
      <c r="L82" s="33"/>
      <c r="Q82" s="1"/>
      <c r="R82" s="53"/>
      <c r="S82" s="29"/>
      <c r="T82" s="29"/>
      <c r="U82" s="29"/>
      <c r="V82" s="29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00">
        <v>0</v>
      </c>
      <c r="I83" s="184">
        <v>10</v>
      </c>
      <c r="J83" s="184" t="s">
        <v>16</v>
      </c>
      <c r="K83" s="50"/>
      <c r="L83" s="33"/>
      <c r="Q83" s="1"/>
      <c r="R83" s="53"/>
      <c r="S83" s="29"/>
      <c r="T83" s="29"/>
      <c r="U83" s="29"/>
      <c r="V83" s="29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51">
        <v>0</v>
      </c>
      <c r="I84" s="184">
        <v>11</v>
      </c>
      <c r="J84" s="184" t="s">
        <v>17</v>
      </c>
      <c r="K84" s="50"/>
      <c r="L84" s="33"/>
      <c r="Q84" s="1"/>
      <c r="R84" s="53"/>
      <c r="S84" s="29"/>
      <c r="T84" s="29"/>
      <c r="U84" s="29"/>
      <c r="V84" s="29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00">
        <v>0</v>
      </c>
      <c r="I85" s="185">
        <v>12</v>
      </c>
      <c r="J85" s="185" t="s">
        <v>18</v>
      </c>
      <c r="K85" s="50"/>
      <c r="L85" s="33"/>
      <c r="Q85" s="1"/>
      <c r="R85" s="53"/>
      <c r="S85" s="29"/>
      <c r="T85" s="29"/>
      <c r="U85" s="29"/>
      <c r="V85" s="29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00">
        <v>0</v>
      </c>
      <c r="I86" s="184">
        <v>19</v>
      </c>
      <c r="J86" s="184" t="s">
        <v>23</v>
      </c>
      <c r="K86" s="50"/>
      <c r="L86" s="33"/>
      <c r="Q86" s="1"/>
      <c r="R86" s="53"/>
      <c r="S86" s="29"/>
      <c r="T86" s="29"/>
      <c r="U86" s="29"/>
      <c r="V86" s="29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00">
        <v>0</v>
      </c>
      <c r="I87" s="184">
        <v>20</v>
      </c>
      <c r="J87" s="184" t="s">
        <v>24</v>
      </c>
      <c r="K87" s="50"/>
      <c r="L87" s="29"/>
      <c r="Q87" s="1"/>
      <c r="R87" s="53"/>
      <c r="S87" s="34"/>
      <c r="T87" s="34"/>
      <c r="U87" s="34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00">
        <v>0</v>
      </c>
      <c r="I88" s="184">
        <v>31</v>
      </c>
      <c r="J88" s="184" t="s">
        <v>34</v>
      </c>
      <c r="K88" s="50"/>
      <c r="L88" s="2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00">
        <v>0</v>
      </c>
      <c r="I89" s="184">
        <v>32</v>
      </c>
      <c r="J89" s="184" t="s">
        <v>35</v>
      </c>
      <c r="K89" s="50"/>
      <c r="L89" s="29"/>
    </row>
    <row r="90" spans="8:30" ht="13.5" customHeight="1" x14ac:dyDescent="0.15">
      <c r="H90" s="134">
        <f>SUM(H50:H89)</f>
        <v>478157</v>
      </c>
      <c r="I90" s="4"/>
      <c r="J90" s="8" t="s">
        <v>48</v>
      </c>
      <c r="K90" s="63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M59" sqref="M59"/>
    </sheetView>
  </sheetViews>
  <sheetFormatPr defaultRowHeight="13.5" x14ac:dyDescent="0.15"/>
  <cols>
    <col min="1" max="1" width="6.125" style="483" customWidth="1"/>
    <col min="2" max="2" width="19.375" style="483" customWidth="1"/>
    <col min="3" max="4" width="13.25" style="483" customWidth="1"/>
    <col min="5" max="6" width="11.875" style="483" customWidth="1"/>
    <col min="7" max="7" width="17.875" style="483" customWidth="1"/>
    <col min="8" max="8" width="3.75" style="483" customWidth="1"/>
    <col min="9" max="9" width="18.5" style="32" customWidth="1"/>
    <col min="10" max="10" width="12.875" style="483" customWidth="1"/>
    <col min="11" max="11" width="5.5" style="483" customWidth="1"/>
    <col min="12" max="12" width="4.25" style="483" customWidth="1"/>
    <col min="13" max="13" width="17.25" style="483" customWidth="1"/>
    <col min="14" max="14" width="17.625" style="483" customWidth="1"/>
    <col min="15" max="15" width="3.75" style="28" customWidth="1"/>
    <col min="16" max="16" width="18" style="483" customWidth="1"/>
    <col min="17" max="17" width="13.875" style="483" customWidth="1"/>
    <col min="18" max="18" width="11.5" style="483" customWidth="1"/>
    <col min="19" max="19" width="14" style="483" customWidth="1"/>
    <col min="20" max="16384" width="9" style="483"/>
  </cols>
  <sheetData>
    <row r="1" spans="1:19" ht="22.5" customHeight="1" x14ac:dyDescent="0.15">
      <c r="A1" s="535" t="s">
        <v>203</v>
      </c>
      <c r="B1" s="536"/>
      <c r="C1" s="536"/>
      <c r="D1" s="536"/>
      <c r="E1" s="536"/>
      <c r="F1" s="536"/>
      <c r="G1" s="536"/>
      <c r="I1" s="493"/>
      <c r="J1" s="508" t="s">
        <v>204</v>
      </c>
      <c r="M1" s="18"/>
      <c r="N1" s="483" t="s">
        <v>187</v>
      </c>
      <c r="O1" s="126"/>
      <c r="P1" s="54"/>
      <c r="Q1" s="336" t="s">
        <v>180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4"/>
      <c r="I2" s="162" t="s">
        <v>9</v>
      </c>
      <c r="J2" s="10" t="s">
        <v>68</v>
      </c>
      <c r="K2" s="4" t="s">
        <v>44</v>
      </c>
      <c r="L2" s="4"/>
      <c r="M2" s="10" t="s">
        <v>9</v>
      </c>
      <c r="N2" s="10"/>
      <c r="O2" s="101"/>
      <c r="P2" s="93"/>
      <c r="Q2" s="99"/>
    </row>
    <row r="3" spans="1:19" ht="13.5" customHeight="1" x14ac:dyDescent="0.15">
      <c r="A3" s="1"/>
      <c r="B3" s="1"/>
      <c r="C3" s="1"/>
      <c r="D3" s="1"/>
      <c r="E3" s="1"/>
      <c r="F3" s="1"/>
      <c r="H3" s="93">
        <v>17</v>
      </c>
      <c r="I3" s="184" t="s">
        <v>21</v>
      </c>
      <c r="J3" s="15">
        <v>325910</v>
      </c>
      <c r="K3" s="230">
        <v>1</v>
      </c>
      <c r="L3" s="4">
        <f>SUM(H3)</f>
        <v>17</v>
      </c>
      <c r="M3" s="184" t="s">
        <v>21</v>
      </c>
      <c r="N3" s="15">
        <f>SUM(J3)</f>
        <v>325910</v>
      </c>
      <c r="O3" s="4">
        <f>SUM(H3)</f>
        <v>17</v>
      </c>
      <c r="P3" s="184" t="s">
        <v>21</v>
      </c>
      <c r="Q3" s="231">
        <v>60795</v>
      </c>
    </row>
    <row r="4" spans="1:19" ht="13.5" customHeight="1" x14ac:dyDescent="0.15">
      <c r="H4" s="93">
        <v>26</v>
      </c>
      <c r="I4" s="184" t="s">
        <v>30</v>
      </c>
      <c r="J4" s="15">
        <v>133754</v>
      </c>
      <c r="K4" s="230">
        <v>2</v>
      </c>
      <c r="L4" s="4">
        <f t="shared" ref="L4:L12" si="0">SUM(H4)</f>
        <v>26</v>
      </c>
      <c r="M4" s="184" t="s">
        <v>30</v>
      </c>
      <c r="N4" s="15">
        <f t="shared" ref="N4:N12" si="1">SUM(J4)</f>
        <v>133754</v>
      </c>
      <c r="O4" s="4">
        <f t="shared" ref="O4:O12" si="2">SUM(H4)</f>
        <v>26</v>
      </c>
      <c r="P4" s="184" t="s">
        <v>30</v>
      </c>
      <c r="Q4" s="98">
        <v>163538</v>
      </c>
    </row>
    <row r="5" spans="1:19" ht="13.5" customHeight="1" x14ac:dyDescent="0.15">
      <c r="H5" s="93">
        <v>36</v>
      </c>
      <c r="I5" s="185" t="s">
        <v>5</v>
      </c>
      <c r="J5" s="15">
        <v>117332</v>
      </c>
      <c r="K5" s="230">
        <v>3</v>
      </c>
      <c r="L5" s="4">
        <f t="shared" si="0"/>
        <v>36</v>
      </c>
      <c r="M5" s="185" t="s">
        <v>5</v>
      </c>
      <c r="N5" s="15">
        <f t="shared" si="1"/>
        <v>117332</v>
      </c>
      <c r="O5" s="4">
        <f t="shared" si="2"/>
        <v>36</v>
      </c>
      <c r="P5" s="185" t="s">
        <v>5</v>
      </c>
      <c r="Q5" s="98">
        <v>117222</v>
      </c>
      <c r="S5" s="54"/>
    </row>
    <row r="6" spans="1:19" ht="13.5" customHeight="1" x14ac:dyDescent="0.15">
      <c r="H6" s="93">
        <v>31</v>
      </c>
      <c r="I6" s="184" t="s">
        <v>64</v>
      </c>
      <c r="J6" s="15">
        <v>91231</v>
      </c>
      <c r="K6" s="230">
        <v>4</v>
      </c>
      <c r="L6" s="4">
        <f t="shared" si="0"/>
        <v>31</v>
      </c>
      <c r="M6" s="184" t="s">
        <v>64</v>
      </c>
      <c r="N6" s="15">
        <f t="shared" si="1"/>
        <v>91231</v>
      </c>
      <c r="O6" s="4">
        <f t="shared" si="2"/>
        <v>31</v>
      </c>
      <c r="P6" s="184" t="s">
        <v>64</v>
      </c>
      <c r="Q6" s="98">
        <v>96864</v>
      </c>
    </row>
    <row r="7" spans="1:19" ht="13.5" customHeight="1" x14ac:dyDescent="0.15">
      <c r="H7" s="93">
        <v>33</v>
      </c>
      <c r="I7" s="184" t="s">
        <v>0</v>
      </c>
      <c r="J7" s="15">
        <v>90003</v>
      </c>
      <c r="K7" s="230">
        <v>5</v>
      </c>
      <c r="L7" s="4">
        <f t="shared" si="0"/>
        <v>33</v>
      </c>
      <c r="M7" s="184" t="s">
        <v>0</v>
      </c>
      <c r="N7" s="15">
        <f t="shared" si="1"/>
        <v>90003</v>
      </c>
      <c r="O7" s="4">
        <f t="shared" si="2"/>
        <v>33</v>
      </c>
      <c r="P7" s="184" t="s">
        <v>0</v>
      </c>
      <c r="Q7" s="98">
        <v>80303</v>
      </c>
    </row>
    <row r="8" spans="1:19" ht="13.5" customHeight="1" x14ac:dyDescent="0.15">
      <c r="H8" s="355">
        <v>40</v>
      </c>
      <c r="I8" s="185" t="s">
        <v>2</v>
      </c>
      <c r="J8" s="15">
        <v>79383</v>
      </c>
      <c r="K8" s="230">
        <v>6</v>
      </c>
      <c r="L8" s="4">
        <f t="shared" si="0"/>
        <v>40</v>
      </c>
      <c r="M8" s="185" t="s">
        <v>2</v>
      </c>
      <c r="N8" s="15">
        <f t="shared" si="1"/>
        <v>79383</v>
      </c>
      <c r="O8" s="4">
        <f t="shared" si="2"/>
        <v>40</v>
      </c>
      <c r="P8" s="185" t="s">
        <v>2</v>
      </c>
      <c r="Q8" s="98">
        <v>93536</v>
      </c>
    </row>
    <row r="9" spans="1:19" ht="13.5" customHeight="1" x14ac:dyDescent="0.15">
      <c r="H9" s="154">
        <v>16</v>
      </c>
      <c r="I9" s="187" t="s">
        <v>3</v>
      </c>
      <c r="J9" s="99">
        <v>69679</v>
      </c>
      <c r="K9" s="230">
        <v>7</v>
      </c>
      <c r="L9" s="4">
        <f t="shared" si="0"/>
        <v>16</v>
      </c>
      <c r="M9" s="187" t="s">
        <v>3</v>
      </c>
      <c r="N9" s="15">
        <f t="shared" si="1"/>
        <v>69679</v>
      </c>
      <c r="O9" s="4">
        <f t="shared" si="2"/>
        <v>16</v>
      </c>
      <c r="P9" s="187" t="s">
        <v>3</v>
      </c>
      <c r="Q9" s="98">
        <v>55367</v>
      </c>
    </row>
    <row r="10" spans="1:19" ht="13.5" customHeight="1" x14ac:dyDescent="0.15">
      <c r="H10" s="93">
        <v>34</v>
      </c>
      <c r="I10" s="184" t="s">
        <v>1</v>
      </c>
      <c r="J10" s="257">
        <v>68639</v>
      </c>
      <c r="K10" s="230">
        <v>8</v>
      </c>
      <c r="L10" s="4">
        <f t="shared" si="0"/>
        <v>34</v>
      </c>
      <c r="M10" s="184" t="s">
        <v>1</v>
      </c>
      <c r="N10" s="15">
        <f t="shared" si="1"/>
        <v>68639</v>
      </c>
      <c r="O10" s="4">
        <f t="shared" si="2"/>
        <v>34</v>
      </c>
      <c r="P10" s="184" t="s">
        <v>1</v>
      </c>
      <c r="Q10" s="98">
        <v>73104</v>
      </c>
    </row>
    <row r="11" spans="1:19" ht="13.5" customHeight="1" x14ac:dyDescent="0.15">
      <c r="H11" s="154">
        <v>13</v>
      </c>
      <c r="I11" s="187" t="s">
        <v>7</v>
      </c>
      <c r="J11" s="153">
        <v>56322</v>
      </c>
      <c r="K11" s="230">
        <v>9</v>
      </c>
      <c r="L11" s="4">
        <f t="shared" si="0"/>
        <v>13</v>
      </c>
      <c r="M11" s="187" t="s">
        <v>7</v>
      </c>
      <c r="N11" s="15">
        <f t="shared" si="1"/>
        <v>56322</v>
      </c>
      <c r="O11" s="4">
        <f t="shared" si="2"/>
        <v>13</v>
      </c>
      <c r="P11" s="187" t="s">
        <v>7</v>
      </c>
      <c r="Q11" s="98">
        <v>53901</v>
      </c>
    </row>
    <row r="12" spans="1:19" ht="13.5" customHeight="1" thickBot="1" x14ac:dyDescent="0.2">
      <c r="H12" s="327">
        <v>2</v>
      </c>
      <c r="I12" s="470" t="s">
        <v>6</v>
      </c>
      <c r="J12" s="476">
        <v>54686</v>
      </c>
      <c r="K12" s="229">
        <v>10</v>
      </c>
      <c r="L12" s="4">
        <f t="shared" si="0"/>
        <v>2</v>
      </c>
      <c r="M12" s="470" t="s">
        <v>6</v>
      </c>
      <c r="N12" s="130">
        <f t="shared" si="1"/>
        <v>54686</v>
      </c>
      <c r="O12" s="16">
        <f t="shared" si="2"/>
        <v>2</v>
      </c>
      <c r="P12" s="470" t="s">
        <v>6</v>
      </c>
      <c r="Q12" s="232">
        <v>51132</v>
      </c>
    </row>
    <row r="13" spans="1:19" ht="13.5" customHeight="1" thickTop="1" thickBot="1" x14ac:dyDescent="0.2">
      <c r="H13" s="138">
        <v>38</v>
      </c>
      <c r="I13" s="204" t="s">
        <v>38</v>
      </c>
      <c r="J13" s="477">
        <v>49408</v>
      </c>
      <c r="K13" s="118"/>
      <c r="L13" s="87"/>
      <c r="M13" s="188"/>
      <c r="N13" s="403">
        <f>SUM(J43)</f>
        <v>1440389</v>
      </c>
      <c r="O13" s="4"/>
      <c r="P13" s="326" t="s">
        <v>8</v>
      </c>
      <c r="Q13" s="234">
        <v>1193345</v>
      </c>
    </row>
    <row r="14" spans="1:19" ht="13.5" customHeight="1" x14ac:dyDescent="0.15">
      <c r="B14" s="22"/>
      <c r="G14" s="1"/>
      <c r="H14" s="93">
        <v>3</v>
      </c>
      <c r="I14" s="184" t="s">
        <v>10</v>
      </c>
      <c r="J14" s="15">
        <v>46841</v>
      </c>
      <c r="K14" s="118"/>
      <c r="L14" s="29"/>
      <c r="N14" s="483" t="s">
        <v>59</v>
      </c>
      <c r="O14" s="483"/>
    </row>
    <row r="15" spans="1:19" ht="13.5" customHeight="1" x14ac:dyDescent="0.15">
      <c r="H15" s="93">
        <v>25</v>
      </c>
      <c r="I15" s="184" t="s">
        <v>29</v>
      </c>
      <c r="J15" s="15">
        <v>42618</v>
      </c>
      <c r="K15" s="118"/>
      <c r="L15" s="29"/>
      <c r="M15" s="1" t="s">
        <v>188</v>
      </c>
      <c r="N15" s="17"/>
      <c r="O15" s="483"/>
      <c r="P15" s="483" t="s">
        <v>189</v>
      </c>
      <c r="Q15" s="97" t="s">
        <v>63</v>
      </c>
    </row>
    <row r="16" spans="1:19" ht="13.5" customHeight="1" x14ac:dyDescent="0.15">
      <c r="B16" s="1"/>
      <c r="C16" s="17"/>
      <c r="D16" s="1"/>
      <c r="E16" s="20"/>
      <c r="F16" s="1"/>
      <c r="H16" s="93">
        <v>24</v>
      </c>
      <c r="I16" s="185" t="s">
        <v>28</v>
      </c>
      <c r="J16" s="475">
        <v>38207</v>
      </c>
      <c r="K16" s="118"/>
      <c r="L16" s="4">
        <f>SUM(L3)</f>
        <v>17</v>
      </c>
      <c r="M16" s="15">
        <f>SUM(N3)</f>
        <v>325910</v>
      </c>
      <c r="N16" s="184" t="s">
        <v>21</v>
      </c>
      <c r="O16" s="4">
        <f>SUM(O3)</f>
        <v>17</v>
      </c>
      <c r="P16" s="15">
        <f>SUM(M16)</f>
        <v>325910</v>
      </c>
      <c r="Q16" s="331">
        <v>75296</v>
      </c>
      <c r="R16" s="88"/>
    </row>
    <row r="17" spans="2:20" ht="13.5" customHeight="1" x14ac:dyDescent="0.15">
      <c r="B17" s="1"/>
      <c r="C17" s="17"/>
      <c r="D17" s="1"/>
      <c r="E17" s="20"/>
      <c r="F17" s="1"/>
      <c r="H17" s="93">
        <v>37</v>
      </c>
      <c r="I17" s="184" t="s">
        <v>37</v>
      </c>
      <c r="J17" s="15">
        <v>30376</v>
      </c>
      <c r="K17" s="118"/>
      <c r="L17" s="4">
        <f t="shared" ref="L17:L25" si="3">SUM(L4)</f>
        <v>26</v>
      </c>
      <c r="M17" s="15">
        <f t="shared" ref="M17:M25" si="4">SUM(N4)</f>
        <v>133754</v>
      </c>
      <c r="N17" s="184" t="s">
        <v>30</v>
      </c>
      <c r="O17" s="4">
        <f t="shared" ref="O17:O25" si="5">SUM(O4)</f>
        <v>26</v>
      </c>
      <c r="P17" s="15">
        <f t="shared" ref="P17:P25" si="6">SUM(M17)</f>
        <v>133754</v>
      </c>
      <c r="Q17" s="332">
        <v>127794</v>
      </c>
      <c r="R17" s="88"/>
      <c r="S17" s="47"/>
    </row>
    <row r="18" spans="2:20" ht="13.5" customHeight="1" x14ac:dyDescent="0.15">
      <c r="B18" s="1"/>
      <c r="C18" s="17"/>
      <c r="D18" s="1"/>
      <c r="E18" s="20"/>
      <c r="F18" s="1"/>
      <c r="H18" s="93">
        <v>9</v>
      </c>
      <c r="I18" s="400" t="s">
        <v>171</v>
      </c>
      <c r="J18" s="257">
        <v>23849</v>
      </c>
      <c r="K18" s="118"/>
      <c r="L18" s="4">
        <f t="shared" si="3"/>
        <v>36</v>
      </c>
      <c r="M18" s="15">
        <f t="shared" si="4"/>
        <v>117332</v>
      </c>
      <c r="N18" s="185" t="s">
        <v>5</v>
      </c>
      <c r="O18" s="4">
        <f t="shared" si="5"/>
        <v>36</v>
      </c>
      <c r="P18" s="15">
        <f t="shared" si="6"/>
        <v>117332</v>
      </c>
      <c r="Q18" s="332">
        <v>83922</v>
      </c>
      <c r="R18" s="88"/>
      <c r="S18" s="128"/>
    </row>
    <row r="19" spans="2:20" ht="13.5" customHeight="1" x14ac:dyDescent="0.15">
      <c r="B19" s="1"/>
      <c r="C19" s="17"/>
      <c r="D19" s="1"/>
      <c r="E19" s="20"/>
      <c r="F19" s="1"/>
      <c r="H19" s="93">
        <v>1</v>
      </c>
      <c r="I19" s="184" t="s">
        <v>4</v>
      </c>
      <c r="J19" s="15">
        <v>20390</v>
      </c>
      <c r="L19" s="4">
        <f t="shared" si="3"/>
        <v>31</v>
      </c>
      <c r="M19" s="15">
        <f t="shared" si="4"/>
        <v>91231</v>
      </c>
      <c r="N19" s="184" t="s">
        <v>64</v>
      </c>
      <c r="O19" s="4">
        <f t="shared" si="5"/>
        <v>31</v>
      </c>
      <c r="P19" s="15">
        <f t="shared" si="6"/>
        <v>91231</v>
      </c>
      <c r="Q19" s="332">
        <v>91030</v>
      </c>
      <c r="R19" s="88"/>
      <c r="S19" s="141"/>
    </row>
    <row r="20" spans="2:20" ht="13.5" customHeight="1" x14ac:dyDescent="0.15">
      <c r="B20" s="21"/>
      <c r="C20" s="17"/>
      <c r="D20" s="1"/>
      <c r="E20" s="20"/>
      <c r="F20" s="1"/>
      <c r="H20" s="93">
        <v>22</v>
      </c>
      <c r="I20" s="184" t="s">
        <v>26</v>
      </c>
      <c r="J20" s="257">
        <v>15770</v>
      </c>
      <c r="L20" s="4">
        <f t="shared" si="3"/>
        <v>33</v>
      </c>
      <c r="M20" s="15">
        <f t="shared" si="4"/>
        <v>90003</v>
      </c>
      <c r="N20" s="184" t="s">
        <v>0</v>
      </c>
      <c r="O20" s="4">
        <f t="shared" si="5"/>
        <v>33</v>
      </c>
      <c r="P20" s="15">
        <f t="shared" si="6"/>
        <v>90003</v>
      </c>
      <c r="Q20" s="332">
        <v>88388</v>
      </c>
      <c r="R20" s="88"/>
      <c r="S20" s="141"/>
    </row>
    <row r="21" spans="2:20" ht="13.5" customHeight="1" x14ac:dyDescent="0.15">
      <c r="B21" s="21"/>
      <c r="C21" s="17"/>
      <c r="D21" s="1"/>
      <c r="E21" s="20"/>
      <c r="F21" s="1"/>
      <c r="H21" s="93">
        <v>14</v>
      </c>
      <c r="I21" s="184" t="s">
        <v>19</v>
      </c>
      <c r="J21" s="15">
        <v>15634</v>
      </c>
      <c r="L21" s="4">
        <f t="shared" si="3"/>
        <v>40</v>
      </c>
      <c r="M21" s="15">
        <f t="shared" si="4"/>
        <v>79383</v>
      </c>
      <c r="N21" s="185" t="s">
        <v>2</v>
      </c>
      <c r="O21" s="4">
        <f t="shared" si="5"/>
        <v>40</v>
      </c>
      <c r="P21" s="15">
        <f t="shared" si="6"/>
        <v>79383</v>
      </c>
      <c r="Q21" s="332">
        <v>81870</v>
      </c>
      <c r="R21" s="88"/>
      <c r="S21" s="31"/>
    </row>
    <row r="22" spans="2:20" ht="13.5" customHeight="1" x14ac:dyDescent="0.15">
      <c r="B22" s="1"/>
      <c r="C22" s="17"/>
      <c r="D22" s="1"/>
      <c r="E22" s="20"/>
      <c r="F22" s="1"/>
      <c r="H22" s="93">
        <v>11</v>
      </c>
      <c r="I22" s="184" t="s">
        <v>17</v>
      </c>
      <c r="J22" s="257">
        <v>13278</v>
      </c>
      <c r="K22" s="17"/>
      <c r="L22" s="4">
        <f t="shared" si="3"/>
        <v>16</v>
      </c>
      <c r="M22" s="15">
        <f t="shared" si="4"/>
        <v>69679</v>
      </c>
      <c r="N22" s="187" t="s">
        <v>3</v>
      </c>
      <c r="O22" s="4">
        <f t="shared" si="5"/>
        <v>16</v>
      </c>
      <c r="P22" s="15">
        <f t="shared" si="6"/>
        <v>69679</v>
      </c>
      <c r="Q22" s="332">
        <v>68498</v>
      </c>
      <c r="R22" s="88"/>
    </row>
    <row r="23" spans="2:20" ht="13.5" customHeight="1" x14ac:dyDescent="0.15">
      <c r="B23" s="21"/>
      <c r="C23" s="17"/>
      <c r="D23" s="1"/>
      <c r="E23" s="20"/>
      <c r="F23" s="1"/>
      <c r="H23" s="93">
        <v>21</v>
      </c>
      <c r="I23" s="400" t="s">
        <v>163</v>
      </c>
      <c r="J23" s="15">
        <v>10788</v>
      </c>
      <c r="K23" s="17"/>
      <c r="L23" s="4">
        <f t="shared" si="3"/>
        <v>34</v>
      </c>
      <c r="M23" s="15">
        <f t="shared" si="4"/>
        <v>68639</v>
      </c>
      <c r="N23" s="184" t="s">
        <v>1</v>
      </c>
      <c r="O23" s="4">
        <f t="shared" si="5"/>
        <v>34</v>
      </c>
      <c r="P23" s="15">
        <f t="shared" si="6"/>
        <v>68639</v>
      </c>
      <c r="Q23" s="332">
        <v>64891</v>
      </c>
      <c r="R23" s="88"/>
      <c r="S23" s="47"/>
    </row>
    <row r="24" spans="2:20" ht="13.5" customHeight="1" x14ac:dyDescent="0.15">
      <c r="B24" s="1"/>
      <c r="C24" s="17"/>
      <c r="D24" s="1"/>
      <c r="E24" s="20"/>
      <c r="F24" s="1"/>
      <c r="H24" s="93">
        <v>30</v>
      </c>
      <c r="I24" s="184" t="s">
        <v>33</v>
      </c>
      <c r="J24" s="15">
        <v>8370</v>
      </c>
      <c r="K24" s="17"/>
      <c r="L24" s="4">
        <f t="shared" si="3"/>
        <v>13</v>
      </c>
      <c r="M24" s="15">
        <f t="shared" si="4"/>
        <v>56322</v>
      </c>
      <c r="N24" s="187" t="s">
        <v>7</v>
      </c>
      <c r="O24" s="4">
        <f t="shared" si="5"/>
        <v>13</v>
      </c>
      <c r="P24" s="15">
        <f t="shared" si="6"/>
        <v>56322</v>
      </c>
      <c r="Q24" s="332">
        <v>55405</v>
      </c>
      <c r="R24" s="88"/>
      <c r="S24" s="128"/>
    </row>
    <row r="25" spans="2:20" ht="13.5" customHeight="1" thickBot="1" x14ac:dyDescent="0.2">
      <c r="B25" s="1"/>
      <c r="C25" s="17"/>
      <c r="D25" s="1"/>
      <c r="E25" s="20"/>
      <c r="F25" s="1"/>
      <c r="H25" s="93">
        <v>35</v>
      </c>
      <c r="I25" s="184" t="s">
        <v>36</v>
      </c>
      <c r="J25" s="153">
        <v>8359</v>
      </c>
      <c r="K25" s="17"/>
      <c r="L25" s="16">
        <f t="shared" si="3"/>
        <v>2</v>
      </c>
      <c r="M25" s="130">
        <f t="shared" si="4"/>
        <v>54686</v>
      </c>
      <c r="N25" s="470" t="s">
        <v>6</v>
      </c>
      <c r="O25" s="16">
        <f t="shared" si="5"/>
        <v>2</v>
      </c>
      <c r="P25" s="130">
        <f t="shared" si="6"/>
        <v>54686</v>
      </c>
      <c r="Q25" s="333">
        <v>49078</v>
      </c>
      <c r="R25" s="143" t="s">
        <v>73</v>
      </c>
      <c r="S25" s="31"/>
      <c r="T25" s="31"/>
    </row>
    <row r="26" spans="2:20" ht="13.5" customHeight="1" thickTop="1" x14ac:dyDescent="0.15">
      <c r="B26" s="1"/>
      <c r="C26" s="1"/>
      <c r="D26" s="1"/>
      <c r="E26" s="1"/>
      <c r="F26" s="1"/>
      <c r="H26" s="93">
        <v>15</v>
      </c>
      <c r="I26" s="184" t="s">
        <v>20</v>
      </c>
      <c r="J26" s="15">
        <v>6904</v>
      </c>
      <c r="K26" s="17"/>
      <c r="L26" s="131"/>
      <c r="M26" s="186">
        <f>SUM(J43-(M16+M17+M18+M19+M20+M21+M22+M23+M24+M25))</f>
        <v>353450</v>
      </c>
      <c r="N26" s="258" t="s">
        <v>45</v>
      </c>
      <c r="O26" s="132"/>
      <c r="P26" s="186">
        <f>SUM(M26)</f>
        <v>353450</v>
      </c>
      <c r="Q26" s="186"/>
      <c r="R26" s="205">
        <v>1114477</v>
      </c>
      <c r="T26" s="31"/>
    </row>
    <row r="27" spans="2:20" ht="13.5" customHeight="1" x14ac:dyDescent="0.15">
      <c r="H27" s="93">
        <v>29</v>
      </c>
      <c r="I27" s="184" t="s">
        <v>54</v>
      </c>
      <c r="J27" s="15">
        <v>5033</v>
      </c>
      <c r="K27" s="17"/>
      <c r="M27" s="54" t="s">
        <v>182</v>
      </c>
      <c r="N27" s="54"/>
      <c r="O27" s="126"/>
      <c r="P27" s="127" t="s">
        <v>183</v>
      </c>
    </row>
    <row r="28" spans="2:20" ht="13.5" customHeight="1" x14ac:dyDescent="0.15">
      <c r="G28" s="19"/>
      <c r="H28" s="93">
        <v>27</v>
      </c>
      <c r="I28" s="184" t="s">
        <v>31</v>
      </c>
      <c r="J28" s="153">
        <v>3238</v>
      </c>
      <c r="K28" s="17"/>
      <c r="M28" s="98">
        <f t="shared" ref="M28:M37" si="7">SUM(Q3)</f>
        <v>60795</v>
      </c>
      <c r="N28" s="184" t="s">
        <v>21</v>
      </c>
      <c r="O28" s="4">
        <f>SUM(L3)</f>
        <v>17</v>
      </c>
      <c r="P28" s="98">
        <f t="shared" ref="P28:P37" si="8">SUM(Q3)</f>
        <v>60795</v>
      </c>
    </row>
    <row r="29" spans="2:20" ht="13.5" customHeight="1" x14ac:dyDescent="0.15">
      <c r="H29" s="93">
        <v>10</v>
      </c>
      <c r="I29" s="184" t="s">
        <v>16</v>
      </c>
      <c r="J29" s="15">
        <v>2830</v>
      </c>
      <c r="K29" s="17"/>
      <c r="M29" s="98">
        <f t="shared" si="7"/>
        <v>163538</v>
      </c>
      <c r="N29" s="184" t="s">
        <v>30</v>
      </c>
      <c r="O29" s="4">
        <f t="shared" ref="O29:O37" si="9">SUM(L4)</f>
        <v>26</v>
      </c>
      <c r="P29" s="98">
        <f t="shared" si="8"/>
        <v>163538</v>
      </c>
    </row>
    <row r="30" spans="2:20" ht="13.5" customHeight="1" x14ac:dyDescent="0.15">
      <c r="H30" s="93">
        <v>12</v>
      </c>
      <c r="I30" s="184" t="s">
        <v>18</v>
      </c>
      <c r="J30" s="15">
        <v>2594</v>
      </c>
      <c r="K30" s="17"/>
      <c r="M30" s="98">
        <f t="shared" si="7"/>
        <v>117222</v>
      </c>
      <c r="N30" s="185" t="s">
        <v>5</v>
      </c>
      <c r="O30" s="4">
        <f t="shared" si="9"/>
        <v>36</v>
      </c>
      <c r="P30" s="98">
        <f t="shared" si="8"/>
        <v>117222</v>
      </c>
    </row>
    <row r="31" spans="2:20" ht="13.5" customHeight="1" x14ac:dyDescent="0.15">
      <c r="H31" s="93">
        <v>39</v>
      </c>
      <c r="I31" s="184" t="s">
        <v>39</v>
      </c>
      <c r="J31" s="15">
        <v>2310</v>
      </c>
      <c r="K31" s="17"/>
      <c r="M31" s="98">
        <f t="shared" si="7"/>
        <v>96864</v>
      </c>
      <c r="N31" s="184" t="s">
        <v>64</v>
      </c>
      <c r="O31" s="4">
        <f t="shared" si="9"/>
        <v>31</v>
      </c>
      <c r="P31" s="98">
        <f t="shared" si="8"/>
        <v>96864</v>
      </c>
    </row>
    <row r="32" spans="2:20" ht="13.5" customHeight="1" x14ac:dyDescent="0.15">
      <c r="H32" s="93">
        <v>6</v>
      </c>
      <c r="I32" s="184" t="s">
        <v>13</v>
      </c>
      <c r="J32" s="15">
        <v>1201</v>
      </c>
      <c r="K32" s="17"/>
      <c r="M32" s="98">
        <f t="shared" si="7"/>
        <v>80303</v>
      </c>
      <c r="N32" s="184" t="s">
        <v>0</v>
      </c>
      <c r="O32" s="4">
        <f t="shared" si="9"/>
        <v>33</v>
      </c>
      <c r="P32" s="98">
        <f t="shared" si="8"/>
        <v>80303</v>
      </c>
      <c r="S32" s="12"/>
    </row>
    <row r="33" spans="8:21" ht="13.5" customHeight="1" x14ac:dyDescent="0.15">
      <c r="H33" s="93">
        <v>4</v>
      </c>
      <c r="I33" s="184" t="s">
        <v>11</v>
      </c>
      <c r="J33" s="257">
        <v>1198</v>
      </c>
      <c r="K33" s="17"/>
      <c r="M33" s="98">
        <f t="shared" si="7"/>
        <v>93536</v>
      </c>
      <c r="N33" s="185" t="s">
        <v>2</v>
      </c>
      <c r="O33" s="4">
        <f t="shared" si="9"/>
        <v>40</v>
      </c>
      <c r="P33" s="98">
        <f t="shared" si="8"/>
        <v>93536</v>
      </c>
      <c r="S33" s="31"/>
      <c r="T33" s="31"/>
    </row>
    <row r="34" spans="8:21" ht="13.5" customHeight="1" x14ac:dyDescent="0.15">
      <c r="H34" s="93">
        <v>23</v>
      </c>
      <c r="I34" s="184" t="s">
        <v>27</v>
      </c>
      <c r="J34" s="15">
        <v>1099</v>
      </c>
      <c r="K34" s="17"/>
      <c r="M34" s="98">
        <f t="shared" si="7"/>
        <v>55367</v>
      </c>
      <c r="N34" s="187" t="s">
        <v>3</v>
      </c>
      <c r="O34" s="4">
        <f t="shared" si="9"/>
        <v>16</v>
      </c>
      <c r="P34" s="98">
        <f t="shared" si="8"/>
        <v>55367</v>
      </c>
      <c r="S34" s="31"/>
      <c r="T34" s="31"/>
    </row>
    <row r="35" spans="8:21" ht="13.5" customHeight="1" x14ac:dyDescent="0.15">
      <c r="H35" s="93">
        <v>18</v>
      </c>
      <c r="I35" s="184" t="s">
        <v>22</v>
      </c>
      <c r="J35" s="15">
        <v>787</v>
      </c>
      <c r="K35" s="17"/>
      <c r="M35" s="98">
        <f t="shared" si="7"/>
        <v>73104</v>
      </c>
      <c r="N35" s="184" t="s">
        <v>1</v>
      </c>
      <c r="O35" s="4">
        <f t="shared" si="9"/>
        <v>34</v>
      </c>
      <c r="P35" s="98">
        <f t="shared" si="8"/>
        <v>73104</v>
      </c>
      <c r="S35" s="31"/>
    </row>
    <row r="36" spans="8:21" ht="13.5" customHeight="1" x14ac:dyDescent="0.15">
      <c r="H36" s="93">
        <v>32</v>
      </c>
      <c r="I36" s="184" t="s">
        <v>35</v>
      </c>
      <c r="J36" s="153">
        <v>697</v>
      </c>
      <c r="K36" s="17"/>
      <c r="M36" s="98">
        <f t="shared" si="7"/>
        <v>53901</v>
      </c>
      <c r="N36" s="187" t="s">
        <v>7</v>
      </c>
      <c r="O36" s="4">
        <f t="shared" si="9"/>
        <v>13</v>
      </c>
      <c r="P36" s="98">
        <f t="shared" si="8"/>
        <v>53901</v>
      </c>
      <c r="S36" s="31"/>
    </row>
    <row r="37" spans="8:21" ht="13.5" customHeight="1" thickBot="1" x14ac:dyDescent="0.2">
      <c r="H37" s="93">
        <v>19</v>
      </c>
      <c r="I37" s="184" t="s">
        <v>23</v>
      </c>
      <c r="J37" s="15">
        <v>538</v>
      </c>
      <c r="K37" s="17"/>
      <c r="M37" s="129">
        <f t="shared" si="7"/>
        <v>51132</v>
      </c>
      <c r="N37" s="470" t="s">
        <v>6</v>
      </c>
      <c r="O37" s="16">
        <f t="shared" si="9"/>
        <v>2</v>
      </c>
      <c r="P37" s="129">
        <f t="shared" si="8"/>
        <v>51132</v>
      </c>
      <c r="S37" s="31"/>
    </row>
    <row r="38" spans="8:21" ht="13.5" customHeight="1" thickTop="1" x14ac:dyDescent="0.15">
      <c r="H38" s="93">
        <v>5</v>
      </c>
      <c r="I38" s="184" t="s">
        <v>12</v>
      </c>
      <c r="J38" s="257">
        <v>403</v>
      </c>
      <c r="K38" s="17"/>
      <c r="M38" s="409">
        <f>SUM(Q13-(Q3+Q4+Q5+Q6+Q7+Q8+Q9+Q10+Q11+Q12))</f>
        <v>347583</v>
      </c>
      <c r="N38" s="410" t="s">
        <v>169</v>
      </c>
      <c r="O38" s="411"/>
      <c r="P38" s="412">
        <f>SUM(M38)</f>
        <v>347583</v>
      </c>
      <c r="U38" s="31"/>
    </row>
    <row r="39" spans="8:21" ht="13.5" customHeight="1" x14ac:dyDescent="0.15">
      <c r="H39" s="93">
        <v>20</v>
      </c>
      <c r="I39" s="184" t="s">
        <v>24</v>
      </c>
      <c r="J39" s="99">
        <v>271</v>
      </c>
      <c r="K39" s="17"/>
      <c r="P39" s="31"/>
    </row>
    <row r="40" spans="8:21" ht="13.5" customHeight="1" x14ac:dyDescent="0.15">
      <c r="H40" s="93">
        <v>7</v>
      </c>
      <c r="I40" s="184" t="s">
        <v>14</v>
      </c>
      <c r="J40" s="257">
        <v>260</v>
      </c>
      <c r="K40" s="17"/>
    </row>
    <row r="41" spans="8:21" ht="13.5" customHeight="1" x14ac:dyDescent="0.15">
      <c r="H41" s="93">
        <v>28</v>
      </c>
      <c r="I41" s="184" t="s">
        <v>32</v>
      </c>
      <c r="J41" s="15">
        <v>199</v>
      </c>
      <c r="K41" s="17"/>
    </row>
    <row r="42" spans="8:21" ht="13.5" customHeight="1" thickBot="1" x14ac:dyDescent="0.2">
      <c r="H42" s="154">
        <v>8</v>
      </c>
      <c r="I42" s="187" t="s">
        <v>15</v>
      </c>
      <c r="J42" s="130">
        <v>0</v>
      </c>
      <c r="K42" s="17"/>
    </row>
    <row r="43" spans="8:21" ht="13.5" customHeight="1" thickTop="1" x14ac:dyDescent="0.15">
      <c r="H43" s="131"/>
      <c r="I43" s="353" t="s">
        <v>8</v>
      </c>
      <c r="J43" s="354">
        <f>SUM(J3:J42)</f>
        <v>1440389</v>
      </c>
    </row>
    <row r="44" spans="8:21" ht="13.5" customHeight="1" x14ac:dyDescent="0.15"/>
    <row r="45" spans="8:21" ht="13.5" customHeight="1" x14ac:dyDescent="0.15"/>
    <row r="46" spans="8:21" ht="13.5" customHeight="1" x14ac:dyDescent="0.15"/>
    <row r="47" spans="8:21" ht="13.5" customHeight="1" x14ac:dyDescent="0.15"/>
    <row r="48" spans="8:21" ht="13.5" customHeight="1" x14ac:dyDescent="0.15"/>
    <row r="49" spans="1:19" ht="13.5" customHeight="1" x14ac:dyDescent="0.15">
      <c r="I49" s="464"/>
      <c r="J49" s="183"/>
    </row>
    <row r="50" spans="1:19" ht="13.5" customHeight="1" x14ac:dyDescent="0.15">
      <c r="I50" s="504"/>
      <c r="J50" s="265"/>
    </row>
    <row r="51" spans="1:19" ht="13.5" customHeight="1" x14ac:dyDescent="0.15">
      <c r="M51" s="464"/>
      <c r="N51" s="183"/>
    </row>
    <row r="52" spans="1:19" ht="13.5" customHeight="1" x14ac:dyDescent="0.15">
      <c r="A52" s="37" t="s">
        <v>46</v>
      </c>
      <c r="B52" s="25" t="s">
        <v>9</v>
      </c>
      <c r="C52" s="10" t="s">
        <v>187</v>
      </c>
      <c r="D52" s="10" t="s">
        <v>180</v>
      </c>
      <c r="E52" s="27" t="s">
        <v>43</v>
      </c>
      <c r="F52" s="26" t="s">
        <v>42</v>
      </c>
      <c r="G52" s="334" t="s">
        <v>193</v>
      </c>
      <c r="I52" s="464"/>
      <c r="J52" s="183"/>
      <c r="N52" s="502"/>
      <c r="S52" s="503"/>
    </row>
    <row r="53" spans="1:19" ht="13.5" customHeight="1" x14ac:dyDescent="0.15">
      <c r="A53" s="11">
        <v>1</v>
      </c>
      <c r="B53" s="184" t="s">
        <v>21</v>
      </c>
      <c r="C53" s="15">
        <f t="shared" ref="C53:C62" si="10">SUM(J3)</f>
        <v>325910</v>
      </c>
      <c r="D53" s="99">
        <f t="shared" ref="D53:D63" si="11">SUM(Q3)</f>
        <v>60795</v>
      </c>
      <c r="E53" s="96">
        <f t="shared" ref="E53:E62" si="12">SUM(P16/Q16*100)</f>
        <v>432.83839779005524</v>
      </c>
      <c r="F53" s="23">
        <f t="shared" ref="F53:F63" si="13">SUM(C53/D53*100)</f>
        <v>536.08026975902624</v>
      </c>
      <c r="G53" s="24"/>
      <c r="I53" s="464"/>
      <c r="J53" s="183"/>
    </row>
    <row r="54" spans="1:19" ht="13.5" customHeight="1" x14ac:dyDescent="0.15">
      <c r="A54" s="11">
        <v>2</v>
      </c>
      <c r="B54" s="184" t="s">
        <v>30</v>
      </c>
      <c r="C54" s="15">
        <f t="shared" si="10"/>
        <v>133754</v>
      </c>
      <c r="D54" s="99">
        <f t="shared" si="11"/>
        <v>163538</v>
      </c>
      <c r="E54" s="96">
        <f t="shared" si="12"/>
        <v>104.663755731881</v>
      </c>
      <c r="F54" s="23">
        <f t="shared" si="13"/>
        <v>81.787719062236292</v>
      </c>
      <c r="G54" s="24"/>
      <c r="M54" s="501"/>
      <c r="N54" s="19"/>
    </row>
    <row r="55" spans="1:19" ht="13.5" customHeight="1" x14ac:dyDescent="0.15">
      <c r="A55" s="11">
        <v>3</v>
      </c>
      <c r="B55" s="185" t="s">
        <v>5</v>
      </c>
      <c r="C55" s="15">
        <f t="shared" si="10"/>
        <v>117332</v>
      </c>
      <c r="D55" s="99">
        <f t="shared" si="11"/>
        <v>117222</v>
      </c>
      <c r="E55" s="96">
        <f t="shared" si="12"/>
        <v>139.81077667357783</v>
      </c>
      <c r="F55" s="23">
        <f t="shared" si="13"/>
        <v>100.09383904045315</v>
      </c>
      <c r="G55" s="24"/>
      <c r="I55" s="537"/>
      <c r="J55" s="538"/>
    </row>
    <row r="56" spans="1:19" ht="13.5" customHeight="1" x14ac:dyDescent="0.15">
      <c r="A56" s="11">
        <v>4</v>
      </c>
      <c r="B56" s="184" t="s">
        <v>64</v>
      </c>
      <c r="C56" s="15">
        <f t="shared" si="10"/>
        <v>91231</v>
      </c>
      <c r="D56" s="99">
        <f t="shared" si="11"/>
        <v>96864</v>
      </c>
      <c r="E56" s="96">
        <f t="shared" si="12"/>
        <v>100.22080632758433</v>
      </c>
      <c r="F56" s="23">
        <f t="shared" si="13"/>
        <v>94.184629996696401</v>
      </c>
      <c r="G56" s="24"/>
      <c r="I56" s="537"/>
      <c r="J56" s="538"/>
    </row>
    <row r="57" spans="1:19" ht="13.5" customHeight="1" x14ac:dyDescent="0.15">
      <c r="A57" s="11">
        <v>5</v>
      </c>
      <c r="B57" s="184" t="s">
        <v>0</v>
      </c>
      <c r="C57" s="15">
        <f t="shared" si="10"/>
        <v>90003</v>
      </c>
      <c r="D57" s="99">
        <f t="shared" si="11"/>
        <v>80303</v>
      </c>
      <c r="E57" s="96">
        <f t="shared" si="12"/>
        <v>101.82717110920035</v>
      </c>
      <c r="F57" s="23">
        <f t="shared" si="13"/>
        <v>112.07924984122634</v>
      </c>
      <c r="G57" s="24"/>
      <c r="I57" s="183"/>
      <c r="P57" s="31"/>
    </row>
    <row r="58" spans="1:19" ht="13.5" customHeight="1" x14ac:dyDescent="0.15">
      <c r="A58" s="11">
        <v>6</v>
      </c>
      <c r="B58" s="185" t="s">
        <v>2</v>
      </c>
      <c r="C58" s="15">
        <f t="shared" si="10"/>
        <v>79383</v>
      </c>
      <c r="D58" s="99">
        <f t="shared" si="11"/>
        <v>93536</v>
      </c>
      <c r="E58" s="96">
        <f t="shared" si="12"/>
        <v>96.962257237083179</v>
      </c>
      <c r="F58" s="23">
        <f t="shared" si="13"/>
        <v>84.868927471775564</v>
      </c>
      <c r="G58" s="24"/>
    </row>
    <row r="59" spans="1:19" ht="13.5" customHeight="1" x14ac:dyDescent="0.15">
      <c r="A59" s="11">
        <v>7</v>
      </c>
      <c r="B59" s="187" t="s">
        <v>3</v>
      </c>
      <c r="C59" s="15">
        <f t="shared" si="10"/>
        <v>69679</v>
      </c>
      <c r="D59" s="99">
        <f t="shared" si="11"/>
        <v>55367</v>
      </c>
      <c r="E59" s="96">
        <f t="shared" si="12"/>
        <v>101.72413793103448</v>
      </c>
      <c r="F59" s="23">
        <f t="shared" si="13"/>
        <v>125.84933263496308</v>
      </c>
      <c r="G59" s="24"/>
    </row>
    <row r="60" spans="1:19" ht="13.5" customHeight="1" x14ac:dyDescent="0.15">
      <c r="A60" s="11">
        <v>8</v>
      </c>
      <c r="B60" s="184" t="s">
        <v>1</v>
      </c>
      <c r="C60" s="15">
        <f t="shared" si="10"/>
        <v>68639</v>
      </c>
      <c r="D60" s="99">
        <f t="shared" si="11"/>
        <v>73104</v>
      </c>
      <c r="E60" s="96">
        <f t="shared" si="12"/>
        <v>105.77583948467431</v>
      </c>
      <c r="F60" s="23">
        <f t="shared" si="13"/>
        <v>93.892263077259798</v>
      </c>
      <c r="G60" s="24"/>
    </row>
    <row r="61" spans="1:19" ht="13.5" customHeight="1" x14ac:dyDescent="0.15">
      <c r="A61" s="11">
        <v>9</v>
      </c>
      <c r="B61" s="187" t="s">
        <v>7</v>
      </c>
      <c r="C61" s="15">
        <f t="shared" si="10"/>
        <v>56322</v>
      </c>
      <c r="D61" s="99">
        <f t="shared" si="11"/>
        <v>53901</v>
      </c>
      <c r="E61" s="96">
        <f t="shared" si="12"/>
        <v>101.65508528111182</v>
      </c>
      <c r="F61" s="23">
        <f t="shared" si="13"/>
        <v>104.49156787443647</v>
      </c>
      <c r="G61" s="24"/>
    </row>
    <row r="62" spans="1:19" ht="13.5" customHeight="1" thickBot="1" x14ac:dyDescent="0.2">
      <c r="A62" s="144">
        <v>10</v>
      </c>
      <c r="B62" s="470" t="s">
        <v>6</v>
      </c>
      <c r="C62" s="130">
        <f t="shared" si="10"/>
        <v>54686</v>
      </c>
      <c r="D62" s="145">
        <f t="shared" si="11"/>
        <v>51132</v>
      </c>
      <c r="E62" s="146">
        <f t="shared" si="12"/>
        <v>111.42670850482905</v>
      </c>
      <c r="F62" s="147">
        <f t="shared" si="13"/>
        <v>106.9506375655167</v>
      </c>
      <c r="G62" s="148"/>
    </row>
    <row r="63" spans="1:19" ht="13.5" customHeight="1" thickTop="1" x14ac:dyDescent="0.15">
      <c r="A63" s="131"/>
      <c r="B63" s="149" t="s">
        <v>74</v>
      </c>
      <c r="C63" s="150">
        <f>SUM(J43)</f>
        <v>1440389</v>
      </c>
      <c r="D63" s="150">
        <f t="shared" si="11"/>
        <v>1193345</v>
      </c>
      <c r="E63" s="151">
        <f>SUM(C63/R26*100)</f>
        <v>129.24349268760145</v>
      </c>
      <c r="F63" s="152">
        <f t="shared" si="13"/>
        <v>120.70180878119908</v>
      </c>
      <c r="G63" s="158">
        <v>68</v>
      </c>
    </row>
    <row r="64" spans="1:19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保管高</vt:lpstr>
      <vt:lpstr>東部・富士</vt:lpstr>
      <vt:lpstr>清水・静岡</vt:lpstr>
      <vt:lpstr>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 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駿遠・西部!Print_Area</vt:lpstr>
      <vt:lpstr>清水・静岡!Print_Area</vt:lpstr>
      <vt:lpstr>東部・富士!Print_Area</vt:lpstr>
      <vt:lpstr>保管高!Print_Area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2021-10-06T01:45:47Z</cp:lastPrinted>
  <dcterms:created xsi:type="dcterms:W3CDTF">2004-08-12T01:21:30Z</dcterms:created>
  <dcterms:modified xsi:type="dcterms:W3CDTF">2021-10-11T02:06:36Z</dcterms:modified>
</cp:coreProperties>
</file>