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865D6EF1-E394-4E20-8C2C-DEBADA95CBB9}" xr6:coauthVersionLast="36" xr6:coauthVersionMax="36" xr10:uidLastSave="{00000000-0000-0000-0000-000000000000}"/>
  <bookViews>
    <workbookView xWindow="0" yWindow="0" windowWidth="23040" windowHeight="8880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 iterateCount="1"/>
</workbook>
</file>

<file path=xl/calcChain.xml><?xml version="1.0" encoding="utf-8"?>
<calcChain xmlns="http://schemas.openxmlformats.org/spreadsheetml/2006/main">
  <c r="F57" i="17" l="1"/>
  <c r="F61" i="17"/>
  <c r="N26" i="54" l="1"/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C22" i="13" l="1"/>
  <c r="C59" i="13" l="1"/>
  <c r="I46" i="44" l="1"/>
  <c r="D60" i="44" s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D55" i="13" l="1"/>
  <c r="C55" i="44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O57" i="51" s="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6" i="51"/>
  <c r="O87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F30" i="13" s="1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<sst xmlns="http://schemas.openxmlformats.org/spreadsheetml/2006/main" count="1261" uniqueCount="241">
  <si>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</si>
  <si>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</si>
  <si>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</si>
  <si>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</si>
  <si>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</si>
  <si>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</si>
  <si>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</si>
  <si>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</si>
  <si>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</si>
  <si>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</si>
  <si>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</si>
  <si>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</si>
  <si>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</si>
  <si>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</si>
  <si>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</si>
  <si>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</si>
  <si>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</si>
  <si>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</si>
  <si>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</si>
  <si>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</si>
  <si>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</si>
  <si>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</si>
  <si>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</si>
  <si>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</si>
  <si>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</si>
  <si>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</si>
  <si>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</si>
  <si>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</si>
  <si>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</si>
  <si>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</si>
  <si>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</si>
  <si>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</si>
  <si>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</si>
  <si>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</si>
  <si>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</si>
  <si>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</si>
  <si>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</si>
  <si>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</si>
  <si>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</si>
  <si>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</si>
  <si>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</si>
  <si>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</si>
  <si>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</si>
  <si>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</si>
  <si>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</si>
  <si>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</si>
  <si>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</si>
  <si>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</si>
  <si>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</si>
  <si>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</si>
  <si>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</si>
  <si>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</si>
  <si>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</si>
  <si>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</si>
  <si>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</si>
  <si>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</si>
  <si>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</si>
  <si>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</si>
  <si>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</si>
  <si>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</si>
  <si>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</si>
  <si>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</si>
  <si>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</si>
  <si>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</si>
  <si>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</si>
  <si>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</si>
  <si>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</si>
  <si>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</si>
  <si>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</si>
  <si>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</si>
  <si>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</si>
  <si>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</si>
  <si>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</si>
  <si>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</si>
  <si>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</si>
  <si>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</si>
  <si>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</si>
  <si>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</si>
  <si>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</si>
  <si>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</si>
  <si>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</si>
  <si>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</si>
  <si>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</si>
  <si>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</si>
  <si>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</si>
  <si>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</si>
  <si>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</si>
  <si>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</si>
  <si>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</si>
  <si>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</si>
  <si>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</si>
  <si>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</si>
  <si>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</si>
  <si>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</si>
  <si>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</si>
  <si>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</si>
  <si>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</si>
  <si>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</si>
  <si>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</si>
  <si>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</si>
  <si>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</si>
  <si>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</si>
  <si>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</si>
  <si>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</si>
  <si>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</si>
  <si>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</si>
  <si>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</si>
  <si>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</si>
  <si>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</si>
  <si>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</si>
  <si>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</si>
  <si>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</si>
  <si>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</si>
  <si>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</si>
  <si>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</si>
  <si>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</si>
  <si>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</si>
  <si>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</si>
  <si>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</si>
  <si>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</si>
  <si>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</si>
  <si>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</si>
  <si>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</si>
  <si>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</si>
  <si>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</si>
  <si>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</si>
  <si>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</si>
  <si>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</si>
  <si>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</si>
  <si>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</si>
  <si>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</si>
  <si>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</si>
  <si>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</si>
  <si>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</si>
  <si>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</si>
  <si>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</si>
  <si>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</si>
  <si>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</si>
  <si>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</si>
  <si>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</si>
  <si>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</si>
  <si>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</si>
  <si>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</si>
  <si>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</si>
  <si>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</si>
  <si>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</si>
  <si>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</si>
  <si>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</si>
  <si>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</si>
  <si>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</si>
  <si>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</si>
  <si>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</si>
  <si>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</si>
  <si>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</si>
  <si>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</si>
  <si>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</si>
  <si>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</si>
  <si>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</si>
  <si>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</si>
  <si>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</si>
  <si>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</si>
  <si>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</si>
  <si>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</si>
  <si>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</si>
  <si>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</si>
  <si>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</si>
  <si>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</si>
  <si>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</si>
  <si>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</si>
  <si>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</si>
  <si>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</si>
  <si>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</si>
  <si>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</si>
  <si>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</si>
  <si>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</si>
  <si>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</si>
  <si>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</si>
  <si>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</si>
  <si>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</si>
  <si>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</si>
  <si>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</si>
  <si>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</si>
  <si>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</si>
  <si>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</si>
  <si>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</si>
  <si>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</si>
  <si>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</si>
  <si>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</si>
  <si>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</si>
  <si>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</si>
  <si>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</si>
  <si>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</si>
  <si>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</si>
  <si>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</si>
  <si>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</si>
  <si>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</si>
  <si>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</si>
  <si>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</si>
  <si>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</si>
  <si>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</si>
  <si>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</si>
  <si>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</si>
  <si>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</si>
  <si>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</si>
  <si>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</si>
  <si>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</si>
  <si>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</si>
  <si>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</si>
  <si>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</si>
  <si>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</si>
  <si>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</si>
  <si>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</si>
  <si>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</si>
  <si>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</si>
  <si>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</si>
  <si>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トン数</t>
    <rPh sb="2" eb="3">
      <t>スウ</t>
    </rPh>
    <phoneticPr fontId="2"/>
  </si>
  <si>
    <t>米</t>
    <rPh sb="0" eb="1">
      <t>コメ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</si>
  <si>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</si>
  <si>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</si>
  <si>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</si>
  <si>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</si>
  <si>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4"/>
  </si>
  <si>
    <t>3年</t>
    <rPh sb="1" eb="2">
      <t>ネン</t>
    </rPh>
    <phoneticPr fontId="2"/>
  </si>
  <si>
    <t>電気機械</t>
    <rPh sb="0" eb="4">
      <t>デンキキカイ</t>
    </rPh>
    <phoneticPr fontId="2"/>
  </si>
  <si>
    <t>その他の製造工業品</t>
    <rPh sb="2" eb="3">
      <t>タ</t>
    </rPh>
    <rPh sb="4" eb="6">
      <t>セイゾウ</t>
    </rPh>
    <rPh sb="6" eb="9">
      <t>コウギョウヒン</t>
    </rPh>
    <phoneticPr fontId="2"/>
  </si>
  <si>
    <t>その他の化学工業品</t>
    <rPh sb="2" eb="3">
      <t>タ</t>
    </rPh>
    <rPh sb="4" eb="9">
      <t>カガクコウギョウヒン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</si>
  <si>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</si>
  <si>
    <t>その他の化学工業品</t>
    <rPh sb="2" eb="3">
      <t>タ</t>
    </rPh>
    <rPh sb="4" eb="6">
      <t>カガク</t>
    </rPh>
    <rPh sb="6" eb="9">
      <t>コウギョウヒン</t>
    </rPh>
    <phoneticPr fontId="2"/>
  </si>
  <si>
    <t>その他の機械</t>
    <rPh sb="2" eb="3">
      <t>タ</t>
    </rPh>
    <rPh sb="4" eb="6">
      <t>キカイ</t>
    </rPh>
    <phoneticPr fontId="2"/>
  </si>
  <si>
    <t>その他の食料工業品</t>
    <rPh sb="2" eb="3">
      <t>タ</t>
    </rPh>
    <rPh sb="4" eb="9">
      <t>ショクリョウコウギョウヒン</t>
    </rPh>
    <phoneticPr fontId="2"/>
  </si>
  <si>
    <t>合成樹脂</t>
    <rPh sb="0" eb="4">
      <t>ゴウセイジュシ</t>
    </rPh>
    <phoneticPr fontId="2"/>
  </si>
  <si>
    <t>13，233 ㎡</t>
    <phoneticPr fontId="2"/>
  </si>
  <si>
    <t>非鉄金属</t>
    <rPh sb="0" eb="4">
      <t>ヒテツキンゾク</t>
    </rPh>
    <phoneticPr fontId="2"/>
  </si>
  <si>
    <t>2，927　㎡</t>
    <phoneticPr fontId="2"/>
  </si>
  <si>
    <t>令和3年7月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</si>
  <si>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令和3年7月所管面（1～3類）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</si>
  <si>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103，579  m</t>
    </r>
    <r>
      <rPr>
        <sz val="8"/>
        <rFont val="ＭＳ Ｐゴシック"/>
        <family val="3"/>
        <charset val="128"/>
      </rPr>
      <t>3</t>
    </r>
    <phoneticPr fontId="2"/>
  </si>
  <si>
    <t>9，546  ㎡</t>
    <phoneticPr fontId="2"/>
  </si>
  <si>
    <t>　　　　　　　　　　　　　　　　令和3年7月末上位10品目入庫高(県合計）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</si>
  <si>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令和3年7月末上位１０品目保管残高（県合計）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</si>
  <si>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化学肥料</t>
    <rPh sb="0" eb="4">
      <t>カガクヒリョウ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</si>
</sst>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0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10" fillId="0" borderId="37" xfId="0" applyFont="1" applyBorder="1"/>
    <xf numFmtId="0" fontId="32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0" fontId="34" fillId="0" borderId="0" xfId="0" applyFont="1" applyBorder="1"/>
    <xf numFmtId="0" fontId="34" fillId="0" borderId="13" xfId="0" applyFont="1" applyBorder="1"/>
    <xf numFmtId="0" fontId="34" fillId="7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distributed"/>
    </xf>
    <xf numFmtId="0" fontId="34" fillId="0" borderId="37" xfId="0" applyFont="1" applyBorder="1"/>
    <xf numFmtId="0" fontId="34" fillId="0" borderId="0" xfId="0" applyFont="1"/>
    <xf numFmtId="0" fontId="34" fillId="0" borderId="0" xfId="0" applyFont="1" applyBorder="1" applyAlignment="1">
      <alignment horizontal="center"/>
    </xf>
    <xf numFmtId="0" fontId="34" fillId="5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4" fillId="12" borderId="0" xfId="0" applyFont="1" applyFill="1" applyBorder="1" applyAlignment="1">
      <alignment horizontal="center"/>
    </xf>
    <xf numFmtId="0" fontId="34" fillId="10" borderId="0" xfId="0" applyFont="1" applyFill="1" applyBorder="1" applyAlignment="1">
      <alignment horizontal="center"/>
    </xf>
    <xf numFmtId="0" fontId="34" fillId="13" borderId="0" xfId="0" applyFont="1" applyFill="1" applyBorder="1" applyAlignment="1">
      <alignment horizontal="center"/>
    </xf>
    <xf numFmtId="0" fontId="34" fillId="14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15" borderId="0" xfId="0" applyFont="1" applyFill="1" applyBorder="1" applyAlignment="1">
      <alignment horizontal="center"/>
    </xf>
    <xf numFmtId="58" fontId="36" fillId="0" borderId="13" xfId="0" applyNumberFormat="1" applyFont="1" applyBorder="1" applyAlignment="1"/>
    <xf numFmtId="58" fontId="36" fillId="0" borderId="0" xfId="0" applyNumberFormat="1" applyFont="1" applyBorder="1" applyAlignment="1">
      <alignment horizontal="center"/>
    </xf>
    <xf numFmtId="58" fontId="36" fillId="0" borderId="0" xfId="0" applyNumberFormat="1" applyFont="1" applyFill="1" applyBorder="1" applyAlignment="1"/>
    <xf numFmtId="58" fontId="36" fillId="0" borderId="0" xfId="0" applyNumberFormat="1" applyFont="1" applyBorder="1" applyAlignment="1"/>
    <xf numFmtId="58" fontId="36" fillId="0" borderId="37" xfId="0" applyNumberFormat="1" applyFont="1" applyBorder="1" applyAlignment="1"/>
    <xf numFmtId="0" fontId="35" fillId="0" borderId="0" xfId="0" applyFont="1" applyFill="1" applyBorder="1" applyAlignment="1">
      <alignment horizontal="left"/>
    </xf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4" fillId="0" borderId="13" xfId="0" applyFont="1" applyBorder="1" applyAlignment="1"/>
    <xf numFmtId="0" fontId="34" fillId="0" borderId="0" xfId="0" applyFont="1" applyBorder="1" applyAlignment="1"/>
    <xf numFmtId="0" fontId="34" fillId="0" borderId="37" xfId="0" applyFont="1" applyBorder="1" applyAlignment="1"/>
    <xf numFmtId="0" fontId="36" fillId="0" borderId="0" xfId="0" applyFont="1" applyBorder="1" applyAlignment="1">
      <alignment horizontal="center"/>
    </xf>
    <xf numFmtId="0" fontId="36" fillId="0" borderId="0" xfId="0" applyFont="1" applyFill="1" applyBorder="1" applyAlignment="1"/>
    <xf numFmtId="0" fontId="34" fillId="0" borderId="0" xfId="0" applyFont="1" applyBorder="1" applyAlignment="1">
      <alignment horizontal="left"/>
    </xf>
    <xf numFmtId="0" fontId="34" fillId="0" borderId="8" xfId="0" applyFont="1" applyBorder="1"/>
    <xf numFmtId="0" fontId="34" fillId="0" borderId="41" xfId="0" applyFont="1" applyBorder="1" applyAlignment="1">
      <alignment horizontal="center"/>
    </xf>
    <xf numFmtId="0" fontId="34" fillId="0" borderId="41" xfId="0" applyFont="1" applyBorder="1" applyAlignment="1">
      <alignment horizontal="left"/>
    </xf>
    <xf numFmtId="0" fontId="34" fillId="0" borderId="41" xfId="0" applyFont="1" applyBorder="1"/>
    <xf numFmtId="0" fontId="34" fillId="0" borderId="9" xfId="0" applyFont="1" applyBorder="1"/>
    <xf numFmtId="0" fontId="29" fillId="0" borderId="0" xfId="0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16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38" fillId="11" borderId="1" xfId="1" applyFont="1" applyFill="1" applyBorder="1"/>
    <xf numFmtId="38" fontId="38" fillId="11" borderId="11" xfId="1" applyFont="1" applyFill="1" applyBorder="1"/>
    <xf numFmtId="38" fontId="38" fillId="11" borderId="32" xfId="1" applyFont="1" applyFill="1" applyBorder="1"/>
    <xf numFmtId="38" fontId="38" fillId="21" borderId="1" xfId="1" applyFont="1" applyFill="1" applyBorder="1"/>
    <xf numFmtId="38" fontId="38" fillId="21" borderId="11" xfId="1" applyFont="1" applyFill="1" applyBorder="1"/>
    <xf numFmtId="38" fontId="38" fillId="21" borderId="12" xfId="1" applyFont="1" applyFill="1" applyBorder="1"/>
    <xf numFmtId="38" fontId="38" fillId="21" borderId="44" xfId="1" applyFont="1" applyFill="1" applyBorder="1"/>
    <xf numFmtId="0" fontId="38" fillId="11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38" fontId="38" fillId="11" borderId="2" xfId="1" applyFont="1" applyFill="1" applyBorder="1"/>
    <xf numFmtId="38" fontId="38" fillId="11" borderId="31" xfId="1" applyFont="1" applyFill="1" applyBorder="1"/>
    <xf numFmtId="38" fontId="38" fillId="2" borderId="1" xfId="1" applyFont="1" applyFill="1" applyBorder="1"/>
    <xf numFmtId="38" fontId="38" fillId="2" borderId="11" xfId="1" applyFont="1" applyFill="1" applyBorder="1"/>
    <xf numFmtId="38" fontId="38" fillId="2" borderId="2" xfId="1" applyFont="1" applyFill="1" applyBorder="1"/>
    <xf numFmtId="38" fontId="38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38" fillId="19" borderId="1" xfId="0" applyFont="1" applyFill="1" applyBorder="1" applyAlignment="1">
      <alignment horizontal="center"/>
    </xf>
    <xf numFmtId="38" fontId="38" fillId="19" borderId="1" xfId="1" applyFont="1" applyFill="1" applyBorder="1"/>
    <xf numFmtId="38" fontId="38" fillId="19" borderId="11" xfId="1" applyFont="1" applyFill="1" applyBorder="1"/>
    <xf numFmtId="38" fontId="38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4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38" fontId="38" fillId="22" borderId="1" xfId="1" applyFont="1" applyFill="1" applyBorder="1"/>
    <xf numFmtId="38" fontId="38" fillId="22" borderId="11" xfId="1" applyFont="1" applyFill="1" applyBorder="1"/>
    <xf numFmtId="38" fontId="38" fillId="22" borderId="12" xfId="1" applyFont="1" applyFill="1" applyBorder="1"/>
    <xf numFmtId="38" fontId="38" fillId="22" borderId="2" xfId="1" applyFont="1" applyFill="1" applyBorder="1"/>
    <xf numFmtId="38" fontId="38" fillId="22" borderId="31" xfId="1" applyFont="1" applyFill="1" applyBorder="1"/>
    <xf numFmtId="38" fontId="0" fillId="0" borderId="50" xfId="1" applyFont="1" applyFill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38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1" xfId="1" applyFill="1" applyBorder="1"/>
    <xf numFmtId="180" fontId="0" fillId="0" borderId="1" xfId="0" applyNumberFormat="1" applyFill="1" applyBorder="1"/>
    <xf numFmtId="0" fontId="11" fillId="0" borderId="42" xfId="0" applyFont="1" applyBorder="1"/>
    <xf numFmtId="38" fontId="0" fillId="0" borderId="0" xfId="2" applyFont="1"/>
    <xf numFmtId="38" fontId="1" fillId="0" borderId="47" xfId="1" applyFill="1" applyBorder="1"/>
    <xf numFmtId="38" fontId="1" fillId="0" borderId="12" xfId="1" applyFont="1" applyFill="1" applyBorder="1"/>
    <xf numFmtId="38" fontId="1" fillId="0" borderId="43" xfId="1" applyFill="1" applyBorder="1"/>
    <xf numFmtId="0" fontId="6" fillId="0" borderId="4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39" xfId="0" applyFont="1" applyBorder="1"/>
    <xf numFmtId="179" fontId="0" fillId="0" borderId="1" xfId="1" applyNumberFormat="1" applyFont="1" applyFill="1" applyBorder="1"/>
    <xf numFmtId="179" fontId="1" fillId="0" borderId="42" xfId="1" applyNumberFormat="1" applyBorder="1"/>
    <xf numFmtId="179" fontId="1" fillId="0" borderId="11" xfId="1" applyNumberFormat="1" applyBorder="1"/>
    <xf numFmtId="38" fontId="1" fillId="0" borderId="38" xfId="1" applyFill="1" applyBorder="1"/>
    <xf numFmtId="38" fontId="1" fillId="0" borderId="12" xfId="1" applyFont="1" applyBorder="1"/>
    <xf numFmtId="38" fontId="1" fillId="0" borderId="10" xfId="1" applyFont="1" applyFill="1" applyBorder="1"/>
    <xf numFmtId="0" fontId="1" fillId="0" borderId="38" xfId="0" applyFont="1" applyFill="1" applyBorder="1"/>
    <xf numFmtId="0" fontId="11" fillId="0" borderId="38" xfId="0" applyFont="1" applyFill="1" applyBorder="1"/>
    <xf numFmtId="38" fontId="0" fillId="0" borderId="9" xfId="1" applyFont="1" applyBorder="1"/>
    <xf numFmtId="0" fontId="1" fillId="0" borderId="39" xfId="0" applyFont="1" applyBorder="1"/>
    <xf numFmtId="38" fontId="1" fillId="0" borderId="40" xfId="1" applyBorder="1"/>
    <xf numFmtId="38" fontId="0" fillId="0" borderId="40" xfId="1" applyFont="1" applyFill="1" applyBorder="1"/>
    <xf numFmtId="0" fontId="30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1" fillId="0" borderId="13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令和3年7月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170</c:v>
                </c:pt>
                <c:pt idx="8">
                  <c:v>171</c:v>
                </c:pt>
                <c:pt idx="9">
                  <c:v>169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令和3年7月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107.2</c:v>
                </c:pt>
                <c:pt idx="1">
                  <c:v>105</c:v>
                </c:pt>
                <c:pt idx="2">
                  <c:v>95.8</c:v>
                </c:pt>
                <c:pt idx="3">
                  <c:v>99.5</c:v>
                </c:pt>
                <c:pt idx="4">
                  <c:v>100.7</c:v>
                </c:pt>
                <c:pt idx="5">
                  <c:v>106.9</c:v>
                </c:pt>
                <c:pt idx="6">
                  <c:v>108.5</c:v>
                </c:pt>
                <c:pt idx="7">
                  <c:v>114.8</c:v>
                </c:pt>
                <c:pt idx="8">
                  <c:v>122.6</c:v>
                </c:pt>
                <c:pt idx="9">
                  <c:v>120.5</c:v>
                </c:pt>
                <c:pt idx="10">
                  <c:v>111.2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令和3年7月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214.8</c:v>
                </c:pt>
                <c:pt idx="1">
                  <c:v>215</c:v>
                </c:pt>
                <c:pt idx="2">
                  <c:v>220.5</c:v>
                </c:pt>
                <c:pt idx="3">
                  <c:v>225.3</c:v>
                </c:pt>
                <c:pt idx="4">
                  <c:v>226.3</c:v>
                </c:pt>
                <c:pt idx="5">
                  <c:v>228.9</c:v>
                </c:pt>
                <c:pt idx="6">
                  <c:v>231.8</c:v>
                </c:pt>
                <c:pt idx="7">
                  <c:v>234.9</c:v>
                </c:pt>
                <c:pt idx="8">
                  <c:v>240.8</c:v>
                </c:pt>
                <c:pt idx="9">
                  <c:v>233.6</c:v>
                </c:pt>
                <c:pt idx="10">
                  <c:v>239.9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3.4172817170699614E-3"/>
                  <c:y val="-1.1111162812881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金属製品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30248</c:v>
                </c:pt>
                <c:pt idx="1">
                  <c:v>22398</c:v>
                </c:pt>
                <c:pt idx="2">
                  <c:v>8777</c:v>
                </c:pt>
                <c:pt idx="3">
                  <c:v>6716</c:v>
                </c:pt>
                <c:pt idx="4">
                  <c:v>4946</c:v>
                </c:pt>
                <c:pt idx="5">
                  <c:v>4476</c:v>
                </c:pt>
                <c:pt idx="6">
                  <c:v>4218</c:v>
                </c:pt>
                <c:pt idx="7">
                  <c:v>3848</c:v>
                </c:pt>
                <c:pt idx="8">
                  <c:v>1789</c:v>
                </c:pt>
                <c:pt idx="9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金属製品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25604</c:v>
                </c:pt>
                <c:pt idx="1">
                  <c:v>15679</c:v>
                </c:pt>
                <c:pt idx="2">
                  <c:v>7192</c:v>
                </c:pt>
                <c:pt idx="3">
                  <c:v>2532</c:v>
                </c:pt>
                <c:pt idx="4">
                  <c:v>3253</c:v>
                </c:pt>
                <c:pt idx="5">
                  <c:v>2120</c:v>
                </c:pt>
                <c:pt idx="6">
                  <c:v>1885</c:v>
                </c:pt>
                <c:pt idx="7">
                  <c:v>2242</c:v>
                </c:pt>
                <c:pt idx="8">
                  <c:v>2082</c:v>
                </c:pt>
                <c:pt idx="9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43788</c:v>
                </c:pt>
                <c:pt idx="1">
                  <c:v>16772</c:v>
                </c:pt>
                <c:pt idx="2">
                  <c:v>12371</c:v>
                </c:pt>
                <c:pt idx="3">
                  <c:v>9015</c:v>
                </c:pt>
                <c:pt idx="4">
                  <c:v>5627</c:v>
                </c:pt>
                <c:pt idx="5">
                  <c:v>4769</c:v>
                </c:pt>
                <c:pt idx="6">
                  <c:v>4369</c:v>
                </c:pt>
                <c:pt idx="7">
                  <c:v>2325</c:v>
                </c:pt>
                <c:pt idx="8">
                  <c:v>2310</c:v>
                </c:pt>
                <c:pt idx="9">
                  <c:v>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1.8938797423049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-3.4858387799563953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47320</c:v>
                </c:pt>
                <c:pt idx="1">
                  <c:v>8851</c:v>
                </c:pt>
                <c:pt idx="2">
                  <c:v>17347</c:v>
                </c:pt>
                <c:pt idx="3">
                  <c:v>8615</c:v>
                </c:pt>
                <c:pt idx="4">
                  <c:v>7440</c:v>
                </c:pt>
                <c:pt idx="5">
                  <c:v>3888</c:v>
                </c:pt>
                <c:pt idx="6">
                  <c:v>2713</c:v>
                </c:pt>
                <c:pt idx="7">
                  <c:v>555</c:v>
                </c:pt>
                <c:pt idx="8">
                  <c:v>582</c:v>
                </c:pt>
                <c:pt idx="9">
                  <c:v>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1.5504181163401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1.7730496453900058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1.7730496453900058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8.8652482269503553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300221386350978E-16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飲料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麦</c:v>
                </c:pt>
                <c:pt idx="8">
                  <c:v>鉄鋼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26973</c:v>
                </c:pt>
                <c:pt idx="1">
                  <c:v>25033</c:v>
                </c:pt>
                <c:pt idx="2">
                  <c:v>23841</c:v>
                </c:pt>
                <c:pt idx="3">
                  <c:v>19952</c:v>
                </c:pt>
                <c:pt idx="4">
                  <c:v>14869</c:v>
                </c:pt>
                <c:pt idx="5">
                  <c:v>13712</c:v>
                </c:pt>
                <c:pt idx="6">
                  <c:v>12176</c:v>
                </c:pt>
                <c:pt idx="7">
                  <c:v>11588</c:v>
                </c:pt>
                <c:pt idx="8">
                  <c:v>9624</c:v>
                </c:pt>
                <c:pt idx="9">
                  <c:v>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3.876579381065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飲料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麦</c:v>
                </c:pt>
                <c:pt idx="8">
                  <c:v>鉄鋼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22798</c:v>
                </c:pt>
                <c:pt idx="1">
                  <c:v>25066</c:v>
                </c:pt>
                <c:pt idx="2">
                  <c:v>22755</c:v>
                </c:pt>
                <c:pt idx="3">
                  <c:v>16661</c:v>
                </c:pt>
                <c:pt idx="4">
                  <c:v>17719</c:v>
                </c:pt>
                <c:pt idx="5">
                  <c:v>8570</c:v>
                </c:pt>
                <c:pt idx="6">
                  <c:v>14325</c:v>
                </c:pt>
                <c:pt idx="7">
                  <c:v>18387</c:v>
                </c:pt>
                <c:pt idx="8">
                  <c:v>8911</c:v>
                </c:pt>
                <c:pt idx="9">
                  <c:v>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22735</c:v>
                </c:pt>
                <c:pt idx="1">
                  <c:v>14860</c:v>
                </c:pt>
                <c:pt idx="2">
                  <c:v>7546</c:v>
                </c:pt>
                <c:pt idx="3">
                  <c:v>5795</c:v>
                </c:pt>
                <c:pt idx="4">
                  <c:v>3222</c:v>
                </c:pt>
                <c:pt idx="5">
                  <c:v>2714</c:v>
                </c:pt>
                <c:pt idx="6">
                  <c:v>2669</c:v>
                </c:pt>
                <c:pt idx="7">
                  <c:v>732</c:v>
                </c:pt>
                <c:pt idx="8">
                  <c:v>584</c:v>
                </c:pt>
                <c:pt idx="9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34347</c:v>
                </c:pt>
                <c:pt idx="1">
                  <c:v>8181</c:v>
                </c:pt>
                <c:pt idx="2">
                  <c:v>9476</c:v>
                </c:pt>
                <c:pt idx="3">
                  <c:v>2444</c:v>
                </c:pt>
                <c:pt idx="4">
                  <c:v>777</c:v>
                </c:pt>
                <c:pt idx="5">
                  <c:v>2616</c:v>
                </c:pt>
                <c:pt idx="6">
                  <c:v>619</c:v>
                </c:pt>
                <c:pt idx="7">
                  <c:v>675</c:v>
                </c:pt>
                <c:pt idx="8">
                  <c:v>608</c:v>
                </c:pt>
                <c:pt idx="9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その他の日用品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非金属鉱物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37169</c:v>
                </c:pt>
                <c:pt idx="1">
                  <c:v>11159</c:v>
                </c:pt>
                <c:pt idx="2">
                  <c:v>10858</c:v>
                </c:pt>
                <c:pt idx="3">
                  <c:v>10488</c:v>
                </c:pt>
                <c:pt idx="4">
                  <c:v>8239</c:v>
                </c:pt>
                <c:pt idx="5">
                  <c:v>5179</c:v>
                </c:pt>
                <c:pt idx="6">
                  <c:v>3488</c:v>
                </c:pt>
                <c:pt idx="7">
                  <c:v>2674</c:v>
                </c:pt>
                <c:pt idx="8">
                  <c:v>2510</c:v>
                </c:pt>
                <c:pt idx="9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2.259887005649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3.513202581960719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-6.9806628502147175E-3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その他の日用品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非金属鉱物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37260</c:v>
                </c:pt>
                <c:pt idx="1">
                  <c:v>11498</c:v>
                </c:pt>
                <c:pt idx="2">
                  <c:v>5311</c:v>
                </c:pt>
                <c:pt idx="3">
                  <c:v>8247</c:v>
                </c:pt>
                <c:pt idx="4">
                  <c:v>10580</c:v>
                </c:pt>
                <c:pt idx="5">
                  <c:v>5806</c:v>
                </c:pt>
                <c:pt idx="6">
                  <c:v>3489</c:v>
                </c:pt>
                <c:pt idx="7">
                  <c:v>12045</c:v>
                </c:pt>
                <c:pt idx="8">
                  <c:v>2020</c:v>
                </c:pt>
                <c:pt idx="9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8.7375787298485021E-3"/>
                  <c:y val="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雑品</c:v>
                </c:pt>
                <c:pt idx="5">
                  <c:v>紙・パルプ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47223</c:v>
                </c:pt>
                <c:pt idx="1">
                  <c:v>38499</c:v>
                </c:pt>
                <c:pt idx="2">
                  <c:v>19284</c:v>
                </c:pt>
                <c:pt idx="3">
                  <c:v>18071</c:v>
                </c:pt>
                <c:pt idx="4">
                  <c:v>16547</c:v>
                </c:pt>
                <c:pt idx="5">
                  <c:v>16480</c:v>
                </c:pt>
                <c:pt idx="6">
                  <c:v>12707</c:v>
                </c:pt>
                <c:pt idx="7">
                  <c:v>10141</c:v>
                </c:pt>
                <c:pt idx="8">
                  <c:v>9558</c:v>
                </c:pt>
                <c:pt idx="9">
                  <c:v>6442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1.3979905811760568E-2"/>
                  <c:y val="3.5839471678942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雑品</c:v>
                </c:pt>
                <c:pt idx="5">
                  <c:v>紙・パルプ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81767</c:v>
                </c:pt>
                <c:pt idx="1">
                  <c:v>31517</c:v>
                </c:pt>
                <c:pt idx="2">
                  <c:v>20374</c:v>
                </c:pt>
                <c:pt idx="3">
                  <c:v>16094</c:v>
                </c:pt>
                <c:pt idx="4">
                  <c:v>19950</c:v>
                </c:pt>
                <c:pt idx="5">
                  <c:v>17880</c:v>
                </c:pt>
                <c:pt idx="6">
                  <c:v>9622</c:v>
                </c:pt>
                <c:pt idx="7">
                  <c:v>8460</c:v>
                </c:pt>
                <c:pt idx="8">
                  <c:v>9693</c:v>
                </c:pt>
                <c:pt idx="9">
                  <c:v>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7-462C-B9DE-4F35500861CD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7-462C-B9DE-4F35500861CD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F7-462C-B9DE-4F35500861CD}"/>
                </c:ext>
              </c:extLst>
            </c:dLbl>
            <c:dLbl>
              <c:idx val="3"/>
              <c:layout>
                <c:manualLayout>
                  <c:x val="-3.5410232355493716E-3"/>
                  <c:y val="-2.0936450350686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7-462C-B9DE-4F35500861CD}"/>
                </c:ext>
              </c:extLst>
            </c:dLbl>
            <c:dLbl>
              <c:idx val="4"/>
              <c:layout>
                <c:manualLayout>
                  <c:x val="-7.1589244115569887E-3"/>
                  <c:y val="-6.383344203070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62C-B9DE-4F35500861CD}"/>
                </c:ext>
              </c:extLst>
            </c:dLbl>
            <c:dLbl>
              <c:idx val="5"/>
              <c:layout>
                <c:manualLayout>
                  <c:x val="-8.9824916463755941E-3"/>
                  <c:y val="3.0134521497592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F7-462C-B9DE-4F35500861CD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62C-B9DE-4F35500861CD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62C-B9DE-4F35500861CD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62C-B9DE-4F35500861CD}"/>
                </c:ext>
              </c:extLst>
            </c:dLbl>
            <c:dLbl>
              <c:idx val="9"/>
              <c:layout>
                <c:manualLayout>
                  <c:x val="-5.4028186235756679E-3"/>
                  <c:y val="-1.204584084313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127794</c:v>
                </c:pt>
                <c:pt idx="1">
                  <c:v>91030</c:v>
                </c:pt>
                <c:pt idx="2">
                  <c:v>88388</c:v>
                </c:pt>
                <c:pt idx="3">
                  <c:v>83922</c:v>
                </c:pt>
                <c:pt idx="4">
                  <c:v>81870</c:v>
                </c:pt>
                <c:pt idx="5">
                  <c:v>75296</c:v>
                </c:pt>
                <c:pt idx="6">
                  <c:v>68498</c:v>
                </c:pt>
                <c:pt idx="7">
                  <c:v>64891</c:v>
                </c:pt>
                <c:pt idx="8">
                  <c:v>55405</c:v>
                </c:pt>
                <c:pt idx="9">
                  <c:v>49078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F7-462C-B9DE-4F35500861CD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62C-B9DE-4F35500861CD}"/>
                </c:ext>
              </c:extLst>
            </c:dLbl>
            <c:dLbl>
              <c:idx val="1"/>
              <c:layout>
                <c:manualLayout>
                  <c:x val="1.9697337029658439E-3"/>
                  <c:y val="-5.9708956624708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62C-B9DE-4F35500861CD}"/>
                </c:ext>
              </c:extLst>
            </c:dLbl>
            <c:dLbl>
              <c:idx val="2"/>
              <c:layout>
                <c:manualLayout>
                  <c:x val="5.4806803768002238E-3"/>
                  <c:y val="-1.532105720872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62C-B9DE-4F35500861CD}"/>
                </c:ext>
              </c:extLst>
            </c:dLbl>
            <c:dLbl>
              <c:idx val="3"/>
              <c:layout>
                <c:manualLayout>
                  <c:x val="7.3443028456784271E-3"/>
                  <c:y val="-1.1670418932887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62C-B9DE-4F35500861CD}"/>
                </c:ext>
              </c:extLst>
            </c:dLbl>
            <c:dLbl>
              <c:idx val="4"/>
              <c:layout>
                <c:manualLayout>
                  <c:x val="7.2557596967045782E-3"/>
                  <c:y val="-1.15026273675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62C-B9DE-4F35500861CD}"/>
                </c:ext>
              </c:extLst>
            </c:dLbl>
            <c:dLbl>
              <c:idx val="5"/>
              <c:layout>
                <c:manualLayout>
                  <c:x val="8.9532583527460671E-3"/>
                  <c:y val="1.1903827311545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62C-B9DE-4F35500861CD}"/>
                </c:ext>
              </c:extLst>
            </c:dLbl>
            <c:dLbl>
              <c:idx val="6"/>
              <c:layout>
                <c:manualLayout>
                  <c:x val="7.1780384881608671E-3"/>
                  <c:y val="1.4608880438901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F7-462C-B9DE-4F35500861CD}"/>
                </c:ext>
              </c:extLst>
            </c:dLbl>
            <c:dLbl>
              <c:idx val="7"/>
              <c:layout>
                <c:manualLayout>
                  <c:x val="2.8811659586597474E-5"/>
                  <c:y val="6.2052414241753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62C-B9DE-4F35500861CD}"/>
                </c:ext>
              </c:extLst>
            </c:dLbl>
            <c:dLbl>
              <c:idx val="8"/>
              <c:layout>
                <c:manualLayout>
                  <c:x val="7.1492268285740079E-3"/>
                  <c:y val="9.1910407740534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F7-462C-B9DE-4F35500861CD}"/>
                </c:ext>
              </c:extLst>
            </c:dLbl>
            <c:dLbl>
              <c:idx val="9"/>
              <c:layout>
                <c:manualLayout>
                  <c:x val="3.579391933438039E-3"/>
                  <c:y val="-5.83966203591640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165175</c:v>
                </c:pt>
                <c:pt idx="1">
                  <c:v>98251</c:v>
                </c:pt>
                <c:pt idx="2">
                  <c:v>93043</c:v>
                </c:pt>
                <c:pt idx="3">
                  <c:v>118335</c:v>
                </c:pt>
                <c:pt idx="4">
                  <c:v>89204</c:v>
                </c:pt>
                <c:pt idx="5">
                  <c:v>58832</c:v>
                </c:pt>
                <c:pt idx="6">
                  <c:v>62626</c:v>
                </c:pt>
                <c:pt idx="7">
                  <c:v>76673</c:v>
                </c:pt>
                <c:pt idx="8">
                  <c:v>51336</c:v>
                </c:pt>
                <c:pt idx="9">
                  <c:v>45946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F7-462C-B9DE-4F3550086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83310136"/>
        <c:axId val="183310528"/>
      </c:barChart>
      <c:catAx>
        <c:axId val="18331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528"/>
        <c:crosses val="autoZero"/>
        <c:auto val="1"/>
        <c:lblAlgn val="ctr"/>
        <c:lblOffset val="100"/>
        <c:noMultiLvlLbl val="0"/>
      </c:catAx>
      <c:valAx>
        <c:axId val="18331052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13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4.69897209985315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51-491C-9C83-ECDC457C6AD6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51-491C-9C83-ECDC457C6AD6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51-491C-9C83-ECDC457C6AD6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51-491C-9C83-ECDC457C6AD6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51-491C-9C83-ECDC457C6AD6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51-491C-9C83-ECDC457C6AD6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51-491C-9C83-ECDC457C6AD6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51-491C-9C83-ECDC457C6AD6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51-491C-9C83-ECDC457C6AD6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51-491C-9C83-ECDC457C6AD6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51-491C-9C83-ECDC457C6AD6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51-491C-9C83-ECDC457C6AD6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51-491C-9C83-ECDC457C6AD6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51-491C-9C83-ECDC457C6AD6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51-491C-9C83-ECDC457C6AD6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051-491C-9C83-ECDC457C6AD6}"/>
                </c:ext>
              </c:extLst>
            </c:dLbl>
            <c:dLbl>
              <c:idx val="5"/>
              <c:layout>
                <c:manualLayout>
                  <c:x val="-0.13623939870161234"/>
                  <c:y val="-0.118845722478522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5995436489761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051-491C-9C83-ECDC457C6AD6}"/>
                </c:ext>
              </c:extLst>
            </c:dLbl>
            <c:dLbl>
              <c:idx val="6"/>
              <c:layout>
                <c:manualLayout>
                  <c:x val="8.8098886365501922E-2"/>
                  <c:y val="-5.6213419357822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051-491C-9C83-ECDC457C6AD6}"/>
                </c:ext>
              </c:extLst>
            </c:dLbl>
            <c:dLbl>
              <c:idx val="7"/>
              <c:layout>
                <c:manualLayout>
                  <c:x val="0.18613108076437607"/>
                  <c:y val="-0.161219027137026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4524489608974"/>
                      <c:h val="0.145565460705077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051-491C-9C83-ECDC457C6AD6}"/>
                </c:ext>
              </c:extLst>
            </c:dLbl>
            <c:dLbl>
              <c:idx val="8"/>
              <c:layout>
                <c:manualLayout>
                  <c:x val="2.2495006430076341E-2"/>
                  <c:y val="-6.965382080543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051-491C-9C83-ECDC457C6AD6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051-491C-9C83-ECDC457C6AD6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51-491C-9C83-ECDC457C6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127794</c:v>
                </c:pt>
                <c:pt idx="1">
                  <c:v>91030</c:v>
                </c:pt>
                <c:pt idx="2">
                  <c:v>88388</c:v>
                </c:pt>
                <c:pt idx="3">
                  <c:v>83922</c:v>
                </c:pt>
                <c:pt idx="4">
                  <c:v>81870</c:v>
                </c:pt>
                <c:pt idx="5">
                  <c:v>75296</c:v>
                </c:pt>
                <c:pt idx="6">
                  <c:v>68498</c:v>
                </c:pt>
                <c:pt idx="7">
                  <c:v>64891</c:v>
                </c:pt>
                <c:pt idx="8">
                  <c:v>55405</c:v>
                </c:pt>
                <c:pt idx="9">
                  <c:v>49078</c:v>
                </c:pt>
                <c:pt idx="10">
                  <c:v>328305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51-491C-9C83-ECDC457C6AD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E7-4B31-A3CB-A20157E375C5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E7-4B31-A3CB-A20157E375C5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E7-4B31-A3CB-A20157E375C5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FE7-4B31-A3CB-A20157E375C5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E7-4B31-A3CB-A20157E375C5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FE7-4B31-A3CB-A20157E375C5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FE7-4B31-A3CB-A20157E375C5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FE7-4B31-A3CB-A20157E375C5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FE7-4B31-A3CB-A20157E375C5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FE7-4B31-A3CB-A20157E375C5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FE7-4B31-A3CB-A20157E375C5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7-4B31-A3CB-A20157E375C5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E7-4B31-A3CB-A20157E375C5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7-4B31-A3CB-A20157E375C5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7-4B31-A3CB-A20157E375C5}"/>
                </c:ext>
              </c:extLst>
            </c:dLbl>
            <c:dLbl>
              <c:idx val="4"/>
              <c:layout>
                <c:manualLayout>
                  <c:x val="-0.16935755492492385"/>
                  <c:y val="-0.12075201797114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FE7-4B31-A3CB-A20157E375C5}"/>
                </c:ext>
              </c:extLst>
            </c:dLbl>
            <c:dLbl>
              <c:idx val="5"/>
              <c:layout>
                <c:manualLayout>
                  <c:x val="-4.6935129301730688E-2"/>
                  <c:y val="-0.118588729623874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FE7-4B31-A3CB-A20157E375C5}"/>
                </c:ext>
              </c:extLst>
            </c:dLbl>
            <c:dLbl>
              <c:idx val="6"/>
              <c:layout>
                <c:manualLayout>
                  <c:x val="8.3003184246639189E-2"/>
                  <c:y val="-6.9839086078763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FE7-4B31-A3CB-A20157E375C5}"/>
                </c:ext>
              </c:extLst>
            </c:dLbl>
            <c:dLbl>
              <c:idx val="7"/>
              <c:layout>
                <c:manualLayout>
                  <c:x val="0.16967904392661579"/>
                  <c:y val="-0.164782140591627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E7-4B31-A3CB-A20157E375C5}"/>
                </c:ext>
              </c:extLst>
            </c:dLbl>
            <c:dLbl>
              <c:idx val="8"/>
              <c:layout>
                <c:manualLayout>
                  <c:x val="6.5881130340940883E-2"/>
                  <c:y val="-5.9278244321455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E7-4B31-A3CB-A20157E375C5}"/>
                </c:ext>
              </c:extLst>
            </c:dLbl>
            <c:dLbl>
              <c:idx val="9"/>
              <c:layout>
                <c:manualLayout>
                  <c:x val="0.14146608577481115"/>
                  <c:y val="-6.01118540891922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E7-4B31-A3CB-A20157E375C5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E7-4B31-A3CB-A20157E37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165175</c:v>
                </c:pt>
                <c:pt idx="1">
                  <c:v>98251</c:v>
                </c:pt>
                <c:pt idx="2">
                  <c:v>93043</c:v>
                </c:pt>
                <c:pt idx="3">
                  <c:v>118335</c:v>
                </c:pt>
                <c:pt idx="4">
                  <c:v>89204</c:v>
                </c:pt>
                <c:pt idx="5">
                  <c:v>58832</c:v>
                </c:pt>
                <c:pt idx="6">
                  <c:v>62626</c:v>
                </c:pt>
                <c:pt idx="7">
                  <c:v>76673</c:v>
                </c:pt>
                <c:pt idx="8">
                  <c:v>51336</c:v>
                </c:pt>
                <c:pt idx="9">
                  <c:v>45946</c:v>
                </c:pt>
                <c:pt idx="10">
                  <c:v>349825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E7-4B31-A3CB-A20157E375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85-4365-B92A-CC6FEC3DD24F}"/>
                </c:ext>
              </c:extLst>
            </c:dLbl>
            <c:dLbl>
              <c:idx val="1"/>
              <c:layout>
                <c:manualLayout>
                  <c:x val="3.5413899955732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5-4365-B92A-CC6FEC3DD24F}"/>
                </c:ext>
              </c:extLst>
            </c:dLbl>
            <c:dLbl>
              <c:idx val="2"/>
              <c:layout>
                <c:manualLayout>
                  <c:x val="-1.7706949977866638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85-4365-B92A-CC6FEC3DD24F}"/>
                </c:ext>
              </c:extLst>
            </c:dLbl>
            <c:dLbl>
              <c:idx val="3"/>
              <c:layout>
                <c:manualLayout>
                  <c:x val="-1.7706949977866961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85-4365-B92A-CC6FEC3DD24F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85-4365-B92A-CC6FEC3DD24F}"/>
                </c:ext>
              </c:extLst>
            </c:dLbl>
            <c:dLbl>
              <c:idx val="5"/>
              <c:layout>
                <c:manualLayout>
                  <c:x val="-5.3120849933598934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85-4365-B92A-CC6FEC3DD24F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85-4365-B92A-CC6FEC3DD24F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85-4365-B92A-CC6FEC3DD24F}"/>
                </c:ext>
              </c:extLst>
            </c:dLbl>
            <c:dLbl>
              <c:idx val="8"/>
              <c:layout>
                <c:manualLayout>
                  <c:x val="-1.2394864984506419E-2"/>
                  <c:y val="2.5925933486711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85-4365-B92A-CC6FEC3DD24F}"/>
                </c:ext>
              </c:extLst>
            </c:dLbl>
            <c:dLbl>
              <c:idx val="9"/>
              <c:layout>
                <c:manualLayout>
                  <c:x val="-7.0827799911465251E-3"/>
                  <c:y val="1.1110822721149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17658</c:v>
                </c:pt>
                <c:pt idx="1">
                  <c:v>17435</c:v>
                </c:pt>
                <c:pt idx="2">
                  <c:v>13107</c:v>
                </c:pt>
                <c:pt idx="3">
                  <c:v>12809</c:v>
                </c:pt>
                <c:pt idx="4">
                  <c:v>7768</c:v>
                </c:pt>
                <c:pt idx="5">
                  <c:v>6237</c:v>
                </c:pt>
                <c:pt idx="6">
                  <c:v>5267</c:v>
                </c:pt>
                <c:pt idx="7">
                  <c:v>3694</c:v>
                </c:pt>
                <c:pt idx="8">
                  <c:v>2956</c:v>
                </c:pt>
                <c:pt idx="9">
                  <c:v>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85-4365-B92A-CC6FEC3DD24F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85-4365-B92A-CC6FEC3DD24F}"/>
                </c:ext>
              </c:extLst>
            </c:dLbl>
            <c:dLbl>
              <c:idx val="1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85-4365-B92A-CC6FEC3DD24F}"/>
                </c:ext>
              </c:extLst>
            </c:dLbl>
            <c:dLbl>
              <c:idx val="2"/>
              <c:layout>
                <c:manualLayout>
                  <c:x val="8.8534749889330917E-3"/>
                  <c:y val="-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85-4365-B92A-CC6FEC3DD24F}"/>
                </c:ext>
              </c:extLst>
            </c:dLbl>
            <c:dLbl>
              <c:idx val="3"/>
              <c:layout>
                <c:manualLayout>
                  <c:x val="1.0624169986719787E-2"/>
                  <c:y val="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85-4365-B92A-CC6FEC3DD24F}"/>
                </c:ext>
              </c:extLst>
            </c:dLbl>
            <c:dLbl>
              <c:idx val="4"/>
              <c:layout>
                <c:manualLayout>
                  <c:x val="3.5412505707702871E-3"/>
                  <c:y val="7.4071179373338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85-4365-B92A-CC6FEC3DD24F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85-4365-B92A-CC6FEC3DD24F}"/>
                </c:ext>
              </c:extLst>
            </c:dLbl>
            <c:dLbl>
              <c:idx val="6"/>
              <c:layout>
                <c:manualLayout>
                  <c:x val="-1.7706949977866313E-3"/>
                  <c:y val="1.8517940658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85-4365-B92A-CC6FEC3DD24F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85-4365-B92A-CC6FEC3DD24F}"/>
                </c:ext>
              </c:extLst>
            </c:dLbl>
            <c:dLbl>
              <c:idx val="8"/>
              <c:layout>
                <c:manualLayout>
                  <c:x val="-1.2984946647223578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85-4365-B92A-CC6FEC3DD24F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10844</c:v>
                </c:pt>
                <c:pt idx="1">
                  <c:v>16540</c:v>
                </c:pt>
                <c:pt idx="2">
                  <c:v>10053</c:v>
                </c:pt>
                <c:pt idx="3">
                  <c:v>5010</c:v>
                </c:pt>
                <c:pt idx="4">
                  <c:v>5677</c:v>
                </c:pt>
                <c:pt idx="5">
                  <c:v>8903</c:v>
                </c:pt>
                <c:pt idx="6">
                  <c:v>5918</c:v>
                </c:pt>
                <c:pt idx="7">
                  <c:v>4334</c:v>
                </c:pt>
                <c:pt idx="8">
                  <c:v>3001</c:v>
                </c:pt>
                <c:pt idx="9">
                  <c:v>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985-4365-B92A-CC6FEC3DD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0016"/>
        <c:axId val="236080408"/>
      </c:barChart>
      <c:catAx>
        <c:axId val="23608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0408"/>
        <c:crosses val="autoZero"/>
        <c:auto val="1"/>
        <c:lblAlgn val="ctr"/>
        <c:lblOffset val="100"/>
        <c:noMultiLvlLbl val="0"/>
      </c:catAx>
      <c:valAx>
        <c:axId val="236080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0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2,399,111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2,399,111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218981</c:v>
                </c:pt>
                <c:pt idx="1">
                  <c:v>388653</c:v>
                </c:pt>
                <c:pt idx="2">
                  <c:v>516550</c:v>
                </c:pt>
                <c:pt idx="3">
                  <c:v>155235</c:v>
                </c:pt>
                <c:pt idx="4">
                  <c:v>254987</c:v>
                </c:pt>
                <c:pt idx="5">
                  <c:v>864705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3</a:t>
            </a:r>
            <a:r>
              <a:rPr lang="ja-JP" altLang="en-US" sz="1100" baseline="0"/>
              <a:t>年</a:t>
            </a:r>
            <a:r>
              <a:rPr lang="en-US" altLang="ja-JP" sz="1100" baseline="0"/>
              <a:t>7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F-4679-9866-A54658B465D9}"/>
                </c:ext>
              </c:extLst>
            </c:dLbl>
            <c:dLbl>
              <c:idx val="1"/>
              <c:layout>
                <c:manualLayout>
                  <c:x val="-1.0610079575596816E-2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F-4679-9866-A54658B465D9}"/>
                </c:ext>
              </c:extLst>
            </c:dLbl>
            <c:dLbl>
              <c:idx val="2"/>
              <c:layout>
                <c:manualLayout>
                  <c:x val="-8.8417329796639816E-3"/>
                  <c:y val="1.9156786436178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F-4679-9866-A54658B465D9}"/>
                </c:ext>
              </c:extLst>
            </c:dLbl>
            <c:dLbl>
              <c:idx val="3"/>
              <c:layout>
                <c:manualLayout>
                  <c:x val="-8.8417329796640787E-3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F-4679-9866-A54658B465D9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0F-4679-9866-A54658B465D9}"/>
                </c:ext>
              </c:extLst>
            </c:dLbl>
            <c:dLbl>
              <c:idx val="5"/>
              <c:layout>
                <c:manualLayout>
                  <c:x val="-8.8417329796640787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F-4679-9866-A54658B465D9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0F-4679-9866-A54658B465D9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0F-4679-9866-A54658B465D9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0F-4679-9866-A54658B465D9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83432</c:v>
                </c:pt>
                <c:pt idx="1">
                  <c:v>22465</c:v>
                </c:pt>
                <c:pt idx="2">
                  <c:v>15053</c:v>
                </c:pt>
                <c:pt idx="3">
                  <c:v>11272</c:v>
                </c:pt>
                <c:pt idx="4">
                  <c:v>11092</c:v>
                </c:pt>
                <c:pt idx="5">
                  <c:v>10203</c:v>
                </c:pt>
                <c:pt idx="6">
                  <c:v>6977</c:v>
                </c:pt>
                <c:pt idx="7">
                  <c:v>5283</c:v>
                </c:pt>
                <c:pt idx="8">
                  <c:v>4743</c:v>
                </c:pt>
                <c:pt idx="9">
                  <c:v>3939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0F-4679-9866-A54658B465D9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366931918656055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0F-4679-9866-A54658B465D9}"/>
                </c:ext>
              </c:extLst>
            </c:dLbl>
            <c:dLbl>
              <c:idx val="1"/>
              <c:layout>
                <c:manualLayout>
                  <c:x val="1.7683465959328027E-3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0F-4679-9866-A54658B465D9}"/>
                </c:ext>
              </c:extLst>
            </c:dLbl>
            <c:dLbl>
              <c:idx val="2"/>
              <c:layout>
                <c:manualLayout>
                  <c:x val="3.5366931918655409E-3"/>
                  <c:y val="-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0F-4679-9866-A54658B465D9}"/>
                </c:ext>
              </c:extLst>
            </c:dLbl>
            <c:dLbl>
              <c:idx val="3"/>
              <c:layout>
                <c:manualLayout>
                  <c:x val="8.8417329796640146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0F-4679-9866-A54658B465D9}"/>
                </c:ext>
              </c:extLst>
            </c:dLbl>
            <c:dLbl>
              <c:idx val="4"/>
              <c:layout>
                <c:manualLayout>
                  <c:x val="5.3050397877984082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0F-4679-9866-A54658B465D9}"/>
                </c:ext>
              </c:extLst>
            </c:dLbl>
            <c:dLbl>
              <c:idx val="5"/>
              <c:layout>
                <c:manualLayout>
                  <c:x val="3.5366931918656055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0F-4679-9866-A54658B465D9}"/>
                </c:ext>
              </c:extLst>
            </c:dLbl>
            <c:dLbl>
              <c:idx val="6"/>
              <c:layout>
                <c:manualLayout>
                  <c:x val="-5.3050397877984082E-3"/>
                  <c:y val="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0F-4679-9866-A54658B465D9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0F-4679-9866-A54658B465D9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0F-4679-9866-A54658B465D9}"/>
                </c:ext>
              </c:extLst>
            </c:dLbl>
            <c:dLbl>
              <c:idx val="9"/>
              <c:layout>
                <c:manualLayout>
                  <c:x val="5.305039787798279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107193</c:v>
                </c:pt>
                <c:pt idx="1">
                  <c:v>19289</c:v>
                </c:pt>
                <c:pt idx="2">
                  <c:v>19455</c:v>
                </c:pt>
                <c:pt idx="3">
                  <c:v>11176</c:v>
                </c:pt>
                <c:pt idx="4">
                  <c:v>12400</c:v>
                </c:pt>
                <c:pt idx="5">
                  <c:v>20652</c:v>
                </c:pt>
                <c:pt idx="6">
                  <c:v>7735</c:v>
                </c:pt>
                <c:pt idx="7">
                  <c:v>6028</c:v>
                </c:pt>
                <c:pt idx="8">
                  <c:v>4892</c:v>
                </c:pt>
                <c:pt idx="9">
                  <c:v>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20F-4679-9866-A54658B4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1192"/>
        <c:axId val="236081584"/>
      </c:barChart>
      <c:catAx>
        <c:axId val="23608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584"/>
        <c:crosses val="autoZero"/>
        <c:auto val="1"/>
        <c:lblAlgn val="ctr"/>
        <c:lblOffset val="100"/>
        <c:noMultiLvlLbl val="0"/>
      </c:catAx>
      <c:valAx>
        <c:axId val="23608158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1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2477856965506342E-2"/>
                  <c:y val="1.493930905695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6-4151-A52A-9F3D518BE7FA}"/>
                </c:ext>
              </c:extLst>
            </c:dLbl>
            <c:dLbl>
              <c:idx val="1"/>
              <c:layout>
                <c:manualLayout>
                  <c:x val="-1.2477716608739121E-2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06-4151-A52A-9F3D518BE7FA}"/>
                </c:ext>
              </c:extLst>
            </c:dLbl>
            <c:dLbl>
              <c:idx val="2"/>
              <c:layout>
                <c:manualLayout>
                  <c:x val="-1.24777166087391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06-4151-A52A-9F3D518BE7FA}"/>
                </c:ext>
              </c:extLst>
            </c:dLbl>
            <c:dLbl>
              <c:idx val="3"/>
              <c:layout>
                <c:manualLayout>
                  <c:x val="-1.0695185664633506E-2"/>
                  <c:y val="-3.7348272642390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06-4151-A52A-9F3D518BE7FA}"/>
                </c:ext>
              </c:extLst>
            </c:dLbl>
            <c:dLbl>
              <c:idx val="4"/>
              <c:layout>
                <c:manualLayout>
                  <c:x val="-8.912654720527987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06-4151-A52A-9F3D518BE7FA}"/>
                </c:ext>
              </c:extLst>
            </c:dLbl>
            <c:dLbl>
              <c:idx val="5"/>
              <c:layout>
                <c:manualLayout>
                  <c:x val="-5.3475928323168179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6-4151-A52A-9F3D518BE7FA}"/>
                </c:ext>
              </c:extLst>
            </c:dLbl>
            <c:dLbl>
              <c:idx val="6"/>
              <c:layout>
                <c:manualLayout>
                  <c:x val="-1.7825309441055841E-3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06-4151-A52A-9F3D518BE7FA}"/>
                </c:ext>
              </c:extLst>
            </c:dLbl>
            <c:dLbl>
              <c:idx val="7"/>
              <c:layout>
                <c:manualLayout>
                  <c:x val="-7.1301237764224675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06-4151-A52A-9F3D518BE7FA}"/>
                </c:ext>
              </c:extLst>
            </c:dLbl>
            <c:dLbl>
              <c:idx val="8"/>
              <c:layout>
                <c:manualLayout>
                  <c:x val="-8.9126547205280512E-3"/>
                  <c:y val="-1.4939603137843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06-4151-A52A-9F3D518BE7FA}"/>
                </c:ext>
              </c:extLst>
            </c:dLbl>
            <c:dLbl>
              <c:idx val="9"/>
              <c:layout>
                <c:manualLayout>
                  <c:x val="-1.247771660873909E-2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88195</c:v>
                </c:pt>
                <c:pt idx="1">
                  <c:v>45448</c:v>
                </c:pt>
                <c:pt idx="2">
                  <c:v>33457</c:v>
                </c:pt>
                <c:pt idx="3">
                  <c:v>26747</c:v>
                </c:pt>
                <c:pt idx="4">
                  <c:v>24587</c:v>
                </c:pt>
                <c:pt idx="5">
                  <c:v>20948</c:v>
                </c:pt>
                <c:pt idx="6">
                  <c:v>20885</c:v>
                </c:pt>
                <c:pt idx="7">
                  <c:v>18781</c:v>
                </c:pt>
                <c:pt idx="8">
                  <c:v>14746</c:v>
                </c:pt>
                <c:pt idx="9">
                  <c:v>12686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06-4151-A52A-9F3D518BE7FA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7.1301237764223209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06-4151-A52A-9F3D518BE7FA}"/>
                </c:ext>
              </c:extLst>
            </c:dLbl>
            <c:dLbl>
              <c:idx val="1"/>
              <c:layout>
                <c:manualLayout>
                  <c:x val="5.3475928323167199E-3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06-4151-A52A-9F3D518BE7FA}"/>
                </c:ext>
              </c:extLst>
            </c:dLbl>
            <c:dLbl>
              <c:idx val="2"/>
              <c:layout>
                <c:manualLayout>
                  <c:x val="1.7825309441055516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06-4151-A52A-9F3D518BE7FA}"/>
                </c:ext>
              </c:extLst>
            </c:dLbl>
            <c:dLbl>
              <c:idx val="3"/>
              <c:layout>
                <c:manualLayout>
                  <c:x val="3.5650618882111032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06-4151-A52A-9F3D518BE7FA}"/>
                </c:ext>
              </c:extLst>
            </c:dLbl>
            <c:dLbl>
              <c:idx val="4"/>
              <c:layout>
                <c:manualLayout>
                  <c:x val="1.7825309441055189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06-4151-A52A-9F3D518BE7FA}"/>
                </c:ext>
              </c:extLst>
            </c:dLbl>
            <c:dLbl>
              <c:idx val="5"/>
              <c:layout>
                <c:manualLayout>
                  <c:x val="8.912654720527921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06-4151-A52A-9F3D518BE7FA}"/>
                </c:ext>
              </c:extLst>
            </c:dLbl>
            <c:dLbl>
              <c:idx val="6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06-4151-A52A-9F3D518BE7FA}"/>
                </c:ext>
              </c:extLst>
            </c:dLbl>
            <c:dLbl>
              <c:idx val="7"/>
              <c:layout>
                <c:manualLayout>
                  <c:x val="7.0874553191774738E-3"/>
                  <c:y val="-1.493989721873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06-4151-A52A-9F3D518BE7FA}"/>
                </c:ext>
              </c:extLst>
            </c:dLbl>
            <c:dLbl>
              <c:idx val="8"/>
              <c:layout>
                <c:manualLayout>
                  <c:x val="3.5650618882111683E-3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06-4151-A52A-9F3D518BE7FA}"/>
                </c:ext>
              </c:extLst>
            </c:dLbl>
            <c:dLbl>
              <c:idx val="9"/>
              <c:layout>
                <c:manualLayout>
                  <c:x val="1.7822502305709486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95152</c:v>
                </c:pt>
                <c:pt idx="1">
                  <c:v>43934</c:v>
                </c:pt>
                <c:pt idx="2">
                  <c:v>37697</c:v>
                </c:pt>
                <c:pt idx="3">
                  <c:v>38387</c:v>
                </c:pt>
                <c:pt idx="4">
                  <c:v>29656</c:v>
                </c:pt>
                <c:pt idx="5">
                  <c:v>19085</c:v>
                </c:pt>
                <c:pt idx="6">
                  <c:v>17351</c:v>
                </c:pt>
                <c:pt idx="7">
                  <c:v>18288</c:v>
                </c:pt>
                <c:pt idx="8">
                  <c:v>13489</c:v>
                </c:pt>
                <c:pt idx="9">
                  <c:v>17077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06-4151-A52A-9F3D518B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2368"/>
        <c:axId val="236082760"/>
      </c:barChart>
      <c:catAx>
        <c:axId val="23608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760"/>
        <c:crosses val="autoZero"/>
        <c:auto val="1"/>
        <c:lblAlgn val="ctr"/>
        <c:lblOffset val="100"/>
        <c:noMultiLvlLbl val="0"/>
      </c:catAx>
      <c:valAx>
        <c:axId val="2360827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35-46A2-BC0B-FCB215A9FD76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5-46A2-BC0B-FCB215A9FD76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5-46A2-BC0B-FCB215A9FD76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5-46A2-BC0B-FCB215A9FD76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5-46A2-BC0B-FCB215A9FD76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5-46A2-BC0B-FCB215A9FD76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5-46A2-BC0B-FCB215A9FD76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35-46A2-BC0B-FCB215A9FD76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35-46A2-BC0B-FCB215A9FD76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12852</c:v>
                </c:pt>
                <c:pt idx="1">
                  <c:v>11505</c:v>
                </c:pt>
                <c:pt idx="2">
                  <c:v>3257</c:v>
                </c:pt>
                <c:pt idx="3">
                  <c:v>2469</c:v>
                </c:pt>
                <c:pt idx="4">
                  <c:v>1985</c:v>
                </c:pt>
                <c:pt idx="5">
                  <c:v>1623</c:v>
                </c:pt>
                <c:pt idx="6">
                  <c:v>1406</c:v>
                </c:pt>
                <c:pt idx="7">
                  <c:v>1371</c:v>
                </c:pt>
                <c:pt idx="8">
                  <c:v>746</c:v>
                </c:pt>
                <c:pt idx="9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35-46A2-BC0B-FCB215A9FD76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680907877169559E-2"/>
                  <c:y val="7.49034179716296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35-46A2-BC0B-FCB215A9FD76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35-46A2-BC0B-FCB215A9FD76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35-46A2-BC0B-FCB215A9FD76}"/>
                </c:ext>
              </c:extLst>
            </c:dLbl>
            <c:dLbl>
              <c:idx val="3"/>
              <c:layout>
                <c:manualLayout>
                  <c:x val="0"/>
                  <c:y val="-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35-46A2-BC0B-FCB215A9FD76}"/>
                </c:ext>
              </c:extLst>
            </c:dLbl>
            <c:dLbl>
              <c:idx val="4"/>
              <c:layout>
                <c:manualLayout>
                  <c:x val="1.737539816868751E-3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35-46A2-BC0B-FCB215A9FD76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35-46A2-BC0B-FCB215A9FD76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35-46A2-BC0B-FCB215A9FD76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35-46A2-BC0B-FCB215A9FD76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35-46A2-BC0B-FCB215A9FD76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9648</c:v>
                </c:pt>
                <c:pt idx="1">
                  <c:v>12046</c:v>
                </c:pt>
                <c:pt idx="2">
                  <c:v>8161</c:v>
                </c:pt>
                <c:pt idx="3">
                  <c:v>1488</c:v>
                </c:pt>
                <c:pt idx="4">
                  <c:v>2791</c:v>
                </c:pt>
                <c:pt idx="5">
                  <c:v>1899</c:v>
                </c:pt>
                <c:pt idx="6">
                  <c:v>1742</c:v>
                </c:pt>
                <c:pt idx="7">
                  <c:v>1371</c:v>
                </c:pt>
                <c:pt idx="8">
                  <c:v>349</c:v>
                </c:pt>
                <c:pt idx="9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F35-46A2-BC0B-FCB215A9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3544"/>
        <c:axId val="236346232"/>
      </c:barChart>
      <c:catAx>
        <c:axId val="23608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6346232"/>
        <c:crosses val="autoZero"/>
        <c:auto val="1"/>
        <c:lblAlgn val="ctr"/>
        <c:lblOffset val="100"/>
        <c:noMultiLvlLbl val="0"/>
      </c:catAx>
      <c:valAx>
        <c:axId val="2363462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3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4260249554367201E-2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52-4EB5-9EAA-E07DBF8F0D1F}"/>
                </c:ext>
              </c:extLst>
            </c:dLbl>
            <c:dLbl>
              <c:idx val="1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52-4EB5-9EAA-E07DBF8F0D1F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52-4EB5-9EAA-E07DBF8F0D1F}"/>
                </c:ext>
              </c:extLst>
            </c:dLbl>
            <c:dLbl>
              <c:idx val="3"/>
              <c:layout>
                <c:manualLayout>
                  <c:x val="-7.1301247771836003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52-4EB5-9EAA-E07DBF8F0D1F}"/>
                </c:ext>
              </c:extLst>
            </c:dLbl>
            <c:dLbl>
              <c:idx val="4"/>
              <c:layout>
                <c:manualLayout>
                  <c:x val="-7.130124777183666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52-4EB5-9EAA-E07DBF8F0D1F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52-4EB5-9EAA-E07DBF8F0D1F}"/>
                </c:ext>
              </c:extLst>
            </c:dLbl>
            <c:dLbl>
              <c:idx val="6"/>
              <c:layout>
                <c:manualLayout>
                  <c:x val="-1.06951871657754E-2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52-4EB5-9EAA-E07DBF8F0D1F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52-4EB5-9EAA-E07DBF8F0D1F}"/>
                </c:ext>
              </c:extLst>
            </c:dLbl>
            <c:dLbl>
              <c:idx val="8"/>
              <c:layout>
                <c:manualLayout>
                  <c:x val="-8.9126559714796313E-3"/>
                  <c:y val="2.373887979902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52-4EB5-9EAA-E07DBF8F0D1F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雑品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20105</c:v>
                </c:pt>
                <c:pt idx="1">
                  <c:v>19893</c:v>
                </c:pt>
                <c:pt idx="2">
                  <c:v>13373</c:v>
                </c:pt>
                <c:pt idx="3">
                  <c:v>12627</c:v>
                </c:pt>
                <c:pt idx="4">
                  <c:v>11233</c:v>
                </c:pt>
                <c:pt idx="5">
                  <c:v>8751</c:v>
                </c:pt>
                <c:pt idx="6">
                  <c:v>6598</c:v>
                </c:pt>
                <c:pt idx="7">
                  <c:v>4296</c:v>
                </c:pt>
                <c:pt idx="8">
                  <c:v>4173</c:v>
                </c:pt>
                <c:pt idx="9">
                  <c:v>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52-4EB5-9EAA-E07DBF8F0D1F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1.7825311942959166E-3"/>
                  <c:y val="7.91295993300777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52-4EB5-9EAA-E07DBF8F0D1F}"/>
                </c:ext>
              </c:extLst>
            </c:dLbl>
            <c:dLbl>
              <c:idx val="1"/>
              <c:layout>
                <c:manualLayout>
                  <c:x val="1.0781366232964162E-2"/>
                  <c:y val="-7.9366365060356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52-4EB5-9EAA-E07DBF8F0D1F}"/>
                </c:ext>
              </c:extLst>
            </c:dLbl>
            <c:dLbl>
              <c:idx val="2"/>
              <c:layout>
                <c:manualLayout>
                  <c:x val="5.3287857734360747E-3"/>
                  <c:y val="1.97823998325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52-4EB5-9EAA-E07DBF8F0D1F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52-4EB5-9EAA-E07DBF8F0D1F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52-4EB5-9EAA-E07DBF8F0D1F}"/>
                </c:ext>
              </c:extLst>
            </c:dLbl>
            <c:dLbl>
              <c:idx val="5"/>
              <c:layout>
                <c:manualLayout>
                  <c:x val="-1.2772467612671412E-4"/>
                  <c:y val="-7.00951175168191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52-4EB5-9EAA-E07DBF8F0D1F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52-4EB5-9EAA-E07DBF8F0D1F}"/>
                </c:ext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52-4EB5-9EAA-E07DBF8F0D1F}"/>
                </c:ext>
              </c:extLst>
            </c:dLbl>
            <c:dLbl>
              <c:idx val="8"/>
              <c:layout>
                <c:manualLayout>
                  <c:x val="3.3952306763793561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52-4EB5-9EAA-E07DBF8F0D1F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雑品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26000</c:v>
                </c:pt>
                <c:pt idx="1">
                  <c:v>17590</c:v>
                </c:pt>
                <c:pt idx="2">
                  <c:v>12854</c:v>
                </c:pt>
                <c:pt idx="3">
                  <c:v>10149</c:v>
                </c:pt>
                <c:pt idx="4">
                  <c:v>3807</c:v>
                </c:pt>
                <c:pt idx="5">
                  <c:v>12513</c:v>
                </c:pt>
                <c:pt idx="6">
                  <c:v>9377</c:v>
                </c:pt>
                <c:pt idx="7">
                  <c:v>3862</c:v>
                </c:pt>
                <c:pt idx="8">
                  <c:v>4327</c:v>
                </c:pt>
                <c:pt idx="9">
                  <c:v>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752-4EB5-9EAA-E07DBF8F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7016"/>
        <c:axId val="236347408"/>
      </c:barChart>
      <c:catAx>
        <c:axId val="236347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408"/>
        <c:crosses val="autoZero"/>
        <c:auto val="1"/>
        <c:lblAlgn val="ctr"/>
        <c:lblOffset val="100"/>
        <c:noMultiLvlLbl val="0"/>
      </c:catAx>
      <c:valAx>
        <c:axId val="236347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21-4628-8137-7F388B106BDC}"/>
                </c:ext>
              </c:extLst>
            </c:dLbl>
            <c:dLbl>
              <c:idx val="1"/>
              <c:layout>
                <c:manualLayout>
                  <c:x val="-7.045369328833896E-3"/>
                  <c:y val="3.5838701980434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21-4628-8137-7F388B106BDC}"/>
                </c:ext>
              </c:extLst>
            </c:dLbl>
            <c:dLbl>
              <c:idx val="2"/>
              <c:layout>
                <c:manualLayout>
                  <c:x val="-1.2359705036870391E-2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1-4628-8137-7F388B106BDC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1-4628-8137-7F388B106BDC}"/>
                </c:ext>
              </c:extLst>
            </c:dLbl>
            <c:dLbl>
              <c:idx val="4"/>
              <c:layout>
                <c:manualLayout>
                  <c:x val="-1.4146703884236757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1-4628-8137-7F388B106BDC}"/>
                </c:ext>
              </c:extLst>
            </c:dLbl>
            <c:dLbl>
              <c:idx val="5"/>
              <c:layout>
                <c:manualLayout>
                  <c:x val="-1.415156438778486E-2"/>
                  <c:y val="1.4202983985290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1-4628-8137-7F388B106BDC}"/>
                </c:ext>
              </c:extLst>
            </c:dLbl>
            <c:dLbl>
              <c:idx val="6"/>
              <c:layout>
                <c:manualLayout>
                  <c:x val="-1.2373731061395103E-2"/>
                  <c:y val="1.08462110685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21-4628-8137-7F388B106BDC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21-4628-8137-7F388B106BDC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21-4628-8137-7F388B106BDC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55695</c:v>
                </c:pt>
                <c:pt idx="1">
                  <c:v>46293</c:v>
                </c:pt>
                <c:pt idx="2">
                  <c:v>27516</c:v>
                </c:pt>
                <c:pt idx="3">
                  <c:v>21254</c:v>
                </c:pt>
                <c:pt idx="4">
                  <c:v>19794</c:v>
                </c:pt>
                <c:pt idx="5">
                  <c:v>18172</c:v>
                </c:pt>
                <c:pt idx="6">
                  <c:v>16225</c:v>
                </c:pt>
                <c:pt idx="7">
                  <c:v>14925</c:v>
                </c:pt>
                <c:pt idx="8">
                  <c:v>11833</c:v>
                </c:pt>
                <c:pt idx="9">
                  <c:v>11159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21-4628-8137-7F388B106BDC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1.90885230255308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21-4628-8137-7F388B106BDC}"/>
                </c:ext>
              </c:extLst>
            </c:dLbl>
            <c:dLbl>
              <c:idx val="1"/>
              <c:layout>
                <c:manualLayout>
                  <c:x val="1.0610062631059973E-2"/>
                  <c:y val="7.0922284447063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21-4628-8137-7F388B106BDC}"/>
                </c:ext>
              </c:extLst>
            </c:dLbl>
            <c:dLbl>
              <c:idx val="2"/>
              <c:layout>
                <c:manualLayout>
                  <c:x val="8.8463942007249094E-3"/>
                  <c:y val="-3.6411357671200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21-4628-8137-7F388B106BDC}"/>
                </c:ext>
              </c:extLst>
            </c:dLbl>
            <c:dLbl>
              <c:idx val="3"/>
              <c:layout>
                <c:manualLayout>
                  <c:x val="5.3050313155300031E-3"/>
                  <c:y val="1.427821522309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21-4628-8137-7F388B106BDC}"/>
                </c:ext>
              </c:extLst>
            </c:dLbl>
            <c:dLbl>
              <c:idx val="4"/>
              <c:layout>
                <c:manualLayout>
                  <c:x val="1.7869988473663014E-3"/>
                  <c:y val="-3.6419779078417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21-4628-8137-7F388B106BDC}"/>
                </c:ext>
              </c:extLst>
            </c:dLbl>
            <c:dLbl>
              <c:idx val="5"/>
              <c:layout>
                <c:manualLayout>
                  <c:x val="8.8230637836937045E-3"/>
                  <c:y val="7.1110362541580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21-4628-8137-7F388B106BDC}"/>
                </c:ext>
              </c:extLst>
            </c:dLbl>
            <c:dLbl>
              <c:idx val="6"/>
              <c:layout>
                <c:manualLayout>
                  <c:x val="1.7917204793845213E-3"/>
                  <c:y val="-1.433660364646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21-4628-8137-7F388B106BDC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21-4628-8137-7F388B106BDC}"/>
                </c:ext>
              </c:extLst>
            </c:dLbl>
            <c:dLbl>
              <c:idx val="8"/>
              <c:layout>
                <c:manualLayout>
                  <c:x val="5.3097529475482231E-3"/>
                  <c:y val="-1.7864050416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21-4628-8137-7F388B106BDC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81935</c:v>
                </c:pt>
                <c:pt idx="1">
                  <c:v>34804</c:v>
                </c:pt>
                <c:pt idx="2">
                  <c:v>28611</c:v>
                </c:pt>
                <c:pt idx="3">
                  <c:v>19526</c:v>
                </c:pt>
                <c:pt idx="4">
                  <c:v>19216</c:v>
                </c:pt>
                <c:pt idx="5">
                  <c:v>12165</c:v>
                </c:pt>
                <c:pt idx="6">
                  <c:v>18495</c:v>
                </c:pt>
                <c:pt idx="7">
                  <c:v>16722</c:v>
                </c:pt>
                <c:pt idx="8">
                  <c:v>13223</c:v>
                </c:pt>
                <c:pt idx="9">
                  <c:v>13875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21-4628-8137-7F388B10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8192"/>
        <c:axId val="236348584"/>
      </c:barChart>
      <c:catAx>
        <c:axId val="2363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584"/>
        <c:crosses val="autoZero"/>
        <c:auto val="1"/>
        <c:lblAlgn val="ctr"/>
        <c:lblOffset val="100"/>
        <c:noMultiLvlLbl val="0"/>
      </c:catAx>
      <c:valAx>
        <c:axId val="236348584"/>
        <c:scaling>
          <c:orientation val="minMax"/>
          <c:max val="104000"/>
          <c:min val="4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19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05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3</a:t>
            </a:r>
            <a:r>
              <a:rPr lang="ja-JP" altLang="en-US" sz="1200" baseline="0"/>
              <a:t>年</a:t>
            </a:r>
            <a:r>
              <a:rPr lang="en-US" altLang="ja-JP" sz="1200" baseline="0"/>
              <a:t>7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158966</c:v>
                </c:pt>
                <c:pt idx="1">
                  <c:v>240623</c:v>
                </c:pt>
                <c:pt idx="2">
                  <c:v>324967</c:v>
                </c:pt>
                <c:pt idx="3">
                  <c:v>126471</c:v>
                </c:pt>
                <c:pt idx="4">
                  <c:v>152571</c:v>
                </c:pt>
                <c:pt idx="5">
                  <c:v>583828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60015</c:v>
                </c:pt>
                <c:pt idx="1">
                  <c:v>148030</c:v>
                </c:pt>
                <c:pt idx="2">
                  <c:v>191583</c:v>
                </c:pt>
                <c:pt idx="3">
                  <c:v>28764</c:v>
                </c:pt>
                <c:pt idx="4">
                  <c:v>102416</c:v>
                </c:pt>
                <c:pt idx="5">
                  <c:v>280877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0.72593512679182215</c:v>
                </c:pt>
                <c:pt idx="1">
                  <c:v>0.61912039788706119</c:v>
                </c:pt>
                <c:pt idx="2">
                  <c:v>0.62911044429387286</c:v>
                </c:pt>
                <c:pt idx="3">
                  <c:v>0.81470673495023671</c:v>
                </c:pt>
                <c:pt idx="4">
                  <c:v>0.59834815108221207</c:v>
                </c:pt>
                <c:pt idx="5">
                  <c:v>0.67517592705026575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7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3.569835396857542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3089245247066038E-16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4054470066368019E-7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138965</c:v>
                </c:pt>
                <c:pt idx="1">
                  <c:v>95142</c:v>
                </c:pt>
                <c:pt idx="2">
                  <c:v>66432</c:v>
                </c:pt>
                <c:pt idx="3">
                  <c:v>65849</c:v>
                </c:pt>
                <c:pt idx="4">
                  <c:v>57530</c:v>
                </c:pt>
                <c:pt idx="5">
                  <c:v>43816</c:v>
                </c:pt>
                <c:pt idx="6">
                  <c:v>40278</c:v>
                </c:pt>
                <c:pt idx="7">
                  <c:v>34991</c:v>
                </c:pt>
                <c:pt idx="8">
                  <c:v>31988</c:v>
                </c:pt>
                <c:pt idx="9">
                  <c:v>30428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0"/>
                  <c:y val="2.885548397359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7.1396707937148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0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133832</c:v>
                </c:pt>
                <c:pt idx="1">
                  <c:v>88598</c:v>
                </c:pt>
                <c:pt idx="2">
                  <c:v>56633</c:v>
                </c:pt>
                <c:pt idx="3">
                  <c:v>96727</c:v>
                </c:pt>
                <c:pt idx="4">
                  <c:v>62901</c:v>
                </c:pt>
                <c:pt idx="5">
                  <c:v>43934</c:v>
                </c:pt>
                <c:pt idx="6">
                  <c:v>51524</c:v>
                </c:pt>
                <c:pt idx="7">
                  <c:v>28704</c:v>
                </c:pt>
                <c:pt idx="8">
                  <c:v>25424</c:v>
                </c:pt>
                <c:pt idx="9">
                  <c:v>30334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7.3255714830518057E-2"/>
                  <c:y val="-9.25070432709672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-0.19792314422235688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9.6912458592247914E-3"/>
                  <c:y val="-0.113070143754966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.13300072533668333"/>
                  <c:y val="-6.7339449541284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9.9580800263214947E-2"/>
                  <c:y val="-0.129572106239013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2.8490028490028491E-2"/>
                  <c:y val="-4.9409810012280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5.6980056980056983E-3"/>
                  <c:y val="-2.36085626911314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5194831415303856E-2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138965</c:v>
                </c:pt>
                <c:pt idx="1">
                  <c:v>95142</c:v>
                </c:pt>
                <c:pt idx="2">
                  <c:v>66432</c:v>
                </c:pt>
                <c:pt idx="3">
                  <c:v>65849</c:v>
                </c:pt>
                <c:pt idx="4">
                  <c:v>57530</c:v>
                </c:pt>
                <c:pt idx="5">
                  <c:v>43816</c:v>
                </c:pt>
                <c:pt idx="6">
                  <c:v>40278</c:v>
                </c:pt>
                <c:pt idx="7">
                  <c:v>34991</c:v>
                </c:pt>
                <c:pt idx="8">
                  <c:v>31988</c:v>
                </c:pt>
                <c:pt idx="9">
                  <c:v>30428</c:v>
                </c:pt>
                <c:pt idx="10">
                  <c:v>172137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138965</c:v>
                </c:pt>
                <c:pt idx="1">
                  <c:v>95142</c:v>
                </c:pt>
                <c:pt idx="2">
                  <c:v>66432</c:v>
                </c:pt>
                <c:pt idx="3">
                  <c:v>65849</c:v>
                </c:pt>
                <c:pt idx="4">
                  <c:v>57530</c:v>
                </c:pt>
                <c:pt idx="5">
                  <c:v>43816</c:v>
                </c:pt>
                <c:pt idx="6">
                  <c:v>40278</c:v>
                </c:pt>
                <c:pt idx="7">
                  <c:v>34991</c:v>
                </c:pt>
                <c:pt idx="8">
                  <c:v>31988</c:v>
                </c:pt>
                <c:pt idx="9">
                  <c:v>30428</c:v>
                </c:pt>
                <c:pt idx="10">
                  <c:v>172137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1184855709830177"/>
                  <c:y val="-5.0504600718013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5165474544689547"/>
                  <c:y val="-0.1093790689956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5.0986489284259313E-2"/>
                  <c:y val="-4.756291670437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2763679349241649"/>
                  <c:y val="-8.081672549551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0039764113455281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7595586811190587E-2"/>
                  <c:y val="-5.451328928711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4.1224045467598995E-2"/>
                  <c:y val="-1.1687211512354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1.1874737031916809E-2"/>
                  <c:y val="9.784173530032826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133832</c:v>
                </c:pt>
                <c:pt idx="1">
                  <c:v>88598</c:v>
                </c:pt>
                <c:pt idx="2">
                  <c:v>56633</c:v>
                </c:pt>
                <c:pt idx="3">
                  <c:v>96727</c:v>
                </c:pt>
                <c:pt idx="4">
                  <c:v>62901</c:v>
                </c:pt>
                <c:pt idx="5">
                  <c:v>43934</c:v>
                </c:pt>
                <c:pt idx="6">
                  <c:v>51524</c:v>
                </c:pt>
                <c:pt idx="7">
                  <c:v>28704</c:v>
                </c:pt>
                <c:pt idx="8">
                  <c:v>25424</c:v>
                </c:pt>
                <c:pt idx="9">
                  <c:v>30334</c:v>
                </c:pt>
                <c:pt idx="10" formatCode="#,##0_);[Red]\(#,##0\)">
                  <c:v>164251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58733FD4-754D-4E24-8027-30B9FD3731ED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0.91952</cdr:x>
      <cdr:y>0.28276</cdr:y>
    </cdr:from>
    <cdr:to>
      <cdr:x>0.99259</cdr:x>
      <cdr:y>0.87931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94305" y="781050"/>
          <a:ext cx="563795" cy="164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0.20714</cdr:y>
    </cdr:from>
    <cdr:to>
      <cdr:x>0.99348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0" y="552450"/>
          <a:ext cx="638236" cy="1752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0.3101</cdr:y>
    </cdr:from>
    <cdr:to>
      <cdr:x>0.98829</cdr:x>
      <cdr:y>0.88502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86" y="847724"/>
          <a:ext cx="699041" cy="157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0.19581</cdr:y>
    </cdr:from>
    <cdr:to>
      <cdr:x>0.9987</cdr:x>
      <cdr:y>0.65385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68" y="533412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0.34354</cdr:y>
    </cdr:from>
    <cdr:to>
      <cdr:x>0.98957</cdr:x>
      <cdr:y>0.96258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9" y="962032"/>
          <a:ext cx="619156" cy="1733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0.87729</cdr:x>
      <cdr:y>0.22221</cdr:y>
    </cdr:from>
    <cdr:to>
      <cdr:x>0.97128</cdr:x>
      <cdr:y>0.91398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830" y="590513"/>
          <a:ext cx="685765" cy="1838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0.36949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1038225"/>
          <a:ext cx="749927" cy="1419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6.2" x14ac:dyDescent="0.2"/>
  <cols>
    <col min="1" max="1" width="9.6640625" style="317" customWidth="1"/>
    <col min="2" max="2" width="7.21875" style="368" customWidth="1"/>
    <col min="3" max="3" width="9.6640625" style="369" customWidth="1"/>
    <col min="4" max="4" width="9" style="317"/>
    <col min="5" max="5" width="20" style="317" bestFit="1" customWidth="1"/>
    <col min="6" max="6" width="18.6640625" style="317" customWidth="1"/>
    <col min="7" max="7" width="7.77734375" style="317" customWidth="1"/>
    <col min="8" max="8" width="2.33203125" style="317" customWidth="1"/>
    <col min="9" max="9" width="7.77734375" style="317" customWidth="1"/>
    <col min="10" max="256" width="9" style="317"/>
    <col min="257" max="257" width="9.6640625" style="317" customWidth="1"/>
    <col min="258" max="258" width="7.21875" style="317" customWidth="1"/>
    <col min="259" max="259" width="9.6640625" style="317" customWidth="1"/>
    <col min="260" max="260" width="9" style="317"/>
    <col min="261" max="261" width="20" style="317" bestFit="1" customWidth="1"/>
    <col min="262" max="262" width="18.6640625" style="317" customWidth="1"/>
    <col min="263" max="263" width="7.77734375" style="317" customWidth="1"/>
    <col min="264" max="264" width="2.33203125" style="317" customWidth="1"/>
    <col min="265" max="265" width="7.77734375" style="317" customWidth="1"/>
    <col min="266" max="512" width="9" style="317"/>
    <col min="513" max="513" width="9.6640625" style="317" customWidth="1"/>
    <col min="514" max="514" width="7.21875" style="317" customWidth="1"/>
    <col min="515" max="515" width="9.6640625" style="317" customWidth="1"/>
    <col min="516" max="516" width="9" style="317"/>
    <col min="517" max="517" width="20" style="317" bestFit="1" customWidth="1"/>
    <col min="518" max="518" width="18.6640625" style="317" customWidth="1"/>
    <col min="519" max="519" width="7.77734375" style="317" customWidth="1"/>
    <col min="520" max="520" width="2.33203125" style="317" customWidth="1"/>
    <col min="521" max="521" width="7.77734375" style="317" customWidth="1"/>
    <col min="522" max="768" width="9" style="317"/>
    <col min="769" max="769" width="9.6640625" style="317" customWidth="1"/>
    <col min="770" max="770" width="7.21875" style="317" customWidth="1"/>
    <col min="771" max="771" width="9.6640625" style="317" customWidth="1"/>
    <col min="772" max="772" width="9" style="317"/>
    <col min="773" max="773" width="20" style="317" bestFit="1" customWidth="1"/>
    <col min="774" max="774" width="18.6640625" style="317" customWidth="1"/>
    <col min="775" max="775" width="7.77734375" style="317" customWidth="1"/>
    <col min="776" max="776" width="2.33203125" style="317" customWidth="1"/>
    <col min="777" max="777" width="7.77734375" style="317" customWidth="1"/>
    <col min="778" max="1024" width="9" style="317"/>
    <col min="1025" max="1025" width="9.6640625" style="317" customWidth="1"/>
    <col min="1026" max="1026" width="7.21875" style="317" customWidth="1"/>
    <col min="1027" max="1027" width="9.6640625" style="317" customWidth="1"/>
    <col min="1028" max="1028" width="9" style="317"/>
    <col min="1029" max="1029" width="20" style="317" bestFit="1" customWidth="1"/>
    <col min="1030" max="1030" width="18.6640625" style="317" customWidth="1"/>
    <col min="1031" max="1031" width="7.77734375" style="317" customWidth="1"/>
    <col min="1032" max="1032" width="2.33203125" style="317" customWidth="1"/>
    <col min="1033" max="1033" width="7.77734375" style="317" customWidth="1"/>
    <col min="1034" max="1280" width="9" style="317"/>
    <col min="1281" max="1281" width="9.6640625" style="317" customWidth="1"/>
    <col min="1282" max="1282" width="7.21875" style="317" customWidth="1"/>
    <col min="1283" max="1283" width="9.6640625" style="317" customWidth="1"/>
    <col min="1284" max="1284" width="9" style="317"/>
    <col min="1285" max="1285" width="20" style="317" bestFit="1" customWidth="1"/>
    <col min="1286" max="1286" width="18.6640625" style="317" customWidth="1"/>
    <col min="1287" max="1287" width="7.77734375" style="317" customWidth="1"/>
    <col min="1288" max="1288" width="2.33203125" style="317" customWidth="1"/>
    <col min="1289" max="1289" width="7.77734375" style="317" customWidth="1"/>
    <col min="1290" max="1536" width="9" style="317"/>
    <col min="1537" max="1537" width="9.6640625" style="317" customWidth="1"/>
    <col min="1538" max="1538" width="7.21875" style="317" customWidth="1"/>
    <col min="1539" max="1539" width="9.6640625" style="317" customWidth="1"/>
    <col min="1540" max="1540" width="9" style="317"/>
    <col min="1541" max="1541" width="20" style="317" bestFit="1" customWidth="1"/>
    <col min="1542" max="1542" width="18.6640625" style="317" customWidth="1"/>
    <col min="1543" max="1543" width="7.77734375" style="317" customWidth="1"/>
    <col min="1544" max="1544" width="2.33203125" style="317" customWidth="1"/>
    <col min="1545" max="1545" width="7.77734375" style="317" customWidth="1"/>
    <col min="1546" max="1792" width="9" style="317"/>
    <col min="1793" max="1793" width="9.6640625" style="317" customWidth="1"/>
    <col min="1794" max="1794" width="7.21875" style="317" customWidth="1"/>
    <col min="1795" max="1795" width="9.6640625" style="317" customWidth="1"/>
    <col min="1796" max="1796" width="9" style="317"/>
    <col min="1797" max="1797" width="20" style="317" bestFit="1" customWidth="1"/>
    <col min="1798" max="1798" width="18.6640625" style="317" customWidth="1"/>
    <col min="1799" max="1799" width="7.77734375" style="317" customWidth="1"/>
    <col min="1800" max="1800" width="2.33203125" style="317" customWidth="1"/>
    <col min="1801" max="1801" width="7.77734375" style="317" customWidth="1"/>
    <col min="1802" max="2048" width="9" style="317"/>
    <col min="2049" max="2049" width="9.6640625" style="317" customWidth="1"/>
    <col min="2050" max="2050" width="7.21875" style="317" customWidth="1"/>
    <col min="2051" max="2051" width="9.6640625" style="317" customWidth="1"/>
    <col min="2052" max="2052" width="9" style="317"/>
    <col min="2053" max="2053" width="20" style="317" bestFit="1" customWidth="1"/>
    <col min="2054" max="2054" width="18.6640625" style="317" customWidth="1"/>
    <col min="2055" max="2055" width="7.77734375" style="317" customWidth="1"/>
    <col min="2056" max="2056" width="2.33203125" style="317" customWidth="1"/>
    <col min="2057" max="2057" width="7.77734375" style="317" customWidth="1"/>
    <col min="2058" max="2304" width="9" style="317"/>
    <col min="2305" max="2305" width="9.6640625" style="317" customWidth="1"/>
    <col min="2306" max="2306" width="7.21875" style="317" customWidth="1"/>
    <col min="2307" max="2307" width="9.6640625" style="317" customWidth="1"/>
    <col min="2308" max="2308" width="9" style="317"/>
    <col min="2309" max="2309" width="20" style="317" bestFit="1" customWidth="1"/>
    <col min="2310" max="2310" width="18.6640625" style="317" customWidth="1"/>
    <col min="2311" max="2311" width="7.77734375" style="317" customWidth="1"/>
    <col min="2312" max="2312" width="2.33203125" style="317" customWidth="1"/>
    <col min="2313" max="2313" width="7.77734375" style="317" customWidth="1"/>
    <col min="2314" max="2560" width="9" style="317"/>
    <col min="2561" max="2561" width="9.6640625" style="317" customWidth="1"/>
    <col min="2562" max="2562" width="7.21875" style="317" customWidth="1"/>
    <col min="2563" max="2563" width="9.6640625" style="317" customWidth="1"/>
    <col min="2564" max="2564" width="9" style="317"/>
    <col min="2565" max="2565" width="20" style="317" bestFit="1" customWidth="1"/>
    <col min="2566" max="2566" width="18.6640625" style="317" customWidth="1"/>
    <col min="2567" max="2567" width="7.77734375" style="317" customWidth="1"/>
    <col min="2568" max="2568" width="2.33203125" style="317" customWidth="1"/>
    <col min="2569" max="2569" width="7.77734375" style="317" customWidth="1"/>
    <col min="2570" max="2816" width="9" style="317"/>
    <col min="2817" max="2817" width="9.6640625" style="317" customWidth="1"/>
    <col min="2818" max="2818" width="7.21875" style="317" customWidth="1"/>
    <col min="2819" max="2819" width="9.6640625" style="317" customWidth="1"/>
    <col min="2820" max="2820" width="9" style="317"/>
    <col min="2821" max="2821" width="20" style="317" bestFit="1" customWidth="1"/>
    <col min="2822" max="2822" width="18.6640625" style="317" customWidth="1"/>
    <col min="2823" max="2823" width="7.77734375" style="317" customWidth="1"/>
    <col min="2824" max="2824" width="2.33203125" style="317" customWidth="1"/>
    <col min="2825" max="2825" width="7.77734375" style="317" customWidth="1"/>
    <col min="2826" max="3072" width="9" style="317"/>
    <col min="3073" max="3073" width="9.6640625" style="317" customWidth="1"/>
    <col min="3074" max="3074" width="7.21875" style="317" customWidth="1"/>
    <col min="3075" max="3075" width="9.6640625" style="317" customWidth="1"/>
    <col min="3076" max="3076" width="9" style="317"/>
    <col min="3077" max="3077" width="20" style="317" bestFit="1" customWidth="1"/>
    <col min="3078" max="3078" width="18.6640625" style="317" customWidth="1"/>
    <col min="3079" max="3079" width="7.77734375" style="317" customWidth="1"/>
    <col min="3080" max="3080" width="2.33203125" style="317" customWidth="1"/>
    <col min="3081" max="3081" width="7.77734375" style="317" customWidth="1"/>
    <col min="3082" max="3328" width="9" style="317"/>
    <col min="3329" max="3329" width="9.6640625" style="317" customWidth="1"/>
    <col min="3330" max="3330" width="7.21875" style="317" customWidth="1"/>
    <col min="3331" max="3331" width="9.6640625" style="317" customWidth="1"/>
    <col min="3332" max="3332" width="9" style="317"/>
    <col min="3333" max="3333" width="20" style="317" bestFit="1" customWidth="1"/>
    <col min="3334" max="3334" width="18.6640625" style="317" customWidth="1"/>
    <col min="3335" max="3335" width="7.77734375" style="317" customWidth="1"/>
    <col min="3336" max="3336" width="2.33203125" style="317" customWidth="1"/>
    <col min="3337" max="3337" width="7.77734375" style="317" customWidth="1"/>
    <col min="3338" max="3584" width="9" style="317"/>
    <col min="3585" max="3585" width="9.6640625" style="317" customWidth="1"/>
    <col min="3586" max="3586" width="7.21875" style="317" customWidth="1"/>
    <col min="3587" max="3587" width="9.6640625" style="317" customWidth="1"/>
    <col min="3588" max="3588" width="9" style="317"/>
    <col min="3589" max="3589" width="20" style="317" bestFit="1" customWidth="1"/>
    <col min="3590" max="3590" width="18.6640625" style="317" customWidth="1"/>
    <col min="3591" max="3591" width="7.77734375" style="317" customWidth="1"/>
    <col min="3592" max="3592" width="2.33203125" style="317" customWidth="1"/>
    <col min="3593" max="3593" width="7.77734375" style="317" customWidth="1"/>
    <col min="3594" max="3840" width="9" style="317"/>
    <col min="3841" max="3841" width="9.6640625" style="317" customWidth="1"/>
    <col min="3842" max="3842" width="7.21875" style="317" customWidth="1"/>
    <col min="3843" max="3843" width="9.6640625" style="317" customWidth="1"/>
    <col min="3844" max="3844" width="9" style="317"/>
    <col min="3845" max="3845" width="20" style="317" bestFit="1" customWidth="1"/>
    <col min="3846" max="3846" width="18.6640625" style="317" customWidth="1"/>
    <col min="3847" max="3847" width="7.77734375" style="317" customWidth="1"/>
    <col min="3848" max="3848" width="2.33203125" style="317" customWidth="1"/>
    <col min="3849" max="3849" width="7.77734375" style="317" customWidth="1"/>
    <col min="3850" max="4096" width="9" style="317"/>
    <col min="4097" max="4097" width="9.6640625" style="317" customWidth="1"/>
    <col min="4098" max="4098" width="7.21875" style="317" customWidth="1"/>
    <col min="4099" max="4099" width="9.6640625" style="317" customWidth="1"/>
    <col min="4100" max="4100" width="9" style="317"/>
    <col min="4101" max="4101" width="20" style="317" bestFit="1" customWidth="1"/>
    <col min="4102" max="4102" width="18.6640625" style="317" customWidth="1"/>
    <col min="4103" max="4103" width="7.77734375" style="317" customWidth="1"/>
    <col min="4104" max="4104" width="2.33203125" style="317" customWidth="1"/>
    <col min="4105" max="4105" width="7.77734375" style="317" customWidth="1"/>
    <col min="4106" max="4352" width="9" style="317"/>
    <col min="4353" max="4353" width="9.6640625" style="317" customWidth="1"/>
    <col min="4354" max="4354" width="7.21875" style="317" customWidth="1"/>
    <col min="4355" max="4355" width="9.6640625" style="317" customWidth="1"/>
    <col min="4356" max="4356" width="9" style="317"/>
    <col min="4357" max="4357" width="20" style="317" bestFit="1" customWidth="1"/>
    <col min="4358" max="4358" width="18.6640625" style="317" customWidth="1"/>
    <col min="4359" max="4359" width="7.77734375" style="317" customWidth="1"/>
    <col min="4360" max="4360" width="2.33203125" style="317" customWidth="1"/>
    <col min="4361" max="4361" width="7.77734375" style="317" customWidth="1"/>
    <col min="4362" max="4608" width="9" style="317"/>
    <col min="4609" max="4609" width="9.6640625" style="317" customWidth="1"/>
    <col min="4610" max="4610" width="7.21875" style="317" customWidth="1"/>
    <col min="4611" max="4611" width="9.6640625" style="317" customWidth="1"/>
    <col min="4612" max="4612" width="9" style="317"/>
    <col min="4613" max="4613" width="20" style="317" bestFit="1" customWidth="1"/>
    <col min="4614" max="4614" width="18.6640625" style="317" customWidth="1"/>
    <col min="4615" max="4615" width="7.77734375" style="317" customWidth="1"/>
    <col min="4616" max="4616" width="2.33203125" style="317" customWidth="1"/>
    <col min="4617" max="4617" width="7.77734375" style="317" customWidth="1"/>
    <col min="4618" max="4864" width="9" style="317"/>
    <col min="4865" max="4865" width="9.6640625" style="317" customWidth="1"/>
    <col min="4866" max="4866" width="7.21875" style="317" customWidth="1"/>
    <col min="4867" max="4867" width="9.6640625" style="317" customWidth="1"/>
    <col min="4868" max="4868" width="9" style="317"/>
    <col min="4869" max="4869" width="20" style="317" bestFit="1" customWidth="1"/>
    <col min="4870" max="4870" width="18.6640625" style="317" customWidth="1"/>
    <col min="4871" max="4871" width="7.77734375" style="317" customWidth="1"/>
    <col min="4872" max="4872" width="2.33203125" style="317" customWidth="1"/>
    <col min="4873" max="4873" width="7.77734375" style="317" customWidth="1"/>
    <col min="4874" max="5120" width="9" style="317"/>
    <col min="5121" max="5121" width="9.6640625" style="317" customWidth="1"/>
    <col min="5122" max="5122" width="7.21875" style="317" customWidth="1"/>
    <col min="5123" max="5123" width="9.6640625" style="317" customWidth="1"/>
    <col min="5124" max="5124" width="9" style="317"/>
    <col min="5125" max="5125" width="20" style="317" bestFit="1" customWidth="1"/>
    <col min="5126" max="5126" width="18.6640625" style="317" customWidth="1"/>
    <col min="5127" max="5127" width="7.77734375" style="317" customWidth="1"/>
    <col min="5128" max="5128" width="2.33203125" style="317" customWidth="1"/>
    <col min="5129" max="5129" width="7.77734375" style="317" customWidth="1"/>
    <col min="5130" max="5376" width="9" style="317"/>
    <col min="5377" max="5377" width="9.6640625" style="317" customWidth="1"/>
    <col min="5378" max="5378" width="7.21875" style="317" customWidth="1"/>
    <col min="5379" max="5379" width="9.6640625" style="317" customWidth="1"/>
    <col min="5380" max="5380" width="9" style="317"/>
    <col min="5381" max="5381" width="20" style="317" bestFit="1" customWidth="1"/>
    <col min="5382" max="5382" width="18.6640625" style="317" customWidth="1"/>
    <col min="5383" max="5383" width="7.77734375" style="317" customWidth="1"/>
    <col min="5384" max="5384" width="2.33203125" style="317" customWidth="1"/>
    <col min="5385" max="5385" width="7.77734375" style="317" customWidth="1"/>
    <col min="5386" max="5632" width="9" style="317"/>
    <col min="5633" max="5633" width="9.6640625" style="317" customWidth="1"/>
    <col min="5634" max="5634" width="7.21875" style="317" customWidth="1"/>
    <col min="5635" max="5635" width="9.6640625" style="317" customWidth="1"/>
    <col min="5636" max="5636" width="9" style="317"/>
    <col min="5637" max="5637" width="20" style="317" bestFit="1" customWidth="1"/>
    <col min="5638" max="5638" width="18.6640625" style="317" customWidth="1"/>
    <col min="5639" max="5639" width="7.77734375" style="317" customWidth="1"/>
    <col min="5640" max="5640" width="2.33203125" style="317" customWidth="1"/>
    <col min="5641" max="5641" width="7.77734375" style="317" customWidth="1"/>
    <col min="5642" max="5888" width="9" style="317"/>
    <col min="5889" max="5889" width="9.6640625" style="317" customWidth="1"/>
    <col min="5890" max="5890" width="7.21875" style="317" customWidth="1"/>
    <col min="5891" max="5891" width="9.6640625" style="317" customWidth="1"/>
    <col min="5892" max="5892" width="9" style="317"/>
    <col min="5893" max="5893" width="20" style="317" bestFit="1" customWidth="1"/>
    <col min="5894" max="5894" width="18.6640625" style="317" customWidth="1"/>
    <col min="5895" max="5895" width="7.77734375" style="317" customWidth="1"/>
    <col min="5896" max="5896" width="2.33203125" style="317" customWidth="1"/>
    <col min="5897" max="5897" width="7.77734375" style="317" customWidth="1"/>
    <col min="5898" max="6144" width="9" style="317"/>
    <col min="6145" max="6145" width="9.6640625" style="317" customWidth="1"/>
    <col min="6146" max="6146" width="7.21875" style="317" customWidth="1"/>
    <col min="6147" max="6147" width="9.6640625" style="317" customWidth="1"/>
    <col min="6148" max="6148" width="9" style="317"/>
    <col min="6149" max="6149" width="20" style="317" bestFit="1" customWidth="1"/>
    <col min="6150" max="6150" width="18.6640625" style="317" customWidth="1"/>
    <col min="6151" max="6151" width="7.77734375" style="317" customWidth="1"/>
    <col min="6152" max="6152" width="2.33203125" style="317" customWidth="1"/>
    <col min="6153" max="6153" width="7.77734375" style="317" customWidth="1"/>
    <col min="6154" max="6400" width="9" style="317"/>
    <col min="6401" max="6401" width="9.6640625" style="317" customWidth="1"/>
    <col min="6402" max="6402" width="7.21875" style="317" customWidth="1"/>
    <col min="6403" max="6403" width="9.6640625" style="317" customWidth="1"/>
    <col min="6404" max="6404" width="9" style="317"/>
    <col min="6405" max="6405" width="20" style="317" bestFit="1" customWidth="1"/>
    <col min="6406" max="6406" width="18.6640625" style="317" customWidth="1"/>
    <col min="6407" max="6407" width="7.77734375" style="317" customWidth="1"/>
    <col min="6408" max="6408" width="2.33203125" style="317" customWidth="1"/>
    <col min="6409" max="6409" width="7.77734375" style="317" customWidth="1"/>
    <col min="6410" max="6656" width="9" style="317"/>
    <col min="6657" max="6657" width="9.6640625" style="317" customWidth="1"/>
    <col min="6658" max="6658" width="7.21875" style="317" customWidth="1"/>
    <col min="6659" max="6659" width="9.6640625" style="317" customWidth="1"/>
    <col min="6660" max="6660" width="9" style="317"/>
    <col min="6661" max="6661" width="20" style="317" bestFit="1" customWidth="1"/>
    <col min="6662" max="6662" width="18.6640625" style="317" customWidth="1"/>
    <col min="6663" max="6663" width="7.77734375" style="317" customWidth="1"/>
    <col min="6664" max="6664" width="2.33203125" style="317" customWidth="1"/>
    <col min="6665" max="6665" width="7.77734375" style="317" customWidth="1"/>
    <col min="6666" max="6912" width="9" style="317"/>
    <col min="6913" max="6913" width="9.6640625" style="317" customWidth="1"/>
    <col min="6914" max="6914" width="7.21875" style="317" customWidth="1"/>
    <col min="6915" max="6915" width="9.6640625" style="317" customWidth="1"/>
    <col min="6916" max="6916" width="9" style="317"/>
    <col min="6917" max="6917" width="20" style="317" bestFit="1" customWidth="1"/>
    <col min="6918" max="6918" width="18.6640625" style="317" customWidth="1"/>
    <col min="6919" max="6919" width="7.77734375" style="317" customWidth="1"/>
    <col min="6920" max="6920" width="2.33203125" style="317" customWidth="1"/>
    <col min="6921" max="6921" width="7.77734375" style="317" customWidth="1"/>
    <col min="6922" max="7168" width="9" style="317"/>
    <col min="7169" max="7169" width="9.6640625" style="317" customWidth="1"/>
    <col min="7170" max="7170" width="7.21875" style="317" customWidth="1"/>
    <col min="7171" max="7171" width="9.6640625" style="317" customWidth="1"/>
    <col min="7172" max="7172" width="9" style="317"/>
    <col min="7173" max="7173" width="20" style="317" bestFit="1" customWidth="1"/>
    <col min="7174" max="7174" width="18.6640625" style="317" customWidth="1"/>
    <col min="7175" max="7175" width="7.77734375" style="317" customWidth="1"/>
    <col min="7176" max="7176" width="2.33203125" style="317" customWidth="1"/>
    <col min="7177" max="7177" width="7.77734375" style="317" customWidth="1"/>
    <col min="7178" max="7424" width="9" style="317"/>
    <col min="7425" max="7425" width="9.6640625" style="317" customWidth="1"/>
    <col min="7426" max="7426" width="7.21875" style="317" customWidth="1"/>
    <col min="7427" max="7427" width="9.6640625" style="317" customWidth="1"/>
    <col min="7428" max="7428" width="9" style="317"/>
    <col min="7429" max="7429" width="20" style="317" bestFit="1" customWidth="1"/>
    <col min="7430" max="7430" width="18.6640625" style="317" customWidth="1"/>
    <col min="7431" max="7431" width="7.77734375" style="317" customWidth="1"/>
    <col min="7432" max="7432" width="2.33203125" style="317" customWidth="1"/>
    <col min="7433" max="7433" width="7.77734375" style="317" customWidth="1"/>
    <col min="7434" max="7680" width="9" style="317"/>
    <col min="7681" max="7681" width="9.6640625" style="317" customWidth="1"/>
    <col min="7682" max="7682" width="7.21875" style="317" customWidth="1"/>
    <col min="7683" max="7683" width="9.6640625" style="317" customWidth="1"/>
    <col min="7684" max="7684" width="9" style="317"/>
    <col min="7685" max="7685" width="20" style="317" bestFit="1" customWidth="1"/>
    <col min="7686" max="7686" width="18.6640625" style="317" customWidth="1"/>
    <col min="7687" max="7687" width="7.77734375" style="317" customWidth="1"/>
    <col min="7688" max="7688" width="2.33203125" style="317" customWidth="1"/>
    <col min="7689" max="7689" width="7.77734375" style="317" customWidth="1"/>
    <col min="7690" max="7936" width="9" style="317"/>
    <col min="7937" max="7937" width="9.6640625" style="317" customWidth="1"/>
    <col min="7938" max="7938" width="7.21875" style="317" customWidth="1"/>
    <col min="7939" max="7939" width="9.6640625" style="317" customWidth="1"/>
    <col min="7940" max="7940" width="9" style="317"/>
    <col min="7941" max="7941" width="20" style="317" bestFit="1" customWidth="1"/>
    <col min="7942" max="7942" width="18.6640625" style="317" customWidth="1"/>
    <col min="7943" max="7943" width="7.77734375" style="317" customWidth="1"/>
    <col min="7944" max="7944" width="2.33203125" style="317" customWidth="1"/>
    <col min="7945" max="7945" width="7.77734375" style="317" customWidth="1"/>
    <col min="7946" max="8192" width="9" style="317"/>
    <col min="8193" max="8193" width="9.6640625" style="317" customWidth="1"/>
    <col min="8194" max="8194" width="7.21875" style="317" customWidth="1"/>
    <col min="8195" max="8195" width="9.6640625" style="317" customWidth="1"/>
    <col min="8196" max="8196" width="9" style="317"/>
    <col min="8197" max="8197" width="20" style="317" bestFit="1" customWidth="1"/>
    <col min="8198" max="8198" width="18.6640625" style="317" customWidth="1"/>
    <col min="8199" max="8199" width="7.77734375" style="317" customWidth="1"/>
    <col min="8200" max="8200" width="2.33203125" style="317" customWidth="1"/>
    <col min="8201" max="8201" width="7.77734375" style="317" customWidth="1"/>
    <col min="8202" max="8448" width="9" style="317"/>
    <col min="8449" max="8449" width="9.6640625" style="317" customWidth="1"/>
    <col min="8450" max="8450" width="7.21875" style="317" customWidth="1"/>
    <col min="8451" max="8451" width="9.6640625" style="317" customWidth="1"/>
    <col min="8452" max="8452" width="9" style="317"/>
    <col min="8453" max="8453" width="20" style="317" bestFit="1" customWidth="1"/>
    <col min="8454" max="8454" width="18.6640625" style="317" customWidth="1"/>
    <col min="8455" max="8455" width="7.77734375" style="317" customWidth="1"/>
    <col min="8456" max="8456" width="2.33203125" style="317" customWidth="1"/>
    <col min="8457" max="8457" width="7.77734375" style="317" customWidth="1"/>
    <col min="8458" max="8704" width="9" style="317"/>
    <col min="8705" max="8705" width="9.6640625" style="317" customWidth="1"/>
    <col min="8706" max="8706" width="7.21875" style="317" customWidth="1"/>
    <col min="8707" max="8707" width="9.6640625" style="317" customWidth="1"/>
    <col min="8708" max="8708" width="9" style="317"/>
    <col min="8709" max="8709" width="20" style="317" bestFit="1" customWidth="1"/>
    <col min="8710" max="8710" width="18.6640625" style="317" customWidth="1"/>
    <col min="8711" max="8711" width="7.77734375" style="317" customWidth="1"/>
    <col min="8712" max="8712" width="2.33203125" style="317" customWidth="1"/>
    <col min="8713" max="8713" width="7.77734375" style="317" customWidth="1"/>
    <col min="8714" max="8960" width="9" style="317"/>
    <col min="8961" max="8961" width="9.6640625" style="317" customWidth="1"/>
    <col min="8962" max="8962" width="7.21875" style="317" customWidth="1"/>
    <col min="8963" max="8963" width="9.6640625" style="317" customWidth="1"/>
    <col min="8964" max="8964" width="9" style="317"/>
    <col min="8965" max="8965" width="20" style="317" bestFit="1" customWidth="1"/>
    <col min="8966" max="8966" width="18.6640625" style="317" customWidth="1"/>
    <col min="8967" max="8967" width="7.77734375" style="317" customWidth="1"/>
    <col min="8968" max="8968" width="2.33203125" style="317" customWidth="1"/>
    <col min="8969" max="8969" width="7.77734375" style="317" customWidth="1"/>
    <col min="8970" max="9216" width="9" style="317"/>
    <col min="9217" max="9217" width="9.6640625" style="317" customWidth="1"/>
    <col min="9218" max="9218" width="7.21875" style="317" customWidth="1"/>
    <col min="9219" max="9219" width="9.6640625" style="317" customWidth="1"/>
    <col min="9220" max="9220" width="9" style="317"/>
    <col min="9221" max="9221" width="20" style="317" bestFit="1" customWidth="1"/>
    <col min="9222" max="9222" width="18.6640625" style="317" customWidth="1"/>
    <col min="9223" max="9223" width="7.77734375" style="317" customWidth="1"/>
    <col min="9224" max="9224" width="2.33203125" style="317" customWidth="1"/>
    <col min="9225" max="9225" width="7.77734375" style="317" customWidth="1"/>
    <col min="9226" max="9472" width="9" style="317"/>
    <col min="9473" max="9473" width="9.6640625" style="317" customWidth="1"/>
    <col min="9474" max="9474" width="7.21875" style="317" customWidth="1"/>
    <col min="9475" max="9475" width="9.6640625" style="317" customWidth="1"/>
    <col min="9476" max="9476" width="9" style="317"/>
    <col min="9477" max="9477" width="20" style="317" bestFit="1" customWidth="1"/>
    <col min="9478" max="9478" width="18.6640625" style="317" customWidth="1"/>
    <col min="9479" max="9479" width="7.77734375" style="317" customWidth="1"/>
    <col min="9480" max="9480" width="2.33203125" style="317" customWidth="1"/>
    <col min="9481" max="9481" width="7.77734375" style="317" customWidth="1"/>
    <col min="9482" max="9728" width="9" style="317"/>
    <col min="9729" max="9729" width="9.6640625" style="317" customWidth="1"/>
    <col min="9730" max="9730" width="7.21875" style="317" customWidth="1"/>
    <col min="9731" max="9731" width="9.6640625" style="317" customWidth="1"/>
    <col min="9732" max="9732" width="9" style="317"/>
    <col min="9733" max="9733" width="20" style="317" bestFit="1" customWidth="1"/>
    <col min="9734" max="9734" width="18.6640625" style="317" customWidth="1"/>
    <col min="9735" max="9735" width="7.77734375" style="317" customWidth="1"/>
    <col min="9736" max="9736" width="2.33203125" style="317" customWidth="1"/>
    <col min="9737" max="9737" width="7.77734375" style="317" customWidth="1"/>
    <col min="9738" max="9984" width="9" style="317"/>
    <col min="9985" max="9985" width="9.6640625" style="317" customWidth="1"/>
    <col min="9986" max="9986" width="7.21875" style="317" customWidth="1"/>
    <col min="9987" max="9987" width="9.6640625" style="317" customWidth="1"/>
    <col min="9988" max="9988" width="9" style="317"/>
    <col min="9989" max="9989" width="20" style="317" bestFit="1" customWidth="1"/>
    <col min="9990" max="9990" width="18.6640625" style="317" customWidth="1"/>
    <col min="9991" max="9991" width="7.77734375" style="317" customWidth="1"/>
    <col min="9992" max="9992" width="2.33203125" style="317" customWidth="1"/>
    <col min="9993" max="9993" width="7.77734375" style="317" customWidth="1"/>
    <col min="9994" max="10240" width="9" style="317"/>
    <col min="10241" max="10241" width="9.6640625" style="317" customWidth="1"/>
    <col min="10242" max="10242" width="7.21875" style="317" customWidth="1"/>
    <col min="10243" max="10243" width="9.6640625" style="317" customWidth="1"/>
    <col min="10244" max="10244" width="9" style="317"/>
    <col min="10245" max="10245" width="20" style="317" bestFit="1" customWidth="1"/>
    <col min="10246" max="10246" width="18.6640625" style="317" customWidth="1"/>
    <col min="10247" max="10247" width="7.77734375" style="317" customWidth="1"/>
    <col min="10248" max="10248" width="2.33203125" style="317" customWidth="1"/>
    <col min="10249" max="10249" width="7.77734375" style="317" customWidth="1"/>
    <col min="10250" max="10496" width="9" style="317"/>
    <col min="10497" max="10497" width="9.6640625" style="317" customWidth="1"/>
    <col min="10498" max="10498" width="7.21875" style="317" customWidth="1"/>
    <col min="10499" max="10499" width="9.6640625" style="317" customWidth="1"/>
    <col min="10500" max="10500" width="9" style="317"/>
    <col min="10501" max="10501" width="20" style="317" bestFit="1" customWidth="1"/>
    <col min="10502" max="10502" width="18.6640625" style="317" customWidth="1"/>
    <col min="10503" max="10503" width="7.77734375" style="317" customWidth="1"/>
    <col min="10504" max="10504" width="2.33203125" style="317" customWidth="1"/>
    <col min="10505" max="10505" width="7.77734375" style="317" customWidth="1"/>
    <col min="10506" max="10752" width="9" style="317"/>
    <col min="10753" max="10753" width="9.6640625" style="317" customWidth="1"/>
    <col min="10754" max="10754" width="7.21875" style="317" customWidth="1"/>
    <col min="10755" max="10755" width="9.6640625" style="317" customWidth="1"/>
    <col min="10756" max="10756" width="9" style="317"/>
    <col min="10757" max="10757" width="20" style="317" bestFit="1" customWidth="1"/>
    <col min="10758" max="10758" width="18.6640625" style="317" customWidth="1"/>
    <col min="10759" max="10759" width="7.77734375" style="317" customWidth="1"/>
    <col min="10760" max="10760" width="2.33203125" style="317" customWidth="1"/>
    <col min="10761" max="10761" width="7.77734375" style="317" customWidth="1"/>
    <col min="10762" max="11008" width="9" style="317"/>
    <col min="11009" max="11009" width="9.6640625" style="317" customWidth="1"/>
    <col min="11010" max="11010" width="7.21875" style="317" customWidth="1"/>
    <col min="11011" max="11011" width="9.6640625" style="317" customWidth="1"/>
    <col min="11012" max="11012" width="9" style="317"/>
    <col min="11013" max="11013" width="20" style="317" bestFit="1" customWidth="1"/>
    <col min="11014" max="11014" width="18.6640625" style="317" customWidth="1"/>
    <col min="11015" max="11015" width="7.77734375" style="317" customWidth="1"/>
    <col min="11016" max="11016" width="2.33203125" style="317" customWidth="1"/>
    <col min="11017" max="11017" width="7.77734375" style="317" customWidth="1"/>
    <col min="11018" max="11264" width="9" style="317"/>
    <col min="11265" max="11265" width="9.6640625" style="317" customWidth="1"/>
    <col min="11266" max="11266" width="7.21875" style="317" customWidth="1"/>
    <col min="11267" max="11267" width="9.6640625" style="317" customWidth="1"/>
    <col min="11268" max="11268" width="9" style="317"/>
    <col min="11269" max="11269" width="20" style="317" bestFit="1" customWidth="1"/>
    <col min="11270" max="11270" width="18.6640625" style="317" customWidth="1"/>
    <col min="11271" max="11271" width="7.77734375" style="317" customWidth="1"/>
    <col min="11272" max="11272" width="2.33203125" style="317" customWidth="1"/>
    <col min="11273" max="11273" width="7.77734375" style="317" customWidth="1"/>
    <col min="11274" max="11520" width="9" style="317"/>
    <col min="11521" max="11521" width="9.6640625" style="317" customWidth="1"/>
    <col min="11522" max="11522" width="7.21875" style="317" customWidth="1"/>
    <col min="11523" max="11523" width="9.6640625" style="317" customWidth="1"/>
    <col min="11524" max="11524" width="9" style="317"/>
    <col min="11525" max="11525" width="20" style="317" bestFit="1" customWidth="1"/>
    <col min="11526" max="11526" width="18.6640625" style="317" customWidth="1"/>
    <col min="11527" max="11527" width="7.77734375" style="317" customWidth="1"/>
    <col min="11528" max="11528" width="2.33203125" style="317" customWidth="1"/>
    <col min="11529" max="11529" width="7.77734375" style="317" customWidth="1"/>
    <col min="11530" max="11776" width="9" style="317"/>
    <col min="11777" max="11777" width="9.6640625" style="317" customWidth="1"/>
    <col min="11778" max="11778" width="7.21875" style="317" customWidth="1"/>
    <col min="11779" max="11779" width="9.6640625" style="317" customWidth="1"/>
    <col min="11780" max="11780" width="9" style="317"/>
    <col min="11781" max="11781" width="20" style="317" bestFit="1" customWidth="1"/>
    <col min="11782" max="11782" width="18.6640625" style="317" customWidth="1"/>
    <col min="11783" max="11783" width="7.77734375" style="317" customWidth="1"/>
    <col min="11784" max="11784" width="2.33203125" style="317" customWidth="1"/>
    <col min="11785" max="11785" width="7.77734375" style="317" customWidth="1"/>
    <col min="11786" max="12032" width="9" style="317"/>
    <col min="12033" max="12033" width="9.6640625" style="317" customWidth="1"/>
    <col min="12034" max="12034" width="7.21875" style="317" customWidth="1"/>
    <col min="12035" max="12035" width="9.6640625" style="317" customWidth="1"/>
    <col min="12036" max="12036" width="9" style="317"/>
    <col min="12037" max="12037" width="20" style="317" bestFit="1" customWidth="1"/>
    <col min="12038" max="12038" width="18.6640625" style="317" customWidth="1"/>
    <col min="12039" max="12039" width="7.77734375" style="317" customWidth="1"/>
    <col min="12040" max="12040" width="2.33203125" style="317" customWidth="1"/>
    <col min="12041" max="12041" width="7.77734375" style="317" customWidth="1"/>
    <col min="12042" max="12288" width="9" style="317"/>
    <col min="12289" max="12289" width="9.6640625" style="317" customWidth="1"/>
    <col min="12290" max="12290" width="7.21875" style="317" customWidth="1"/>
    <col min="12291" max="12291" width="9.6640625" style="317" customWidth="1"/>
    <col min="12292" max="12292" width="9" style="317"/>
    <col min="12293" max="12293" width="20" style="317" bestFit="1" customWidth="1"/>
    <col min="12294" max="12294" width="18.6640625" style="317" customWidth="1"/>
    <col min="12295" max="12295" width="7.77734375" style="317" customWidth="1"/>
    <col min="12296" max="12296" width="2.33203125" style="317" customWidth="1"/>
    <col min="12297" max="12297" width="7.77734375" style="317" customWidth="1"/>
    <col min="12298" max="12544" width="9" style="317"/>
    <col min="12545" max="12545" width="9.6640625" style="317" customWidth="1"/>
    <col min="12546" max="12546" width="7.21875" style="317" customWidth="1"/>
    <col min="12547" max="12547" width="9.6640625" style="317" customWidth="1"/>
    <col min="12548" max="12548" width="9" style="317"/>
    <col min="12549" max="12549" width="20" style="317" bestFit="1" customWidth="1"/>
    <col min="12550" max="12550" width="18.6640625" style="317" customWidth="1"/>
    <col min="12551" max="12551" width="7.77734375" style="317" customWidth="1"/>
    <col min="12552" max="12552" width="2.33203125" style="317" customWidth="1"/>
    <col min="12553" max="12553" width="7.77734375" style="317" customWidth="1"/>
    <col min="12554" max="12800" width="9" style="317"/>
    <col min="12801" max="12801" width="9.6640625" style="317" customWidth="1"/>
    <col min="12802" max="12802" width="7.21875" style="317" customWidth="1"/>
    <col min="12803" max="12803" width="9.6640625" style="317" customWidth="1"/>
    <col min="12804" max="12804" width="9" style="317"/>
    <col min="12805" max="12805" width="20" style="317" bestFit="1" customWidth="1"/>
    <col min="12806" max="12806" width="18.6640625" style="317" customWidth="1"/>
    <col min="12807" max="12807" width="7.77734375" style="317" customWidth="1"/>
    <col min="12808" max="12808" width="2.33203125" style="317" customWidth="1"/>
    <col min="12809" max="12809" width="7.77734375" style="317" customWidth="1"/>
    <col min="12810" max="13056" width="9" style="317"/>
    <col min="13057" max="13057" width="9.6640625" style="317" customWidth="1"/>
    <col min="13058" max="13058" width="7.21875" style="317" customWidth="1"/>
    <col min="13059" max="13059" width="9.6640625" style="317" customWidth="1"/>
    <col min="13060" max="13060" width="9" style="317"/>
    <col min="13061" max="13061" width="20" style="317" bestFit="1" customWidth="1"/>
    <col min="13062" max="13062" width="18.6640625" style="317" customWidth="1"/>
    <col min="13063" max="13063" width="7.77734375" style="317" customWidth="1"/>
    <col min="13064" max="13064" width="2.33203125" style="317" customWidth="1"/>
    <col min="13065" max="13065" width="7.77734375" style="317" customWidth="1"/>
    <col min="13066" max="13312" width="9" style="317"/>
    <col min="13313" max="13313" width="9.6640625" style="317" customWidth="1"/>
    <col min="13314" max="13314" width="7.21875" style="317" customWidth="1"/>
    <col min="13315" max="13315" width="9.6640625" style="317" customWidth="1"/>
    <col min="13316" max="13316" width="9" style="317"/>
    <col min="13317" max="13317" width="20" style="317" bestFit="1" customWidth="1"/>
    <col min="13318" max="13318" width="18.6640625" style="317" customWidth="1"/>
    <col min="13319" max="13319" width="7.77734375" style="317" customWidth="1"/>
    <col min="13320" max="13320" width="2.33203125" style="317" customWidth="1"/>
    <col min="13321" max="13321" width="7.77734375" style="317" customWidth="1"/>
    <col min="13322" max="13568" width="9" style="317"/>
    <col min="13569" max="13569" width="9.6640625" style="317" customWidth="1"/>
    <col min="13570" max="13570" width="7.21875" style="317" customWidth="1"/>
    <col min="13571" max="13571" width="9.6640625" style="317" customWidth="1"/>
    <col min="13572" max="13572" width="9" style="317"/>
    <col min="13573" max="13573" width="20" style="317" bestFit="1" customWidth="1"/>
    <col min="13574" max="13574" width="18.6640625" style="317" customWidth="1"/>
    <col min="13575" max="13575" width="7.77734375" style="317" customWidth="1"/>
    <col min="13576" max="13576" width="2.33203125" style="317" customWidth="1"/>
    <col min="13577" max="13577" width="7.77734375" style="317" customWidth="1"/>
    <col min="13578" max="13824" width="9" style="317"/>
    <col min="13825" max="13825" width="9.6640625" style="317" customWidth="1"/>
    <col min="13826" max="13826" width="7.21875" style="317" customWidth="1"/>
    <col min="13827" max="13827" width="9.6640625" style="317" customWidth="1"/>
    <col min="13828" max="13828" width="9" style="317"/>
    <col min="13829" max="13829" width="20" style="317" bestFit="1" customWidth="1"/>
    <col min="13830" max="13830" width="18.6640625" style="317" customWidth="1"/>
    <col min="13831" max="13831" width="7.77734375" style="317" customWidth="1"/>
    <col min="13832" max="13832" width="2.33203125" style="317" customWidth="1"/>
    <col min="13833" max="13833" width="7.77734375" style="317" customWidth="1"/>
    <col min="13834" max="14080" width="9" style="317"/>
    <col min="14081" max="14081" width="9.6640625" style="317" customWidth="1"/>
    <col min="14082" max="14082" width="7.21875" style="317" customWidth="1"/>
    <col min="14083" max="14083" width="9.6640625" style="317" customWidth="1"/>
    <col min="14084" max="14084" width="9" style="317"/>
    <col min="14085" max="14085" width="20" style="317" bestFit="1" customWidth="1"/>
    <col min="14086" max="14086" width="18.6640625" style="317" customWidth="1"/>
    <col min="14087" max="14087" width="7.77734375" style="317" customWidth="1"/>
    <col min="14088" max="14088" width="2.33203125" style="317" customWidth="1"/>
    <col min="14089" max="14089" width="7.77734375" style="317" customWidth="1"/>
    <col min="14090" max="14336" width="9" style="317"/>
    <col min="14337" max="14337" width="9.6640625" style="317" customWidth="1"/>
    <col min="14338" max="14338" width="7.21875" style="317" customWidth="1"/>
    <col min="14339" max="14339" width="9.6640625" style="317" customWidth="1"/>
    <col min="14340" max="14340" width="9" style="317"/>
    <col min="14341" max="14341" width="20" style="317" bestFit="1" customWidth="1"/>
    <col min="14342" max="14342" width="18.6640625" style="317" customWidth="1"/>
    <col min="14343" max="14343" width="7.77734375" style="317" customWidth="1"/>
    <col min="14344" max="14344" width="2.33203125" style="317" customWidth="1"/>
    <col min="14345" max="14345" width="7.77734375" style="317" customWidth="1"/>
    <col min="14346" max="14592" width="9" style="317"/>
    <col min="14593" max="14593" width="9.6640625" style="317" customWidth="1"/>
    <col min="14594" max="14594" width="7.21875" style="317" customWidth="1"/>
    <col min="14595" max="14595" width="9.6640625" style="317" customWidth="1"/>
    <col min="14596" max="14596" width="9" style="317"/>
    <col min="14597" max="14597" width="20" style="317" bestFit="1" customWidth="1"/>
    <col min="14598" max="14598" width="18.6640625" style="317" customWidth="1"/>
    <col min="14599" max="14599" width="7.77734375" style="317" customWidth="1"/>
    <col min="14600" max="14600" width="2.33203125" style="317" customWidth="1"/>
    <col min="14601" max="14601" width="7.77734375" style="317" customWidth="1"/>
    <col min="14602" max="14848" width="9" style="317"/>
    <col min="14849" max="14849" width="9.6640625" style="317" customWidth="1"/>
    <col min="14850" max="14850" width="7.21875" style="317" customWidth="1"/>
    <col min="14851" max="14851" width="9.6640625" style="317" customWidth="1"/>
    <col min="14852" max="14852" width="9" style="317"/>
    <col min="14853" max="14853" width="20" style="317" bestFit="1" customWidth="1"/>
    <col min="14854" max="14854" width="18.6640625" style="317" customWidth="1"/>
    <col min="14855" max="14855" width="7.77734375" style="317" customWidth="1"/>
    <col min="14856" max="14856" width="2.33203125" style="317" customWidth="1"/>
    <col min="14857" max="14857" width="7.77734375" style="317" customWidth="1"/>
    <col min="14858" max="15104" width="9" style="317"/>
    <col min="15105" max="15105" width="9.6640625" style="317" customWidth="1"/>
    <col min="15106" max="15106" width="7.21875" style="317" customWidth="1"/>
    <col min="15107" max="15107" width="9.6640625" style="317" customWidth="1"/>
    <col min="15108" max="15108" width="9" style="317"/>
    <col min="15109" max="15109" width="20" style="317" bestFit="1" customWidth="1"/>
    <col min="15110" max="15110" width="18.6640625" style="317" customWidth="1"/>
    <col min="15111" max="15111" width="7.77734375" style="317" customWidth="1"/>
    <col min="15112" max="15112" width="2.33203125" style="317" customWidth="1"/>
    <col min="15113" max="15113" width="7.77734375" style="317" customWidth="1"/>
    <col min="15114" max="15360" width="9" style="317"/>
    <col min="15361" max="15361" width="9.6640625" style="317" customWidth="1"/>
    <col min="15362" max="15362" width="7.21875" style="317" customWidth="1"/>
    <col min="15363" max="15363" width="9.6640625" style="317" customWidth="1"/>
    <col min="15364" max="15364" width="9" style="317"/>
    <col min="15365" max="15365" width="20" style="317" bestFit="1" customWidth="1"/>
    <col min="15366" max="15366" width="18.6640625" style="317" customWidth="1"/>
    <col min="15367" max="15367" width="7.77734375" style="317" customWidth="1"/>
    <col min="15368" max="15368" width="2.33203125" style="317" customWidth="1"/>
    <col min="15369" max="15369" width="7.77734375" style="317" customWidth="1"/>
    <col min="15370" max="15616" width="9" style="317"/>
    <col min="15617" max="15617" width="9.6640625" style="317" customWidth="1"/>
    <col min="15618" max="15618" width="7.21875" style="317" customWidth="1"/>
    <col min="15619" max="15619" width="9.6640625" style="317" customWidth="1"/>
    <col min="15620" max="15620" width="9" style="317"/>
    <col min="15621" max="15621" width="20" style="317" bestFit="1" customWidth="1"/>
    <col min="15622" max="15622" width="18.6640625" style="317" customWidth="1"/>
    <col min="15623" max="15623" width="7.77734375" style="317" customWidth="1"/>
    <col min="15624" max="15624" width="2.33203125" style="317" customWidth="1"/>
    <col min="15625" max="15625" width="7.77734375" style="317" customWidth="1"/>
    <col min="15626" max="15872" width="9" style="317"/>
    <col min="15873" max="15873" width="9.6640625" style="317" customWidth="1"/>
    <col min="15874" max="15874" width="7.21875" style="317" customWidth="1"/>
    <col min="15875" max="15875" width="9.6640625" style="317" customWidth="1"/>
    <col min="15876" max="15876" width="9" style="317"/>
    <col min="15877" max="15877" width="20" style="317" bestFit="1" customWidth="1"/>
    <col min="15878" max="15878" width="18.6640625" style="317" customWidth="1"/>
    <col min="15879" max="15879" width="7.77734375" style="317" customWidth="1"/>
    <col min="15880" max="15880" width="2.33203125" style="317" customWidth="1"/>
    <col min="15881" max="15881" width="7.77734375" style="317" customWidth="1"/>
    <col min="15882" max="16128" width="9" style="317"/>
    <col min="16129" max="16129" width="9.6640625" style="317" customWidth="1"/>
    <col min="16130" max="16130" width="7.21875" style="317" customWidth="1"/>
    <col min="16131" max="16131" width="9.6640625" style="317" customWidth="1"/>
    <col min="16132" max="16132" width="9" style="317"/>
    <col min="16133" max="16133" width="20" style="317" bestFit="1" customWidth="1"/>
    <col min="16134" max="16134" width="18.6640625" style="317" customWidth="1"/>
    <col min="16135" max="16135" width="7.77734375" style="317" customWidth="1"/>
    <col min="16136" max="16136" width="2.33203125" style="317" customWidth="1"/>
    <col min="16137" max="16137" width="7.777343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3.4" x14ac:dyDescent="0.3">
      <c r="A2" s="555" t="s">
        <v>156</v>
      </c>
      <c r="B2" s="556"/>
      <c r="C2" s="556"/>
      <c r="D2" s="556"/>
      <c r="E2" s="556"/>
      <c r="F2" s="556"/>
      <c r="G2" s="556"/>
      <c r="H2" s="557"/>
    </row>
    <row r="3" spans="1:8" ht="30" customHeight="1" x14ac:dyDescent="0.25">
      <c r="A3" s="558"/>
      <c r="B3" s="556"/>
      <c r="C3" s="556"/>
      <c r="D3" s="556"/>
      <c r="E3" s="556"/>
      <c r="F3" s="556"/>
      <c r="G3" s="556"/>
      <c r="H3" s="557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2">
      <c r="A6" s="324"/>
      <c r="B6" s="325" t="s">
        <v>157</v>
      </c>
      <c r="C6" s="326"/>
      <c r="D6" s="327" t="s">
        <v>158</v>
      </c>
      <c r="E6" s="327"/>
      <c r="F6" s="328"/>
      <c r="G6" s="328"/>
      <c r="H6" s="320"/>
    </row>
    <row r="7" spans="1:8" s="334" customFormat="1" ht="17.100000000000001" customHeight="1" x14ac:dyDescent="0.2">
      <c r="A7" s="329"/>
      <c r="B7" s="330">
        <v>1</v>
      </c>
      <c r="C7" s="331"/>
      <c r="D7" s="328" t="s">
        <v>159</v>
      </c>
      <c r="E7" s="328"/>
      <c r="F7" s="328"/>
      <c r="G7" s="332"/>
      <c r="H7" s="333"/>
    </row>
    <row r="8" spans="1:8" s="334" customFormat="1" ht="17.100000000000001" customHeight="1" x14ac:dyDescent="0.2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2">
      <c r="A9" s="329"/>
      <c r="B9" s="336">
        <v>2</v>
      </c>
      <c r="C9" s="331"/>
      <c r="D9" s="328" t="s">
        <v>160</v>
      </c>
      <c r="E9" s="328"/>
      <c r="F9" s="328"/>
      <c r="G9" s="332"/>
      <c r="H9" s="333"/>
    </row>
    <row r="10" spans="1:8" s="334" customFormat="1" ht="17.100000000000001" customHeight="1" x14ac:dyDescent="0.2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2">
      <c r="A11" s="329"/>
      <c r="B11" s="337">
        <v>3</v>
      </c>
      <c r="C11" s="331"/>
      <c r="D11" s="328" t="s">
        <v>161</v>
      </c>
      <c r="E11" s="328"/>
      <c r="F11" s="328"/>
      <c r="G11" s="332"/>
      <c r="H11" s="333"/>
    </row>
    <row r="12" spans="1:8" s="334" customFormat="1" ht="17.100000000000001" customHeight="1" x14ac:dyDescent="0.2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2">
      <c r="A13" s="329"/>
      <c r="B13" s="465">
        <v>4</v>
      </c>
      <c r="C13" s="331"/>
      <c r="D13" s="328" t="s">
        <v>162</v>
      </c>
      <c r="E13" s="328"/>
      <c r="F13" s="328"/>
      <c r="G13" s="332"/>
      <c r="H13" s="333"/>
    </row>
    <row r="14" spans="1:8" s="334" customFormat="1" ht="17.100000000000001" customHeight="1" x14ac:dyDescent="0.2">
      <c r="A14" s="329"/>
      <c r="B14" s="335" t="s">
        <v>163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2">
      <c r="A15" s="329"/>
      <c r="B15" s="338">
        <v>5</v>
      </c>
      <c r="C15" s="339"/>
      <c r="D15" s="328" t="s">
        <v>164</v>
      </c>
      <c r="E15" s="328"/>
      <c r="F15" s="328"/>
      <c r="G15" s="332"/>
      <c r="H15" s="333"/>
    </row>
    <row r="16" spans="1:8" s="334" customFormat="1" ht="17.100000000000001" customHeight="1" x14ac:dyDescent="0.2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2">
      <c r="A17" s="329"/>
      <c r="B17" s="340">
        <v>6</v>
      </c>
      <c r="C17" s="331"/>
      <c r="D17" s="328" t="s">
        <v>165</v>
      </c>
      <c r="E17" s="328"/>
      <c r="F17" s="328"/>
      <c r="G17" s="328"/>
      <c r="H17" s="333"/>
    </row>
    <row r="18" spans="1:8" s="334" customFormat="1" ht="17.100000000000001" customHeight="1" x14ac:dyDescent="0.2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2">
      <c r="A19" s="329"/>
      <c r="B19" s="341">
        <v>7</v>
      </c>
      <c r="C19" s="331"/>
      <c r="D19" s="328" t="s">
        <v>166</v>
      </c>
      <c r="E19" s="328"/>
      <c r="F19" s="328"/>
      <c r="G19" s="328"/>
      <c r="H19" s="333"/>
    </row>
    <row r="20" spans="1:8" s="334" customFormat="1" ht="17.100000000000001" customHeight="1" x14ac:dyDescent="0.2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2">
      <c r="A21" s="329"/>
      <c r="B21" s="342">
        <v>8</v>
      </c>
      <c r="C21" s="331"/>
      <c r="D21" s="328" t="s">
        <v>167</v>
      </c>
      <c r="E21" s="328"/>
      <c r="F21" s="328"/>
      <c r="G21" s="328"/>
      <c r="H21" s="333"/>
    </row>
    <row r="22" spans="1:8" s="334" customFormat="1" ht="17.100000000000001" customHeight="1" x14ac:dyDescent="0.2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2">
      <c r="A23" s="329"/>
      <c r="B23" s="343">
        <v>9</v>
      </c>
      <c r="C23" s="331"/>
      <c r="D23" s="328" t="s">
        <v>168</v>
      </c>
      <c r="E23" s="328"/>
      <c r="F23" s="328"/>
      <c r="G23" s="328"/>
      <c r="H23" s="333"/>
    </row>
    <row r="24" spans="1:8" s="334" customFormat="1" ht="17.100000000000001" customHeight="1" x14ac:dyDescent="0.2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2">
      <c r="A25" s="329"/>
      <c r="B25" s="344">
        <v>10</v>
      </c>
      <c r="C25" s="331"/>
      <c r="D25" s="328" t="s">
        <v>169</v>
      </c>
      <c r="E25" s="328"/>
      <c r="F25" s="328"/>
      <c r="G25" s="328"/>
      <c r="H25" s="333"/>
    </row>
    <row r="26" spans="1:8" s="334" customFormat="1" ht="17.100000000000001" customHeight="1" x14ac:dyDescent="0.2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2">
      <c r="A27" s="329"/>
      <c r="B27" s="345">
        <v>11</v>
      </c>
      <c r="C27" s="331"/>
      <c r="D27" s="328" t="s">
        <v>170</v>
      </c>
      <c r="E27" s="328"/>
      <c r="F27" s="328"/>
      <c r="G27" s="328"/>
      <c r="H27" s="333"/>
    </row>
    <row r="28" spans="1:8" s="334" customFormat="1" ht="17.100000000000001" customHeight="1" x14ac:dyDescent="0.2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2">
      <c r="A29" s="329"/>
      <c r="B29" s="370">
        <v>12</v>
      </c>
      <c r="C29" s="331"/>
      <c r="D29" s="328" t="s">
        <v>171</v>
      </c>
      <c r="E29" s="328"/>
      <c r="F29" s="328"/>
      <c r="G29" s="328"/>
      <c r="H29" s="333"/>
    </row>
    <row r="30" spans="1:8" s="334" customFormat="1" ht="17.100000000000001" customHeight="1" x14ac:dyDescent="0.2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2">
      <c r="A31" s="329"/>
      <c r="B31" s="370">
        <v>13</v>
      </c>
      <c r="C31" s="351"/>
      <c r="D31" s="328" t="s">
        <v>172</v>
      </c>
      <c r="E31" s="328"/>
      <c r="F31" s="328"/>
      <c r="G31" s="328"/>
      <c r="H31" s="333"/>
    </row>
    <row r="32" spans="1:8" s="334" customFormat="1" ht="17.100000000000001" customHeight="1" x14ac:dyDescent="0.2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2">
      <c r="A33" s="329"/>
      <c r="B33" s="370">
        <v>14</v>
      </c>
      <c r="C33" s="331"/>
      <c r="D33" s="328" t="s">
        <v>173</v>
      </c>
      <c r="E33" s="328"/>
      <c r="F33" s="328"/>
      <c r="G33" s="328"/>
      <c r="H33" s="333"/>
    </row>
    <row r="34" spans="1:8" s="334" customFormat="1" ht="17.100000000000001" customHeight="1" x14ac:dyDescent="0.2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2">
      <c r="A35" s="355"/>
      <c r="B35" s="370">
        <v>15</v>
      </c>
      <c r="C35" s="331"/>
      <c r="D35" s="356" t="s">
        <v>102</v>
      </c>
      <c r="E35" s="356" t="s">
        <v>174</v>
      </c>
      <c r="F35" s="356"/>
      <c r="G35" s="356"/>
      <c r="H35" s="357"/>
    </row>
    <row r="36" spans="1:8" s="334" customFormat="1" ht="17.100000000000001" customHeight="1" x14ac:dyDescent="0.2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2">
      <c r="A37" s="329"/>
      <c r="B37" s="370">
        <v>16</v>
      </c>
      <c r="C37" s="351"/>
      <c r="D37" s="328" t="s">
        <v>175</v>
      </c>
      <c r="E37" s="328"/>
      <c r="F37" s="328"/>
      <c r="G37" s="328"/>
      <c r="H37" s="333"/>
    </row>
    <row r="38" spans="1:8" s="334" customFormat="1" ht="17.100000000000001" customHeight="1" x14ac:dyDescent="0.2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2">
      <c r="A39" s="329"/>
      <c r="B39" s="370">
        <v>17</v>
      </c>
      <c r="C39" s="351"/>
      <c r="D39" s="328" t="s">
        <v>176</v>
      </c>
      <c r="E39" s="328"/>
      <c r="F39" s="328"/>
      <c r="G39" s="328"/>
      <c r="H39" s="333"/>
    </row>
    <row r="40" spans="1:8" s="334" customFormat="1" ht="17.100000000000001" customHeight="1" x14ac:dyDescent="0.2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2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5">
      <c r="A42" s="559" t="s">
        <v>177</v>
      </c>
      <c r="B42" s="560"/>
      <c r="C42" s="560"/>
      <c r="D42" s="560"/>
      <c r="E42" s="560"/>
      <c r="F42" s="560"/>
      <c r="G42" s="560"/>
      <c r="H42" s="561"/>
    </row>
    <row r="43" spans="1:8" s="334" customFormat="1" ht="14.4" x14ac:dyDescent="0.2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G21" sqref="G21"/>
    </sheetView>
  </sheetViews>
  <sheetFormatPr defaultRowHeight="13.2" x14ac:dyDescent="0.2"/>
  <cols>
    <col min="1" max="1" width="6.109375" customWidth="1"/>
    <col min="2" max="2" width="19.33203125" customWidth="1"/>
    <col min="3" max="3" width="12.88671875" customWidth="1"/>
    <col min="4" max="4" width="13.109375" customWidth="1"/>
    <col min="5" max="6" width="11.88671875" customWidth="1"/>
    <col min="7" max="7" width="19.109375" customWidth="1"/>
    <col min="8" max="8" width="11.44140625" customWidth="1"/>
  </cols>
  <sheetData>
    <row r="1" spans="1:9" ht="13.5" customHeight="1" x14ac:dyDescent="0.2">
      <c r="A1" s="578"/>
      <c r="B1" s="579"/>
      <c r="C1" s="579"/>
      <c r="D1" s="579"/>
      <c r="E1" s="579"/>
      <c r="F1" s="579"/>
      <c r="G1" s="579"/>
      <c r="H1" s="42"/>
      <c r="I1" s="42"/>
    </row>
    <row r="19" spans="1:9" x14ac:dyDescent="0.2">
      <c r="I19" s="51"/>
    </row>
    <row r="20" spans="1:9" ht="13.8" thickBot="1" x14ac:dyDescent="0.25"/>
    <row r="21" spans="1:9" x14ac:dyDescent="0.2">
      <c r="A21" s="92" t="s">
        <v>48</v>
      </c>
      <c r="B21" s="93" t="s">
        <v>49</v>
      </c>
      <c r="C21" s="74" t="s">
        <v>218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9" x14ac:dyDescent="0.2">
      <c r="A22" s="95">
        <v>1</v>
      </c>
      <c r="B22" s="7" t="s">
        <v>105</v>
      </c>
      <c r="C22" s="9">
        <v>17658</v>
      </c>
      <c r="D22" s="9">
        <v>10844</v>
      </c>
      <c r="E22" s="109">
        <v>99.9</v>
      </c>
      <c r="F22" s="41">
        <f>SUM(C22/D22*100)</f>
        <v>162.83659166359277</v>
      </c>
      <c r="G22" s="96"/>
    </row>
    <row r="23" spans="1:9" x14ac:dyDescent="0.2">
      <c r="A23" s="95">
        <v>2</v>
      </c>
      <c r="B23" s="7" t="s">
        <v>83</v>
      </c>
      <c r="C23" s="9">
        <v>17435</v>
      </c>
      <c r="D23" s="9">
        <v>16540</v>
      </c>
      <c r="E23" s="109">
        <v>103.5</v>
      </c>
      <c r="F23" s="41">
        <f>SUM(C23/D23*100)</f>
        <v>105.41112454655381</v>
      </c>
      <c r="G23" s="96"/>
    </row>
    <row r="24" spans="1:9" x14ac:dyDescent="0.2">
      <c r="A24" s="95">
        <v>3</v>
      </c>
      <c r="B24" s="7" t="s">
        <v>147</v>
      </c>
      <c r="C24" s="9">
        <v>13107</v>
      </c>
      <c r="D24" s="9">
        <v>10053</v>
      </c>
      <c r="E24" s="109">
        <v>110.7</v>
      </c>
      <c r="F24" s="41">
        <f t="shared" ref="F24:F32" si="0">SUM(C24/D24*100)</f>
        <v>130.37899134586689</v>
      </c>
      <c r="G24" s="96"/>
    </row>
    <row r="25" spans="1:9" x14ac:dyDescent="0.2">
      <c r="A25" s="95">
        <v>4</v>
      </c>
      <c r="B25" s="7" t="s">
        <v>229</v>
      </c>
      <c r="C25" s="9">
        <v>12809</v>
      </c>
      <c r="D25" s="9">
        <v>5010</v>
      </c>
      <c r="E25" s="109">
        <v>99.6</v>
      </c>
      <c r="F25" s="41">
        <f t="shared" si="0"/>
        <v>255.6686626746507</v>
      </c>
      <c r="G25" s="96"/>
    </row>
    <row r="26" spans="1:9" ht="13.5" customHeight="1" x14ac:dyDescent="0.2">
      <c r="A26" s="95">
        <v>5</v>
      </c>
      <c r="B26" s="7" t="s">
        <v>103</v>
      </c>
      <c r="C26" s="9">
        <v>7768</v>
      </c>
      <c r="D26" s="6">
        <v>5677</v>
      </c>
      <c r="E26" s="109">
        <v>108.9</v>
      </c>
      <c r="F26" s="41">
        <f t="shared" si="0"/>
        <v>136.83283424343844</v>
      </c>
      <c r="G26" s="96"/>
    </row>
    <row r="27" spans="1:9" ht="13.5" customHeight="1" x14ac:dyDescent="0.2">
      <c r="A27" s="95">
        <v>6</v>
      </c>
      <c r="B27" s="7" t="s">
        <v>232</v>
      </c>
      <c r="C27" s="9">
        <v>6237</v>
      </c>
      <c r="D27" s="9">
        <v>8903</v>
      </c>
      <c r="E27" s="109">
        <v>105.2</v>
      </c>
      <c r="F27" s="41">
        <f t="shared" si="0"/>
        <v>70.055037627765927</v>
      </c>
      <c r="G27" s="96"/>
    </row>
    <row r="28" spans="1:9" ht="13.5" customHeight="1" x14ac:dyDescent="0.2">
      <c r="A28" s="95">
        <v>7</v>
      </c>
      <c r="B28" s="7" t="s">
        <v>225</v>
      </c>
      <c r="C28" s="101">
        <v>5267</v>
      </c>
      <c r="D28" s="101">
        <v>5918</v>
      </c>
      <c r="E28" s="109">
        <v>97.8</v>
      </c>
      <c r="F28" s="41">
        <f t="shared" si="0"/>
        <v>88.999662047989176</v>
      </c>
      <c r="G28" s="96"/>
    </row>
    <row r="29" spans="1:9" ht="13.5" customHeight="1" x14ac:dyDescent="0.2">
      <c r="A29" s="95">
        <v>8</v>
      </c>
      <c r="B29" s="7" t="s">
        <v>85</v>
      </c>
      <c r="C29" s="101">
        <v>3694</v>
      </c>
      <c r="D29" s="101">
        <v>4334</v>
      </c>
      <c r="E29" s="109">
        <v>111.7</v>
      </c>
      <c r="F29" s="41">
        <f t="shared" si="0"/>
        <v>85.233041070604514</v>
      </c>
      <c r="G29" s="96"/>
    </row>
    <row r="30" spans="1:9" ht="13.5" customHeight="1" x14ac:dyDescent="0.2">
      <c r="A30" s="95">
        <v>9</v>
      </c>
      <c r="B30" s="7" t="s">
        <v>223</v>
      </c>
      <c r="C30" s="101">
        <v>2956</v>
      </c>
      <c r="D30" s="101">
        <v>3001</v>
      </c>
      <c r="E30" s="109">
        <v>100.6</v>
      </c>
      <c r="F30" s="41">
        <f t="shared" si="0"/>
        <v>98.500499833388872</v>
      </c>
      <c r="G30" s="96"/>
    </row>
    <row r="31" spans="1:9" ht="13.5" customHeight="1" thickBot="1" x14ac:dyDescent="0.25">
      <c r="A31" s="97">
        <v>10</v>
      </c>
      <c r="B31" s="7" t="s">
        <v>230</v>
      </c>
      <c r="C31" s="98">
        <v>2889</v>
      </c>
      <c r="D31" s="98">
        <v>2389</v>
      </c>
      <c r="E31" s="110">
        <v>86</v>
      </c>
      <c r="F31" s="41">
        <f t="shared" si="0"/>
        <v>120.92925910422771</v>
      </c>
      <c r="G31" s="99"/>
    </row>
    <row r="32" spans="1:9" ht="13.5" customHeight="1" thickBot="1" x14ac:dyDescent="0.25">
      <c r="A32" s="80"/>
      <c r="B32" s="81" t="s">
        <v>58</v>
      </c>
      <c r="C32" s="82">
        <v>101256</v>
      </c>
      <c r="D32" s="82">
        <v>83110</v>
      </c>
      <c r="E32" s="83">
        <v>102.3</v>
      </c>
      <c r="F32" s="107">
        <f t="shared" si="0"/>
        <v>121.83371435446998</v>
      </c>
      <c r="G32" s="121">
        <v>92.3</v>
      </c>
    </row>
    <row r="33" spans="10:10" ht="13.5" customHeight="1" x14ac:dyDescent="0.2"/>
    <row r="34" spans="10:10" ht="13.5" customHeight="1" x14ac:dyDescent="0.2"/>
    <row r="35" spans="10:10" ht="13.5" customHeight="1" x14ac:dyDescent="0.2">
      <c r="J35" s="58"/>
    </row>
    <row r="36" spans="10:10" ht="13.5" customHeight="1" x14ac:dyDescent="0.2"/>
    <row r="52" spans="1:11" ht="13.8" thickBot="1" x14ac:dyDescent="0.25"/>
    <row r="53" spans="1:11" x14ac:dyDescent="0.2">
      <c r="A53" s="92" t="s">
        <v>48</v>
      </c>
      <c r="B53" s="93" t="s">
        <v>49</v>
      </c>
      <c r="C53" s="74" t="s">
        <v>218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11" x14ac:dyDescent="0.2">
      <c r="A54" s="95">
        <v>1</v>
      </c>
      <c r="B54" s="7" t="s">
        <v>83</v>
      </c>
      <c r="C54" s="9">
        <v>83432</v>
      </c>
      <c r="D54" s="9">
        <v>107193</v>
      </c>
      <c r="E54" s="41">
        <v>94.6</v>
      </c>
      <c r="F54" s="41">
        <f t="shared" ref="F54:F64" si="1">SUM(C54/D54*100)</f>
        <v>77.833440616458162</v>
      </c>
      <c r="G54" s="96"/>
      <c r="K54" s="322"/>
    </row>
    <row r="55" spans="1:11" x14ac:dyDescent="0.2">
      <c r="A55" s="95">
        <v>2</v>
      </c>
      <c r="B55" s="299" t="s">
        <v>107</v>
      </c>
      <c r="C55" s="9">
        <v>22465</v>
      </c>
      <c r="D55" s="9">
        <v>19289</v>
      </c>
      <c r="E55" s="41">
        <v>97.2</v>
      </c>
      <c r="F55" s="41">
        <f t="shared" si="1"/>
        <v>116.46534294157291</v>
      </c>
      <c r="G55" s="96"/>
    </row>
    <row r="56" spans="1:11" x14ac:dyDescent="0.2">
      <c r="A56" s="95">
        <v>3</v>
      </c>
      <c r="B56" s="299" t="s">
        <v>105</v>
      </c>
      <c r="C56" s="9">
        <v>15053</v>
      </c>
      <c r="D56" s="9">
        <v>19455</v>
      </c>
      <c r="E56" s="41">
        <v>96.3</v>
      </c>
      <c r="F56" s="41">
        <f t="shared" si="1"/>
        <v>77.373425854536109</v>
      </c>
      <c r="G56" s="96"/>
    </row>
    <row r="57" spans="1:11" x14ac:dyDescent="0.2">
      <c r="A57" s="95">
        <v>4</v>
      </c>
      <c r="B57" s="299" t="s">
        <v>223</v>
      </c>
      <c r="C57" s="9">
        <v>11272</v>
      </c>
      <c r="D57" s="9">
        <v>11176</v>
      </c>
      <c r="E57" s="457">
        <v>97.7</v>
      </c>
      <c r="F57" s="41">
        <f t="shared" si="1"/>
        <v>100.85898353614888</v>
      </c>
      <c r="G57" s="96"/>
    </row>
    <row r="58" spans="1:11" x14ac:dyDescent="0.2">
      <c r="A58" s="95">
        <v>5</v>
      </c>
      <c r="B58" s="299" t="s">
        <v>227</v>
      </c>
      <c r="C58" s="9">
        <v>11092</v>
      </c>
      <c r="D58" s="9">
        <v>12400</v>
      </c>
      <c r="E58" s="41">
        <v>101.2</v>
      </c>
      <c r="F58" s="229">
        <f t="shared" si="1"/>
        <v>89.451612903225808</v>
      </c>
      <c r="G58" s="96"/>
    </row>
    <row r="59" spans="1:11" x14ac:dyDescent="0.2">
      <c r="A59" s="95">
        <v>6</v>
      </c>
      <c r="B59" s="299" t="s">
        <v>226</v>
      </c>
      <c r="C59" s="9">
        <v>10203</v>
      </c>
      <c r="D59" s="9">
        <v>20652</v>
      </c>
      <c r="E59" s="41">
        <v>103.9</v>
      </c>
      <c r="F59" s="41">
        <f t="shared" si="1"/>
        <v>49.40441603718768</v>
      </c>
      <c r="G59" s="96"/>
    </row>
    <row r="60" spans="1:11" x14ac:dyDescent="0.2">
      <c r="A60" s="95">
        <v>7</v>
      </c>
      <c r="B60" s="299" t="s">
        <v>155</v>
      </c>
      <c r="C60" s="9">
        <v>6977</v>
      </c>
      <c r="D60" s="9">
        <v>7735</v>
      </c>
      <c r="E60" s="142">
        <v>108</v>
      </c>
      <c r="F60" s="41">
        <f t="shared" si="1"/>
        <v>90.200387847446677</v>
      </c>
      <c r="G60" s="96"/>
    </row>
    <row r="61" spans="1:11" x14ac:dyDescent="0.2">
      <c r="A61" s="95">
        <v>8</v>
      </c>
      <c r="B61" s="299" t="s">
        <v>230</v>
      </c>
      <c r="C61" s="9">
        <v>5283</v>
      </c>
      <c r="D61" s="9">
        <v>6028</v>
      </c>
      <c r="E61" s="41">
        <v>108.2</v>
      </c>
      <c r="F61" s="41">
        <f t="shared" si="1"/>
        <v>87.641008626410084</v>
      </c>
      <c r="G61" s="96"/>
    </row>
    <row r="62" spans="1:11" x14ac:dyDescent="0.2">
      <c r="A62" s="95">
        <v>9</v>
      </c>
      <c r="B62" s="299" t="s">
        <v>103</v>
      </c>
      <c r="C62" s="9">
        <v>4743</v>
      </c>
      <c r="D62" s="9">
        <v>4892</v>
      </c>
      <c r="E62" s="41">
        <v>74.3</v>
      </c>
      <c r="F62" s="41">
        <f t="shared" si="1"/>
        <v>96.954210956663943</v>
      </c>
      <c r="G62" s="96"/>
    </row>
    <row r="63" spans="1:11" ht="13.8" thickBot="1" x14ac:dyDescent="0.25">
      <c r="A63" s="100">
        <v>10</v>
      </c>
      <c r="B63" s="299" t="s">
        <v>85</v>
      </c>
      <c r="C63" s="101">
        <v>3939</v>
      </c>
      <c r="D63" s="101">
        <v>9937</v>
      </c>
      <c r="E63" s="102">
        <v>96.4</v>
      </c>
      <c r="F63" s="41">
        <f t="shared" si="1"/>
        <v>39.639730300895643</v>
      </c>
      <c r="G63" s="104"/>
      <c r="H63" s="21"/>
    </row>
    <row r="64" spans="1:11" ht="13.8" thickBot="1" x14ac:dyDescent="0.25">
      <c r="A64" s="80"/>
      <c r="B64" s="105" t="s">
        <v>61</v>
      </c>
      <c r="C64" s="106">
        <v>182462</v>
      </c>
      <c r="D64" s="106">
        <v>231116</v>
      </c>
      <c r="E64" s="107">
        <v>97.8</v>
      </c>
      <c r="F64" s="297">
        <f t="shared" si="1"/>
        <v>78.948233787362184</v>
      </c>
      <c r="G64" s="121">
        <v>60.1</v>
      </c>
    </row>
    <row r="67" spans="2:6" x14ac:dyDescent="0.2">
      <c r="B67" s="62"/>
      <c r="C67" s="32"/>
      <c r="D67" s="32"/>
      <c r="E67" s="64"/>
      <c r="F67" s="65"/>
    </row>
    <row r="68" spans="2:6" x14ac:dyDescent="0.2">
      <c r="B68" s="62"/>
      <c r="C68" s="32"/>
      <c r="D68" s="32"/>
      <c r="F68" s="65"/>
    </row>
    <row r="69" spans="2:6" x14ac:dyDescent="0.2">
      <c r="B69" s="63"/>
      <c r="C69" s="32"/>
      <c r="D69" s="32"/>
      <c r="F69" s="65"/>
    </row>
    <row r="70" spans="2:6" x14ac:dyDescent="0.2">
      <c r="B70" s="62"/>
      <c r="C70" s="32"/>
      <c r="D70" s="32"/>
      <c r="F70" s="65"/>
    </row>
    <row r="71" spans="2:6" x14ac:dyDescent="0.2">
      <c r="B71" s="63"/>
      <c r="C71" s="32"/>
      <c r="D71" s="32"/>
      <c r="F71" s="65"/>
    </row>
    <row r="72" spans="2:6" x14ac:dyDescent="0.2">
      <c r="B72" s="62"/>
      <c r="C72" s="32"/>
      <c r="D72" s="32"/>
      <c r="F72" s="65"/>
    </row>
    <row r="73" spans="2:6" x14ac:dyDescent="0.2">
      <c r="B73" s="62"/>
      <c r="C73" s="32"/>
      <c r="D73" s="32"/>
      <c r="F73" s="65"/>
    </row>
    <row r="74" spans="2:6" x14ac:dyDescent="0.2">
      <c r="B74" s="62"/>
      <c r="C74" s="32"/>
      <c r="D74" s="32"/>
      <c r="F74" s="65"/>
    </row>
    <row r="75" spans="2:6" x14ac:dyDescent="0.2">
      <c r="B75" s="1"/>
      <c r="C75" s="32"/>
      <c r="D75" s="32"/>
      <c r="F75" s="65"/>
    </row>
    <row r="76" spans="2:6" x14ac:dyDescent="0.2">
      <c r="B76" s="1"/>
      <c r="C76" s="1"/>
      <c r="D76" s="1"/>
      <c r="F76" s="1"/>
    </row>
    <row r="77" spans="2:6" x14ac:dyDescent="0.2">
      <c r="B77" s="1"/>
      <c r="C77" s="1"/>
      <c r="D77" s="1"/>
      <c r="F77" s="1"/>
    </row>
    <row r="78" spans="2:6" x14ac:dyDescent="0.2">
      <c r="B78" s="1"/>
      <c r="C78" s="1"/>
      <c r="D78" s="1"/>
      <c r="F78" s="1"/>
    </row>
    <row r="79" spans="2:6" x14ac:dyDescent="0.2">
      <c r="B79" s="1"/>
      <c r="C79" s="1"/>
      <c r="D79" s="1"/>
      <c r="F79" s="1"/>
    </row>
    <row r="80" spans="2:6" x14ac:dyDescent="0.2">
      <c r="B80" s="1"/>
      <c r="C80" s="1"/>
      <c r="D80" s="1"/>
      <c r="E80" s="1"/>
      <c r="F80" s="1"/>
    </row>
    <row r="81" spans="2:6" x14ac:dyDescent="0.2">
      <c r="B81" s="1"/>
      <c r="C81" s="1"/>
      <c r="D81" s="1"/>
      <c r="E81" s="1"/>
      <c r="F81" s="1"/>
    </row>
    <row r="82" spans="2:6" x14ac:dyDescent="0.2">
      <c r="B82" s="1"/>
      <c r="C82" s="1"/>
      <c r="D82" s="1"/>
      <c r="E82" s="1"/>
      <c r="F82" s="1"/>
    </row>
    <row r="83" spans="2:6" x14ac:dyDescent="0.2">
      <c r="B83" s="1"/>
      <c r="C83" s="1"/>
      <c r="D83" s="1"/>
      <c r="E83" s="1"/>
      <c r="F83" s="1"/>
    </row>
    <row r="84" spans="2:6" x14ac:dyDescent="0.2">
      <c r="B84" s="1"/>
      <c r="C84" s="1"/>
    </row>
    <row r="85" spans="2:6" x14ac:dyDescent="0.2">
      <c r="B85" s="1"/>
      <c r="C85" s="1"/>
    </row>
    <row r="86" spans="2:6" x14ac:dyDescent="0.2">
      <c r="B86" s="1"/>
      <c r="C86" s="1"/>
    </row>
    <row r="87" spans="2:6" x14ac:dyDescent="0.2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O11" sqref="O11"/>
    </sheetView>
  </sheetViews>
  <sheetFormatPr defaultRowHeight="13.2" x14ac:dyDescent="0.2"/>
  <cols>
    <col min="1" max="1" width="6.109375" customWidth="1"/>
    <col min="2" max="2" width="19.33203125" customWidth="1"/>
    <col min="3" max="4" width="13.21875" customWidth="1"/>
    <col min="5" max="6" width="11.88671875" customWidth="1"/>
    <col min="7" max="7" width="18.109375" customWidth="1"/>
  </cols>
  <sheetData>
    <row r="20" spans="1:11" ht="13.8" thickBot="1" x14ac:dyDescent="0.25"/>
    <row r="21" spans="1:11" x14ac:dyDescent="0.2">
      <c r="A21" s="92" t="s">
        <v>48</v>
      </c>
      <c r="B21" s="93" t="s">
        <v>49</v>
      </c>
      <c r="C21" s="74" t="s">
        <v>218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11" x14ac:dyDescent="0.2">
      <c r="A22" s="28">
        <v>1</v>
      </c>
      <c r="B22" s="299" t="s">
        <v>111</v>
      </c>
      <c r="C22" s="9">
        <v>88195</v>
      </c>
      <c r="D22" s="9">
        <v>95152</v>
      </c>
      <c r="E22" s="41">
        <v>97.7</v>
      </c>
      <c r="F22" s="41">
        <f>SUM(C22/D22*100)</f>
        <v>92.68854044055827</v>
      </c>
      <c r="G22" s="96"/>
    </row>
    <row r="23" spans="1:11" x14ac:dyDescent="0.2">
      <c r="A23" s="28">
        <v>2</v>
      </c>
      <c r="B23" s="299" t="s">
        <v>205</v>
      </c>
      <c r="C23" s="9">
        <v>45448</v>
      </c>
      <c r="D23" s="9">
        <v>43934</v>
      </c>
      <c r="E23" s="41">
        <v>94.2</v>
      </c>
      <c r="F23" s="41">
        <f t="shared" ref="F23:F32" si="0">SUM(C23/D23*100)</f>
        <v>103.44607820822142</v>
      </c>
      <c r="G23" s="96"/>
    </row>
    <row r="24" spans="1:11" ht="13.5" customHeight="1" x14ac:dyDescent="0.2">
      <c r="A24" s="28">
        <v>3</v>
      </c>
      <c r="B24" s="299" t="s">
        <v>208</v>
      </c>
      <c r="C24" s="9">
        <v>33457</v>
      </c>
      <c r="D24" s="9">
        <v>37697</v>
      </c>
      <c r="E24" s="66">
        <v>110.5</v>
      </c>
      <c r="F24" s="41">
        <f t="shared" si="0"/>
        <v>88.752420617025223</v>
      </c>
      <c r="G24" s="96"/>
    </row>
    <row r="25" spans="1:11" x14ac:dyDescent="0.2">
      <c r="A25" s="28">
        <v>4</v>
      </c>
      <c r="B25" s="299" t="s">
        <v>103</v>
      </c>
      <c r="C25" s="9">
        <v>26747</v>
      </c>
      <c r="D25" s="9">
        <v>38387</v>
      </c>
      <c r="E25" s="41">
        <v>92.1</v>
      </c>
      <c r="F25" s="41">
        <f t="shared" si="0"/>
        <v>69.677234480423053</v>
      </c>
      <c r="G25" s="96"/>
    </row>
    <row r="26" spans="1:11" x14ac:dyDescent="0.2">
      <c r="A26" s="28">
        <v>5</v>
      </c>
      <c r="B26" s="299" t="s">
        <v>112</v>
      </c>
      <c r="C26" s="9">
        <v>24587</v>
      </c>
      <c r="D26" s="9">
        <v>29656</v>
      </c>
      <c r="E26" s="41">
        <v>98.2</v>
      </c>
      <c r="F26" s="41">
        <f t="shared" si="0"/>
        <v>82.907337469652006</v>
      </c>
      <c r="G26" s="96"/>
    </row>
    <row r="27" spans="1:11" ht="13.5" customHeight="1" x14ac:dyDescent="0.2">
      <c r="A27" s="28">
        <v>6</v>
      </c>
      <c r="B27" s="299" t="s">
        <v>223</v>
      </c>
      <c r="C27" s="9">
        <v>20948</v>
      </c>
      <c r="D27" s="9">
        <v>19085</v>
      </c>
      <c r="E27" s="41">
        <v>96.6</v>
      </c>
      <c r="F27" s="41">
        <f t="shared" si="0"/>
        <v>109.76159287398481</v>
      </c>
      <c r="G27" s="96"/>
      <c r="K27" t="s">
        <v>191</v>
      </c>
    </row>
    <row r="28" spans="1:11" ht="13.5" customHeight="1" x14ac:dyDescent="0.2">
      <c r="A28" s="28">
        <v>7</v>
      </c>
      <c r="B28" s="299" t="s">
        <v>228</v>
      </c>
      <c r="C28" s="9">
        <v>20885</v>
      </c>
      <c r="D28" s="9">
        <v>17351</v>
      </c>
      <c r="E28" s="448">
        <v>97.2</v>
      </c>
      <c r="F28" s="229">
        <f t="shared" si="0"/>
        <v>120.367702149732</v>
      </c>
      <c r="G28" s="96"/>
    </row>
    <row r="29" spans="1:11" x14ac:dyDescent="0.2">
      <c r="A29" s="28">
        <v>8</v>
      </c>
      <c r="B29" s="299" t="s">
        <v>107</v>
      </c>
      <c r="C29" s="9">
        <v>18781</v>
      </c>
      <c r="D29" s="9">
        <v>18288</v>
      </c>
      <c r="E29" s="41">
        <v>94</v>
      </c>
      <c r="F29" s="41">
        <f t="shared" si="0"/>
        <v>102.69575678040246</v>
      </c>
      <c r="G29" s="96"/>
    </row>
    <row r="30" spans="1:11" x14ac:dyDescent="0.2">
      <c r="A30" s="28">
        <v>9</v>
      </c>
      <c r="B30" s="299" t="s">
        <v>216</v>
      </c>
      <c r="C30" s="9">
        <v>14746</v>
      </c>
      <c r="D30" s="9">
        <v>13489</v>
      </c>
      <c r="E30" s="41">
        <v>100.2</v>
      </c>
      <c r="F30" s="229">
        <f t="shared" si="0"/>
        <v>109.31870412929052</v>
      </c>
      <c r="G30" s="96"/>
    </row>
    <row r="31" spans="1:11" ht="13.8" thickBot="1" x14ac:dyDescent="0.25">
      <c r="A31" s="108">
        <v>10</v>
      </c>
      <c r="B31" s="299" t="s">
        <v>224</v>
      </c>
      <c r="C31" s="101">
        <v>12686</v>
      </c>
      <c r="D31" s="101">
        <v>17077</v>
      </c>
      <c r="E31" s="102">
        <v>106.7</v>
      </c>
      <c r="F31" s="102">
        <f t="shared" si="0"/>
        <v>74.287052761023602</v>
      </c>
      <c r="G31" s="104"/>
    </row>
    <row r="32" spans="1:11" ht="13.8" thickBot="1" x14ac:dyDescent="0.25">
      <c r="A32" s="80"/>
      <c r="B32" s="81" t="s">
        <v>63</v>
      </c>
      <c r="C32" s="82">
        <v>382819</v>
      </c>
      <c r="D32" s="82">
        <v>427469</v>
      </c>
      <c r="E32" s="85">
        <v>98.7</v>
      </c>
      <c r="F32" s="107">
        <f t="shared" si="0"/>
        <v>89.55479812571204</v>
      </c>
      <c r="G32" s="121">
        <v>53</v>
      </c>
    </row>
    <row r="33" spans="5:7" x14ac:dyDescent="0.2">
      <c r="E33" s="64"/>
      <c r="F33" s="21"/>
      <c r="G33" s="536"/>
    </row>
    <row r="35" spans="5:7" x14ac:dyDescent="0.2">
      <c r="E35" s="64"/>
      <c r="F35" s="21"/>
    </row>
    <row r="36" spans="5:7" x14ac:dyDescent="0.2">
      <c r="E36" s="64"/>
      <c r="F36" s="21"/>
    </row>
    <row r="37" spans="5:7" x14ac:dyDescent="0.2">
      <c r="E37" s="64"/>
      <c r="F37" s="21"/>
    </row>
    <row r="38" spans="5:7" x14ac:dyDescent="0.2">
      <c r="E38" s="64"/>
      <c r="F38" s="21"/>
    </row>
    <row r="39" spans="5:7" x14ac:dyDescent="0.2">
      <c r="E39" s="64"/>
      <c r="F39" s="21"/>
    </row>
    <row r="40" spans="5:7" x14ac:dyDescent="0.2">
      <c r="E40" s="64"/>
      <c r="F40" s="21"/>
    </row>
    <row r="41" spans="5:7" x14ac:dyDescent="0.2">
      <c r="E41" s="64"/>
      <c r="F41" s="21"/>
    </row>
    <row r="42" spans="5:7" x14ac:dyDescent="0.2">
      <c r="E42" s="64"/>
      <c r="F42" s="21"/>
    </row>
    <row r="43" spans="5:7" x14ac:dyDescent="0.2">
      <c r="E43" s="64"/>
      <c r="F43" s="21"/>
    </row>
    <row r="44" spans="5:7" x14ac:dyDescent="0.2">
      <c r="E44" s="1"/>
    </row>
    <row r="52" spans="1:8" ht="13.8" thickBot="1" x14ac:dyDescent="0.25"/>
    <row r="53" spans="1:8" x14ac:dyDescent="0.2">
      <c r="A53" s="92" t="s">
        <v>48</v>
      </c>
      <c r="B53" s="93" t="s">
        <v>49</v>
      </c>
      <c r="C53" s="74" t="s">
        <v>218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8" x14ac:dyDescent="0.2">
      <c r="A54" s="95">
        <v>1</v>
      </c>
      <c r="B54" s="517" t="s">
        <v>223</v>
      </c>
      <c r="C54" s="9">
        <v>12852</v>
      </c>
      <c r="D54" s="9">
        <v>9648</v>
      </c>
      <c r="E54" s="109">
        <v>94.5</v>
      </c>
      <c r="F54" s="41">
        <f>SUM(C54/D54*100)</f>
        <v>133.20895522388059</v>
      </c>
      <c r="G54" s="96"/>
    </row>
    <row r="55" spans="1:8" x14ac:dyDescent="0.2">
      <c r="A55" s="95">
        <v>2</v>
      </c>
      <c r="B55" s="299" t="s">
        <v>105</v>
      </c>
      <c r="C55" s="9">
        <v>11505</v>
      </c>
      <c r="D55" s="9">
        <v>12046</v>
      </c>
      <c r="E55" s="109">
        <v>88.3</v>
      </c>
      <c r="F55" s="41">
        <f t="shared" ref="F55:F64" si="1">SUM(C55/D55*100)</f>
        <v>95.508882616636228</v>
      </c>
      <c r="G55" s="96"/>
    </row>
    <row r="56" spans="1:8" x14ac:dyDescent="0.2">
      <c r="A56" s="95">
        <v>3</v>
      </c>
      <c r="B56" s="299" t="s">
        <v>83</v>
      </c>
      <c r="C56" s="9">
        <v>3257</v>
      </c>
      <c r="D56" s="9">
        <v>8161</v>
      </c>
      <c r="E56" s="109">
        <v>51</v>
      </c>
      <c r="F56" s="41">
        <f t="shared" si="1"/>
        <v>39.909324837642444</v>
      </c>
      <c r="G56" s="96"/>
    </row>
    <row r="57" spans="1:8" x14ac:dyDescent="0.2">
      <c r="A57" s="95">
        <v>4</v>
      </c>
      <c r="B57" s="299" t="s">
        <v>103</v>
      </c>
      <c r="C57" s="9">
        <v>2469</v>
      </c>
      <c r="D57" s="9">
        <v>1488</v>
      </c>
      <c r="E57" s="109">
        <v>119.4</v>
      </c>
      <c r="F57" s="41">
        <f t="shared" si="1"/>
        <v>165.92741935483869</v>
      </c>
      <c r="G57" s="96"/>
      <c r="H57" s="63"/>
    </row>
    <row r="58" spans="1:8" x14ac:dyDescent="0.2">
      <c r="A58" s="95">
        <v>5</v>
      </c>
      <c r="B58" s="299" t="s">
        <v>226</v>
      </c>
      <c r="C58" s="9">
        <v>1985</v>
      </c>
      <c r="D58" s="9">
        <v>2791</v>
      </c>
      <c r="E58" s="70">
        <v>78</v>
      </c>
      <c r="F58" s="41">
        <f t="shared" si="1"/>
        <v>71.121461841633831</v>
      </c>
      <c r="G58" s="96"/>
    </row>
    <row r="59" spans="1:8" x14ac:dyDescent="0.2">
      <c r="A59" s="95">
        <v>6</v>
      </c>
      <c r="B59" s="299" t="s">
        <v>148</v>
      </c>
      <c r="C59" s="9">
        <v>1623</v>
      </c>
      <c r="D59" s="9">
        <v>1899</v>
      </c>
      <c r="E59" s="109">
        <v>112.7</v>
      </c>
      <c r="F59" s="41">
        <f t="shared" si="1"/>
        <v>85.466034755134274</v>
      </c>
      <c r="G59" s="96"/>
    </row>
    <row r="60" spans="1:8" x14ac:dyDescent="0.2">
      <c r="A60" s="95">
        <v>7</v>
      </c>
      <c r="B60" s="299" t="s">
        <v>111</v>
      </c>
      <c r="C60" s="9">
        <v>1406</v>
      </c>
      <c r="D60" s="9">
        <v>1742</v>
      </c>
      <c r="E60" s="109">
        <v>80.900000000000006</v>
      </c>
      <c r="F60" s="41">
        <f t="shared" si="1"/>
        <v>80.711825487944893</v>
      </c>
      <c r="G60" s="96"/>
    </row>
    <row r="61" spans="1:8" x14ac:dyDescent="0.2">
      <c r="A61" s="95">
        <v>8</v>
      </c>
      <c r="B61" s="299" t="s">
        <v>155</v>
      </c>
      <c r="C61" s="9">
        <v>1371</v>
      </c>
      <c r="D61" s="9">
        <v>1371</v>
      </c>
      <c r="E61" s="527">
        <v>100</v>
      </c>
      <c r="F61" s="41">
        <f t="shared" si="1"/>
        <v>100</v>
      </c>
      <c r="G61" s="96"/>
    </row>
    <row r="62" spans="1:8" x14ac:dyDescent="0.2">
      <c r="A62" s="95">
        <v>9</v>
      </c>
      <c r="B62" s="299" t="s">
        <v>106</v>
      </c>
      <c r="C62" s="9">
        <v>746</v>
      </c>
      <c r="D62" s="9">
        <v>349</v>
      </c>
      <c r="E62" s="109">
        <v>88.6</v>
      </c>
      <c r="F62" s="229">
        <f t="shared" si="1"/>
        <v>213.75358166189113</v>
      </c>
      <c r="G62" s="96"/>
    </row>
    <row r="63" spans="1:8" ht="13.8" thickBot="1" x14ac:dyDescent="0.25">
      <c r="A63" s="97">
        <v>10</v>
      </c>
      <c r="B63" s="299" t="s">
        <v>204</v>
      </c>
      <c r="C63" s="98">
        <v>694</v>
      </c>
      <c r="D63" s="98">
        <v>660</v>
      </c>
      <c r="E63" s="110">
        <v>92.8</v>
      </c>
      <c r="F63" s="41">
        <f t="shared" si="1"/>
        <v>105.15151515151516</v>
      </c>
      <c r="G63" s="99"/>
    </row>
    <row r="64" spans="1:8" ht="13.8" thickBot="1" x14ac:dyDescent="0.25">
      <c r="A64" s="80"/>
      <c r="B64" s="81" t="s">
        <v>59</v>
      </c>
      <c r="C64" s="82">
        <v>40220</v>
      </c>
      <c r="D64" s="82">
        <v>43024</v>
      </c>
      <c r="E64" s="83">
        <v>87.6</v>
      </c>
      <c r="F64" s="107">
        <f t="shared" si="1"/>
        <v>93.48270732614354</v>
      </c>
      <c r="G64" s="121">
        <v>151.19999999999999</v>
      </c>
    </row>
    <row r="67" spans="5:6" x14ac:dyDescent="0.2">
      <c r="E67" s="64"/>
      <c r="F67" s="64"/>
    </row>
    <row r="68" spans="5:6" x14ac:dyDescent="0.2">
      <c r="E68" s="64"/>
      <c r="F68" s="64"/>
    </row>
    <row r="69" spans="5:6" x14ac:dyDescent="0.2">
      <c r="E69" s="64"/>
      <c r="F69" s="64"/>
    </row>
    <row r="70" spans="5:6" x14ac:dyDescent="0.2">
      <c r="E70" s="64"/>
      <c r="F70" s="64"/>
    </row>
    <row r="71" spans="5:6" x14ac:dyDescent="0.2">
      <c r="E71" s="64"/>
      <c r="F71" s="64"/>
    </row>
    <row r="72" spans="5:6" x14ac:dyDescent="0.2">
      <c r="E72" s="64"/>
      <c r="F72" s="64"/>
    </row>
    <row r="73" spans="5:6" x14ac:dyDescent="0.2">
      <c r="E73" s="64"/>
      <c r="F73" s="64"/>
    </row>
    <row r="74" spans="5:6" x14ac:dyDescent="0.2">
      <c r="E74" s="64"/>
      <c r="F74" s="64"/>
    </row>
    <row r="75" spans="5:6" x14ac:dyDescent="0.2">
      <c r="E75" s="64"/>
      <c r="F75" s="64"/>
    </row>
    <row r="76" spans="5:6" x14ac:dyDescent="0.2">
      <c r="E76" s="64"/>
      <c r="F76" s="64"/>
    </row>
    <row r="77" spans="5:6" x14ac:dyDescent="0.2">
      <c r="E77" s="1"/>
      <c r="F77" s="64"/>
    </row>
    <row r="78" spans="5:6" x14ac:dyDescent="0.2">
      <c r="E78" s="1"/>
      <c r="F78" s="64"/>
    </row>
    <row r="79" spans="5:6" x14ac:dyDescent="0.2">
      <c r="E79" s="1"/>
      <c r="F79" s="64"/>
    </row>
    <row r="80" spans="5:6" x14ac:dyDescent="0.2">
      <c r="E80" s="1"/>
      <c r="F80" s="64"/>
    </row>
    <row r="81" spans="5:6" x14ac:dyDescent="0.2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N62" sqref="N62"/>
    </sheetView>
  </sheetViews>
  <sheetFormatPr defaultRowHeight="13.2" x14ac:dyDescent="0.2"/>
  <cols>
    <col min="1" max="1" width="6.109375" customWidth="1"/>
    <col min="2" max="2" width="19.33203125" customWidth="1"/>
    <col min="3" max="4" width="13.21875" customWidth="1"/>
    <col min="5" max="6" width="11.88671875" customWidth="1"/>
    <col min="7" max="7" width="18.6640625" customWidth="1"/>
  </cols>
  <sheetData>
    <row r="19" spans="1:7" ht="13.8" thickBot="1" x14ac:dyDescent="0.25"/>
    <row r="20" spans="1:7" x14ac:dyDescent="0.2">
      <c r="A20" s="92" t="s">
        <v>48</v>
      </c>
      <c r="B20" s="93" t="s">
        <v>49</v>
      </c>
      <c r="C20" s="74" t="s">
        <v>218</v>
      </c>
      <c r="D20" s="74" t="s">
        <v>210</v>
      </c>
      <c r="E20" s="93" t="s">
        <v>42</v>
      </c>
      <c r="F20" s="93" t="s">
        <v>50</v>
      </c>
      <c r="G20" s="94" t="s">
        <v>62</v>
      </c>
    </row>
    <row r="21" spans="1:7" x14ac:dyDescent="0.2">
      <c r="A21" s="95">
        <v>1</v>
      </c>
      <c r="B21" s="299" t="s">
        <v>105</v>
      </c>
      <c r="C21" s="9">
        <v>20105</v>
      </c>
      <c r="D21" s="9">
        <v>26000</v>
      </c>
      <c r="E21" s="109">
        <v>78.2</v>
      </c>
      <c r="F21" s="41">
        <f t="shared" ref="F21:F31" si="0">SUM(C21/D21*100)</f>
        <v>77.32692307692308</v>
      </c>
      <c r="G21" s="96"/>
    </row>
    <row r="22" spans="1:7" x14ac:dyDescent="0.2">
      <c r="A22" s="95">
        <v>2</v>
      </c>
      <c r="B22" s="299" t="s">
        <v>182</v>
      </c>
      <c r="C22" s="9">
        <v>19893</v>
      </c>
      <c r="D22" s="9">
        <v>17590</v>
      </c>
      <c r="E22" s="109">
        <v>110.1</v>
      </c>
      <c r="F22" s="41">
        <f t="shared" si="0"/>
        <v>113.09266628766343</v>
      </c>
      <c r="G22" s="96"/>
    </row>
    <row r="23" spans="1:7" ht="13.5" customHeight="1" x14ac:dyDescent="0.2">
      <c r="A23" s="95">
        <v>3</v>
      </c>
      <c r="B23" s="299" t="s">
        <v>107</v>
      </c>
      <c r="C23" s="9">
        <v>13373</v>
      </c>
      <c r="D23" s="9">
        <v>12854</v>
      </c>
      <c r="E23" s="109">
        <v>94.4</v>
      </c>
      <c r="F23" s="41">
        <f t="shared" si="0"/>
        <v>104.03765364866968</v>
      </c>
      <c r="G23" s="96"/>
    </row>
    <row r="24" spans="1:7" ht="13.5" customHeight="1" x14ac:dyDescent="0.2">
      <c r="A24" s="95">
        <v>4</v>
      </c>
      <c r="B24" s="299" t="s">
        <v>103</v>
      </c>
      <c r="C24" s="9">
        <v>12627</v>
      </c>
      <c r="D24" s="9">
        <v>10149</v>
      </c>
      <c r="E24" s="109">
        <v>92.2</v>
      </c>
      <c r="F24" s="41">
        <f t="shared" si="0"/>
        <v>124.41619864026012</v>
      </c>
      <c r="G24" s="96"/>
    </row>
    <row r="25" spans="1:7" ht="13.5" customHeight="1" x14ac:dyDescent="0.2">
      <c r="A25" s="95">
        <v>5</v>
      </c>
      <c r="B25" s="299" t="s">
        <v>85</v>
      </c>
      <c r="C25" s="9">
        <v>11233</v>
      </c>
      <c r="D25" s="9">
        <v>3807</v>
      </c>
      <c r="E25" s="109">
        <v>683.7</v>
      </c>
      <c r="F25" s="41">
        <f t="shared" si="0"/>
        <v>295.06172839506172</v>
      </c>
      <c r="G25" s="96"/>
    </row>
    <row r="26" spans="1:7" ht="13.5" customHeight="1" x14ac:dyDescent="0.2">
      <c r="A26" s="95">
        <v>6</v>
      </c>
      <c r="B26" s="299" t="s">
        <v>226</v>
      </c>
      <c r="C26" s="9">
        <v>8751</v>
      </c>
      <c r="D26" s="9">
        <v>12513</v>
      </c>
      <c r="E26" s="109">
        <v>52.1</v>
      </c>
      <c r="F26" s="229">
        <f t="shared" si="0"/>
        <v>69.935267321985137</v>
      </c>
      <c r="G26" s="96"/>
    </row>
    <row r="27" spans="1:7" ht="13.5" customHeight="1" x14ac:dyDescent="0.2">
      <c r="A27" s="95">
        <v>7</v>
      </c>
      <c r="B27" s="299" t="s">
        <v>230</v>
      </c>
      <c r="C27" s="9">
        <v>6598</v>
      </c>
      <c r="D27" s="9">
        <v>9377</v>
      </c>
      <c r="E27" s="109">
        <v>90</v>
      </c>
      <c r="F27" s="229">
        <f t="shared" si="0"/>
        <v>70.363655753439275</v>
      </c>
      <c r="G27" s="96"/>
    </row>
    <row r="28" spans="1:7" ht="13.5" customHeight="1" x14ac:dyDescent="0.2">
      <c r="A28" s="95">
        <v>8</v>
      </c>
      <c r="B28" s="299" t="s">
        <v>240</v>
      </c>
      <c r="C28" s="9">
        <v>4296</v>
      </c>
      <c r="D28" s="9">
        <v>3862</v>
      </c>
      <c r="E28" s="109">
        <v>100</v>
      </c>
      <c r="F28" s="41">
        <f t="shared" si="0"/>
        <v>111.23770067322631</v>
      </c>
      <c r="G28" s="96"/>
    </row>
    <row r="29" spans="1:7" ht="13.5" customHeight="1" x14ac:dyDescent="0.2">
      <c r="A29" s="95">
        <v>9</v>
      </c>
      <c r="B29" s="299" t="s">
        <v>227</v>
      </c>
      <c r="C29" s="111">
        <v>4173</v>
      </c>
      <c r="D29" s="101">
        <v>4327</v>
      </c>
      <c r="E29" s="112">
        <v>126.6</v>
      </c>
      <c r="F29" s="41">
        <f t="shared" si="0"/>
        <v>96.440952160850472</v>
      </c>
      <c r="G29" s="96"/>
    </row>
    <row r="30" spans="1:7" ht="13.5" customHeight="1" thickBot="1" x14ac:dyDescent="0.25">
      <c r="A30" s="100">
        <v>10</v>
      </c>
      <c r="B30" s="299" t="s">
        <v>108</v>
      </c>
      <c r="C30" s="101">
        <v>3135</v>
      </c>
      <c r="D30" s="101">
        <v>3245</v>
      </c>
      <c r="E30" s="112">
        <v>99.4</v>
      </c>
      <c r="F30" s="229">
        <f t="shared" si="0"/>
        <v>96.610169491525426</v>
      </c>
      <c r="G30" s="104"/>
    </row>
    <row r="31" spans="1:7" ht="13.5" customHeight="1" thickBot="1" x14ac:dyDescent="0.25">
      <c r="A31" s="80"/>
      <c r="B31" s="81" t="s">
        <v>64</v>
      </c>
      <c r="C31" s="82">
        <v>120761</v>
      </c>
      <c r="D31" s="82">
        <v>114788</v>
      </c>
      <c r="E31" s="83">
        <v>97.9</v>
      </c>
      <c r="F31" s="107">
        <f t="shared" si="0"/>
        <v>105.20350559291911</v>
      </c>
      <c r="G31" s="121">
        <v>83.1</v>
      </c>
    </row>
    <row r="32" spans="1:7" ht="13.5" customHeight="1" x14ac:dyDescent="0.2"/>
    <row r="33" spans="7:7" ht="13.5" customHeight="1" x14ac:dyDescent="0.2">
      <c r="G33" s="51"/>
    </row>
    <row r="34" spans="7:7" ht="13.5" customHeight="1" x14ac:dyDescent="0.2"/>
    <row r="35" spans="7:7" ht="13.5" customHeight="1" x14ac:dyDescent="0.2"/>
    <row r="36" spans="7:7" ht="13.5" customHeight="1" x14ac:dyDescent="0.2"/>
    <row r="37" spans="7:7" ht="13.5" customHeight="1" x14ac:dyDescent="0.2"/>
    <row r="38" spans="7:7" ht="13.5" customHeight="1" x14ac:dyDescent="0.2"/>
    <row r="39" spans="7:7" ht="13.5" customHeight="1" x14ac:dyDescent="0.2"/>
    <row r="52" spans="1:7" ht="13.8" thickBot="1" x14ac:dyDescent="0.25"/>
    <row r="53" spans="1:7" x14ac:dyDescent="0.2">
      <c r="A53" s="92" t="s">
        <v>48</v>
      </c>
      <c r="B53" s="93" t="s">
        <v>49</v>
      </c>
      <c r="C53" s="74" t="s">
        <v>218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7" x14ac:dyDescent="0.2">
      <c r="A54" s="95">
        <v>1</v>
      </c>
      <c r="B54" s="299" t="s">
        <v>85</v>
      </c>
      <c r="C54" s="6">
        <v>55695</v>
      </c>
      <c r="D54" s="6">
        <v>81935</v>
      </c>
      <c r="E54" s="41">
        <v>102.9</v>
      </c>
      <c r="F54" s="41">
        <f t="shared" ref="F54:F64" si="1">SUM(C54/D54*100)</f>
        <v>67.974614023311162</v>
      </c>
      <c r="G54" s="96"/>
    </row>
    <row r="55" spans="1:7" x14ac:dyDescent="0.2">
      <c r="A55" s="95">
        <v>2</v>
      </c>
      <c r="B55" s="299" t="s">
        <v>108</v>
      </c>
      <c r="C55" s="6">
        <v>46293</v>
      </c>
      <c r="D55" s="6">
        <v>34804</v>
      </c>
      <c r="E55" s="41">
        <v>106.4</v>
      </c>
      <c r="F55" s="41">
        <f t="shared" si="1"/>
        <v>133.01057349729916</v>
      </c>
      <c r="G55" s="96"/>
    </row>
    <row r="56" spans="1:7" x14ac:dyDescent="0.2">
      <c r="A56" s="95">
        <v>3</v>
      </c>
      <c r="B56" s="299" t="s">
        <v>103</v>
      </c>
      <c r="C56" s="6">
        <v>27516</v>
      </c>
      <c r="D56" s="6">
        <v>28611</v>
      </c>
      <c r="E56" s="457">
        <v>100.4</v>
      </c>
      <c r="F56" s="41">
        <f t="shared" si="1"/>
        <v>96.172800671070576</v>
      </c>
      <c r="G56" s="96"/>
    </row>
    <row r="57" spans="1:7" x14ac:dyDescent="0.2">
      <c r="A57" s="95">
        <v>4</v>
      </c>
      <c r="B57" s="299" t="s">
        <v>224</v>
      </c>
      <c r="C57" s="6">
        <v>21254</v>
      </c>
      <c r="D57" s="6">
        <v>19526</v>
      </c>
      <c r="E57" s="41">
        <v>101.6</v>
      </c>
      <c r="F57" s="41">
        <f t="shared" si="1"/>
        <v>108.84973880979207</v>
      </c>
      <c r="G57" s="96"/>
    </row>
    <row r="58" spans="1:7" x14ac:dyDescent="0.2">
      <c r="A58" s="95">
        <v>5</v>
      </c>
      <c r="B58" s="299" t="s">
        <v>223</v>
      </c>
      <c r="C58" s="6">
        <v>19794</v>
      </c>
      <c r="D58" s="6">
        <v>19216</v>
      </c>
      <c r="E58" s="41">
        <v>111.3</v>
      </c>
      <c r="F58" s="41">
        <f t="shared" si="1"/>
        <v>103.00791007493754</v>
      </c>
      <c r="G58" s="96"/>
    </row>
    <row r="59" spans="1:7" x14ac:dyDescent="0.2">
      <c r="A59" s="95">
        <v>6</v>
      </c>
      <c r="B59" s="299" t="s">
        <v>147</v>
      </c>
      <c r="C59" s="6">
        <v>18172</v>
      </c>
      <c r="D59" s="6">
        <v>12165</v>
      </c>
      <c r="E59" s="41">
        <v>96.1</v>
      </c>
      <c r="F59" s="41">
        <f t="shared" si="1"/>
        <v>149.37936703658033</v>
      </c>
      <c r="G59" s="96"/>
    </row>
    <row r="60" spans="1:7" x14ac:dyDescent="0.2">
      <c r="A60" s="95">
        <v>7</v>
      </c>
      <c r="B60" s="299" t="s">
        <v>230</v>
      </c>
      <c r="C60" s="6">
        <v>16225</v>
      </c>
      <c r="D60" s="6">
        <v>18495</v>
      </c>
      <c r="E60" s="41">
        <v>93.4</v>
      </c>
      <c r="F60" s="41">
        <f t="shared" si="1"/>
        <v>87.726412543930792</v>
      </c>
      <c r="G60" s="96"/>
    </row>
    <row r="61" spans="1:7" x14ac:dyDescent="0.2">
      <c r="A61" s="95">
        <v>8</v>
      </c>
      <c r="B61" s="299" t="s">
        <v>227</v>
      </c>
      <c r="C61" s="6">
        <v>14925</v>
      </c>
      <c r="D61" s="6">
        <v>16722</v>
      </c>
      <c r="E61" s="41">
        <v>104</v>
      </c>
      <c r="F61" s="41">
        <f t="shared" si="1"/>
        <v>89.253677789738077</v>
      </c>
      <c r="G61" s="96"/>
    </row>
    <row r="62" spans="1:7" x14ac:dyDescent="0.2">
      <c r="A62" s="95">
        <v>9</v>
      </c>
      <c r="B62" s="299" t="s">
        <v>105</v>
      </c>
      <c r="C62" s="111">
        <v>11833</v>
      </c>
      <c r="D62" s="111">
        <v>13223</v>
      </c>
      <c r="E62" s="102">
        <v>85.7</v>
      </c>
      <c r="F62" s="41">
        <f t="shared" si="1"/>
        <v>89.488013310141426</v>
      </c>
      <c r="G62" s="96"/>
    </row>
    <row r="63" spans="1:7" ht="13.8" thickBot="1" x14ac:dyDescent="0.25">
      <c r="A63" s="100">
        <v>10</v>
      </c>
      <c r="B63" s="299" t="s">
        <v>83</v>
      </c>
      <c r="C63" s="111">
        <v>11159</v>
      </c>
      <c r="D63" s="111">
        <v>13875</v>
      </c>
      <c r="E63" s="102">
        <v>89.1</v>
      </c>
      <c r="F63" s="102">
        <f t="shared" si="1"/>
        <v>80.425225225225233</v>
      </c>
      <c r="G63" s="104"/>
    </row>
    <row r="64" spans="1:7" ht="13.8" thickBot="1" x14ac:dyDescent="0.25">
      <c r="A64" s="80"/>
      <c r="B64" s="81" t="s">
        <v>61</v>
      </c>
      <c r="C64" s="82">
        <v>286959</v>
      </c>
      <c r="D64" s="82">
        <v>309739</v>
      </c>
      <c r="E64" s="85">
        <v>99.9</v>
      </c>
      <c r="F64" s="107">
        <f t="shared" si="1"/>
        <v>92.645420822046958</v>
      </c>
      <c r="G64" s="121">
        <v>73.599999999999994</v>
      </c>
    </row>
    <row r="65" spans="4:9" x14ac:dyDescent="0.2">
      <c r="D65" s="523"/>
    </row>
    <row r="68" spans="4:9" x14ac:dyDescent="0.2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H71" sqref="H71"/>
    </sheetView>
  </sheetViews>
  <sheetFormatPr defaultColWidth="9" defaultRowHeight="13.2" x14ac:dyDescent="0.2"/>
  <cols>
    <col min="1" max="1" width="9.33203125" style="310" customWidth="1"/>
    <col min="2" max="2" width="6.6640625" style="310" customWidth="1"/>
    <col min="3" max="3" width="6.88671875" style="310" customWidth="1"/>
    <col min="4" max="4" width="6.109375" style="310" customWidth="1"/>
    <col min="5" max="5" width="6.6640625" style="310" customWidth="1"/>
    <col min="6" max="13" width="6.109375" style="310" customWidth="1"/>
    <col min="14" max="14" width="8.6640625" style="310" customWidth="1"/>
    <col min="15" max="15" width="8.33203125" style="310" customWidth="1"/>
    <col min="16" max="16" width="5" style="310" customWidth="1"/>
    <col min="17" max="17" width="11.21875" style="212" customWidth="1"/>
    <col min="18" max="18" width="12.44140625" style="310" customWidth="1"/>
    <col min="19" max="26" width="7.6640625" style="310" customWidth="1"/>
    <col min="27" max="16384" width="9" style="310"/>
  </cols>
  <sheetData>
    <row r="6" spans="1:17" x14ac:dyDescent="0.2">
      <c r="Q6" s="415"/>
    </row>
    <row r="10" spans="1:17" x14ac:dyDescent="0.2">
      <c r="O10" s="274"/>
    </row>
    <row r="15" spans="1:17" ht="12.75" customHeight="1" x14ac:dyDescent="0.2"/>
    <row r="16" spans="1:17" ht="11.1" customHeight="1" x14ac:dyDescent="0.2">
      <c r="A16" s="16"/>
      <c r="B16" s="209" t="s">
        <v>99</v>
      </c>
      <c r="C16" s="209" t="s">
        <v>100</v>
      </c>
      <c r="D16" s="209" t="s">
        <v>101</v>
      </c>
      <c r="E16" s="209" t="s">
        <v>90</v>
      </c>
      <c r="F16" s="209" t="s">
        <v>91</v>
      </c>
      <c r="G16" s="209" t="s">
        <v>92</v>
      </c>
      <c r="H16" s="209" t="s">
        <v>93</v>
      </c>
      <c r="I16" s="209" t="s">
        <v>94</v>
      </c>
      <c r="J16" s="209" t="s">
        <v>95</v>
      </c>
      <c r="K16" s="209" t="s">
        <v>96</v>
      </c>
      <c r="L16" s="209" t="s">
        <v>97</v>
      </c>
      <c r="M16" s="280" t="s">
        <v>98</v>
      </c>
      <c r="N16" s="282" t="s">
        <v>141</v>
      </c>
      <c r="O16" s="209" t="s">
        <v>143</v>
      </c>
    </row>
    <row r="17" spans="1:27" ht="11.1" customHeight="1" x14ac:dyDescent="0.2">
      <c r="A17" s="10" t="s">
        <v>199</v>
      </c>
      <c r="B17" s="206">
        <v>63.2</v>
      </c>
      <c r="C17" s="206">
        <v>70</v>
      </c>
      <c r="D17" s="206">
        <v>71.900000000000006</v>
      </c>
      <c r="E17" s="206">
        <v>79.599999999999994</v>
      </c>
      <c r="F17" s="206">
        <v>76.7</v>
      </c>
      <c r="G17" s="206">
        <v>86</v>
      </c>
      <c r="H17" s="208">
        <v>86.4</v>
      </c>
      <c r="I17" s="206">
        <v>75.400000000000006</v>
      </c>
      <c r="J17" s="206">
        <v>75.400000000000006</v>
      </c>
      <c r="K17" s="206">
        <v>78.400000000000006</v>
      </c>
      <c r="L17" s="206">
        <v>67.5</v>
      </c>
      <c r="M17" s="207">
        <v>73.099999999999994</v>
      </c>
      <c r="N17" s="284">
        <f>SUM(B17:M17)</f>
        <v>903.59999999999991</v>
      </c>
      <c r="O17" s="283">
        <v>114.9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2">
      <c r="A18" s="10" t="s">
        <v>202</v>
      </c>
      <c r="B18" s="206">
        <v>61.5</v>
      </c>
      <c r="C18" s="206">
        <v>79.400000000000006</v>
      </c>
      <c r="D18" s="206">
        <v>78.3</v>
      </c>
      <c r="E18" s="206">
        <v>80.8</v>
      </c>
      <c r="F18" s="206">
        <v>75.5</v>
      </c>
      <c r="G18" s="206">
        <v>87.5</v>
      </c>
      <c r="H18" s="208">
        <v>76.400000000000006</v>
      </c>
      <c r="I18" s="206">
        <v>81.5</v>
      </c>
      <c r="J18" s="206">
        <v>93.4</v>
      </c>
      <c r="K18" s="206">
        <v>68.2</v>
      </c>
      <c r="L18" s="206">
        <v>78</v>
      </c>
      <c r="M18" s="207">
        <v>73.099999999999994</v>
      </c>
      <c r="N18" s="284">
        <f>SUM(B18:M18)</f>
        <v>933.6</v>
      </c>
      <c r="O18" s="283">
        <f t="shared" ref="O18:O20" si="0">ROUND(N18/N17*100,1)</f>
        <v>103.3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2">
      <c r="A19" s="10" t="s">
        <v>211</v>
      </c>
      <c r="B19" s="206">
        <v>67.599999999999994</v>
      </c>
      <c r="C19" s="206">
        <v>77.900000000000006</v>
      </c>
      <c r="D19" s="206">
        <v>84.6</v>
      </c>
      <c r="E19" s="206">
        <v>82.2</v>
      </c>
      <c r="F19" s="206">
        <v>73.400000000000006</v>
      </c>
      <c r="G19" s="206">
        <v>80.5</v>
      </c>
      <c r="H19" s="208">
        <v>83.7</v>
      </c>
      <c r="I19" s="206">
        <v>78.400000000000006</v>
      </c>
      <c r="J19" s="206">
        <v>74.3</v>
      </c>
      <c r="K19" s="206">
        <v>69.400000000000006</v>
      </c>
      <c r="L19" s="206">
        <v>69.599999999999994</v>
      </c>
      <c r="M19" s="207">
        <v>68.099999999999994</v>
      </c>
      <c r="N19" s="284">
        <f>SUM(B19:M19)</f>
        <v>909.7</v>
      </c>
      <c r="O19" s="283">
        <f t="shared" si="0"/>
        <v>97.4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2">
      <c r="A20" s="10" t="s">
        <v>210</v>
      </c>
      <c r="B20" s="206">
        <v>60.4</v>
      </c>
      <c r="C20" s="206">
        <v>67.900000000000006</v>
      </c>
      <c r="D20" s="206">
        <v>64.7</v>
      </c>
      <c r="E20" s="206">
        <v>74.900000000000006</v>
      </c>
      <c r="F20" s="206">
        <v>58.4</v>
      </c>
      <c r="G20" s="206">
        <v>62.5</v>
      </c>
      <c r="H20" s="208">
        <v>65.5</v>
      </c>
      <c r="I20" s="206">
        <v>60</v>
      </c>
      <c r="J20" s="206">
        <v>66</v>
      </c>
      <c r="K20" s="206">
        <v>71.8</v>
      </c>
      <c r="L20" s="206">
        <v>82.7</v>
      </c>
      <c r="M20" s="207">
        <v>78.5</v>
      </c>
      <c r="N20" s="284">
        <f>SUM(B20:M20)</f>
        <v>813.3</v>
      </c>
      <c r="O20" s="283">
        <f t="shared" si="0"/>
        <v>89.4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2">
      <c r="A21" s="10" t="s">
        <v>218</v>
      </c>
      <c r="B21" s="206">
        <v>73.8</v>
      </c>
      <c r="C21" s="206">
        <v>75.2</v>
      </c>
      <c r="D21" s="206">
        <v>80.7</v>
      </c>
      <c r="E21" s="206">
        <v>84</v>
      </c>
      <c r="F21" s="206">
        <v>76.400000000000006</v>
      </c>
      <c r="G21" s="206">
        <v>85.7</v>
      </c>
      <c r="H21" s="208">
        <v>93.5</v>
      </c>
      <c r="I21" s="206"/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2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" customHeight="1" x14ac:dyDescent="0.2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2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2">
      <c r="O28" s="214"/>
    </row>
    <row r="33" spans="1:26" x14ac:dyDescent="0.2">
      <c r="M33" s="51"/>
    </row>
    <row r="38" spans="1:26" ht="9.75" customHeight="1" x14ac:dyDescent="0.2"/>
    <row r="39" spans="1:26" ht="9.75" customHeight="1" x14ac:dyDescent="0.2"/>
    <row r="40" spans="1:26" ht="3" customHeight="1" x14ac:dyDescent="0.2"/>
    <row r="41" spans="1:26" ht="12" customHeight="1" x14ac:dyDescent="0.2">
      <c r="A41" s="10"/>
      <c r="B41" s="209" t="s">
        <v>99</v>
      </c>
      <c r="C41" s="209" t="s">
        <v>100</v>
      </c>
      <c r="D41" s="209" t="s">
        <v>101</v>
      </c>
      <c r="E41" s="209" t="s">
        <v>90</v>
      </c>
      <c r="F41" s="209" t="s">
        <v>91</v>
      </c>
      <c r="G41" s="209" t="s">
        <v>92</v>
      </c>
      <c r="H41" s="209" t="s">
        <v>93</v>
      </c>
      <c r="I41" s="209" t="s">
        <v>94</v>
      </c>
      <c r="J41" s="209" t="s">
        <v>95</v>
      </c>
      <c r="K41" s="209" t="s">
        <v>96</v>
      </c>
      <c r="L41" s="209" t="s">
        <v>97</v>
      </c>
      <c r="M41" s="280" t="s">
        <v>98</v>
      </c>
      <c r="N41" s="282" t="s">
        <v>142</v>
      </c>
      <c r="O41" s="209" t="s">
        <v>143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2">
      <c r="A42" s="10" t="s">
        <v>199</v>
      </c>
      <c r="B42" s="215">
        <v>81.900000000000006</v>
      </c>
      <c r="C42" s="215">
        <v>83.2</v>
      </c>
      <c r="D42" s="215">
        <v>80.2</v>
      </c>
      <c r="E42" s="215">
        <v>83.3</v>
      </c>
      <c r="F42" s="215">
        <v>82.7</v>
      </c>
      <c r="G42" s="215">
        <v>84.9</v>
      </c>
      <c r="H42" s="215">
        <v>86.3</v>
      </c>
      <c r="I42" s="215">
        <v>86</v>
      </c>
      <c r="J42" s="215">
        <v>84.8</v>
      </c>
      <c r="K42" s="215">
        <v>89.3</v>
      </c>
      <c r="L42" s="215">
        <v>83.9</v>
      </c>
      <c r="M42" s="281">
        <v>78.099999999999994</v>
      </c>
      <c r="N42" s="288">
        <f>SUM(B42:M42)/12</f>
        <v>83.716666666666654</v>
      </c>
      <c r="O42" s="283">
        <v>99.2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2">
      <c r="A43" s="10" t="s">
        <v>202</v>
      </c>
      <c r="B43" s="215">
        <v>79.8</v>
      </c>
      <c r="C43" s="215">
        <v>86.7</v>
      </c>
      <c r="D43" s="215">
        <v>87.5</v>
      </c>
      <c r="E43" s="215">
        <v>89.9</v>
      </c>
      <c r="F43" s="215">
        <v>91.4</v>
      </c>
      <c r="G43" s="215">
        <v>93.2</v>
      </c>
      <c r="H43" s="215">
        <v>87.8</v>
      </c>
      <c r="I43" s="215">
        <v>85.7</v>
      </c>
      <c r="J43" s="215">
        <v>93.5</v>
      </c>
      <c r="K43" s="215">
        <v>78.5</v>
      </c>
      <c r="L43" s="215">
        <v>81.599999999999994</v>
      </c>
      <c r="M43" s="281">
        <v>78.3</v>
      </c>
      <c r="N43" s="288">
        <f>SUM(B43:M43)/12</f>
        <v>86.158333333333346</v>
      </c>
      <c r="O43" s="283">
        <f>ROUND(N43/N42*100,1)</f>
        <v>102.9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2">
      <c r="A44" s="10" t="s">
        <v>211</v>
      </c>
      <c r="B44" s="215">
        <v>80.8</v>
      </c>
      <c r="C44" s="215">
        <v>86.3</v>
      </c>
      <c r="D44" s="215">
        <v>91.5</v>
      </c>
      <c r="E44" s="215">
        <v>87</v>
      </c>
      <c r="F44" s="215">
        <v>86.6</v>
      </c>
      <c r="G44" s="215">
        <v>91.7</v>
      </c>
      <c r="H44" s="215">
        <v>91.2</v>
      </c>
      <c r="I44" s="215">
        <v>93.3</v>
      </c>
      <c r="J44" s="215">
        <v>88.1</v>
      </c>
      <c r="K44" s="215">
        <v>94.4</v>
      </c>
      <c r="L44" s="215">
        <v>79.5</v>
      </c>
      <c r="M44" s="281">
        <v>80.2</v>
      </c>
      <c r="N44" s="288">
        <f>SUM(B44:M44)/12</f>
        <v>87.550000000000011</v>
      </c>
      <c r="O44" s="283">
        <f t="shared" ref="O44:O45" si="1">ROUND(N44/N43*100,1)</f>
        <v>101.6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2">
      <c r="A45" s="10" t="s">
        <v>210</v>
      </c>
      <c r="B45" s="215">
        <v>83.7</v>
      </c>
      <c r="C45" s="215">
        <v>85.3</v>
      </c>
      <c r="D45" s="215">
        <v>80</v>
      </c>
      <c r="E45" s="215">
        <v>85.9</v>
      </c>
      <c r="F45" s="215">
        <v>87.6</v>
      </c>
      <c r="G45" s="215">
        <v>86.2</v>
      </c>
      <c r="H45" s="215">
        <v>83.1</v>
      </c>
      <c r="I45" s="215">
        <v>74.900000000000006</v>
      </c>
      <c r="J45" s="215">
        <v>72.900000000000006</v>
      </c>
      <c r="K45" s="215">
        <v>81.5</v>
      </c>
      <c r="L45" s="215">
        <v>93.4</v>
      </c>
      <c r="M45" s="281">
        <v>92.9</v>
      </c>
      <c r="N45" s="288">
        <f>SUM(B45:M45)/12</f>
        <v>83.949999999999989</v>
      </c>
      <c r="O45" s="283">
        <f t="shared" si="1"/>
        <v>95.9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2">
      <c r="A46" s="10" t="s">
        <v>218</v>
      </c>
      <c r="B46" s="215">
        <v>96.4</v>
      </c>
      <c r="C46" s="215">
        <v>97.8</v>
      </c>
      <c r="D46" s="215">
        <v>95.2</v>
      </c>
      <c r="E46" s="215">
        <v>99.2</v>
      </c>
      <c r="F46" s="215">
        <v>97.6</v>
      </c>
      <c r="G46" s="215">
        <v>99</v>
      </c>
      <c r="H46" s="215">
        <v>101.3</v>
      </c>
      <c r="I46" s="215"/>
      <c r="J46" s="215"/>
      <c r="K46" s="215"/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2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2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2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2">
      <c r="M55" s="1"/>
    </row>
    <row r="64" spans="13:26" ht="9.75" customHeight="1" x14ac:dyDescent="0.2"/>
    <row r="65" spans="1:26" ht="9.9" customHeight="1" x14ac:dyDescent="0.2">
      <c r="A65" s="10"/>
      <c r="B65" s="209" t="s">
        <v>99</v>
      </c>
      <c r="C65" s="209" t="s">
        <v>100</v>
      </c>
      <c r="D65" s="209" t="s">
        <v>101</v>
      </c>
      <c r="E65" s="209" t="s">
        <v>90</v>
      </c>
      <c r="F65" s="209" t="s">
        <v>91</v>
      </c>
      <c r="G65" s="209" t="s">
        <v>92</v>
      </c>
      <c r="H65" s="209" t="s">
        <v>93</v>
      </c>
      <c r="I65" s="209" t="s">
        <v>94</v>
      </c>
      <c r="J65" s="209" t="s">
        <v>95</v>
      </c>
      <c r="K65" s="209" t="s">
        <v>96</v>
      </c>
      <c r="L65" s="209" t="s">
        <v>97</v>
      </c>
      <c r="M65" s="280" t="s">
        <v>98</v>
      </c>
      <c r="N65" s="282" t="s">
        <v>142</v>
      </c>
      <c r="O65" s="389" t="s">
        <v>143</v>
      </c>
    </row>
    <row r="66" spans="1:26" ht="11.1" customHeight="1" x14ac:dyDescent="0.2">
      <c r="A66" s="10" t="s">
        <v>199</v>
      </c>
      <c r="B66" s="206">
        <v>76.3</v>
      </c>
      <c r="C66" s="206">
        <v>84</v>
      </c>
      <c r="D66" s="206">
        <v>89.9</v>
      </c>
      <c r="E66" s="206">
        <v>95.5</v>
      </c>
      <c r="F66" s="206">
        <v>92.8</v>
      </c>
      <c r="G66" s="206">
        <v>101.3</v>
      </c>
      <c r="H66" s="206">
        <v>100.1</v>
      </c>
      <c r="I66" s="206">
        <v>87.6</v>
      </c>
      <c r="J66" s="206">
        <v>89</v>
      </c>
      <c r="K66" s="206">
        <v>87.4</v>
      </c>
      <c r="L66" s="206">
        <v>81</v>
      </c>
      <c r="M66" s="207">
        <v>93.7</v>
      </c>
      <c r="N66" s="287">
        <f>SUM(B66:M66)/12</f>
        <v>89.88333333333334</v>
      </c>
      <c r="O66" s="388">
        <v>115.8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2">
      <c r="A67" s="10" t="s">
        <v>202</v>
      </c>
      <c r="B67" s="206">
        <v>76.8</v>
      </c>
      <c r="C67" s="206">
        <v>91.2</v>
      </c>
      <c r="D67" s="206">
        <v>89.4</v>
      </c>
      <c r="E67" s="206">
        <v>89.7</v>
      </c>
      <c r="F67" s="206">
        <v>82.5</v>
      </c>
      <c r="G67" s="206">
        <v>93.9</v>
      </c>
      <c r="H67" s="206">
        <v>87.4</v>
      </c>
      <c r="I67" s="206">
        <v>95.2</v>
      </c>
      <c r="J67" s="206">
        <v>99.9</v>
      </c>
      <c r="K67" s="206">
        <v>88</v>
      </c>
      <c r="L67" s="206">
        <v>95.5</v>
      </c>
      <c r="M67" s="207">
        <v>93.5</v>
      </c>
      <c r="N67" s="287">
        <f>SUM(B67:M67)/12</f>
        <v>90.25</v>
      </c>
      <c r="O67" s="388">
        <f>ROUND(N67/N66*100,1)</f>
        <v>100.4</v>
      </c>
      <c r="P67" s="23"/>
      <c r="Q67" s="476"/>
      <c r="R67" s="476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2">
      <c r="A68" s="10" t="s">
        <v>211</v>
      </c>
      <c r="B68" s="206">
        <v>83.3</v>
      </c>
      <c r="C68" s="206">
        <v>89.9</v>
      </c>
      <c r="D68" s="206">
        <v>92.2</v>
      </c>
      <c r="E68" s="206">
        <v>94.6</v>
      </c>
      <c r="F68" s="206">
        <v>84.8</v>
      </c>
      <c r="G68" s="206">
        <v>87.4</v>
      </c>
      <c r="H68" s="206">
        <v>91.8</v>
      </c>
      <c r="I68" s="206">
        <v>83.9</v>
      </c>
      <c r="J68" s="206">
        <v>84.7</v>
      </c>
      <c r="K68" s="206">
        <v>72.599999999999994</v>
      </c>
      <c r="L68" s="206">
        <v>88.6</v>
      </c>
      <c r="M68" s="207">
        <v>84.9</v>
      </c>
      <c r="N68" s="287">
        <f>SUM(B68:M68)/12</f>
        <v>86.558333333333337</v>
      </c>
      <c r="O68" s="283">
        <f t="shared" ref="O68:O69" si="2">ROUND(N68/N67*100,1)</f>
        <v>95.9</v>
      </c>
      <c r="P68" s="23"/>
      <c r="Q68" s="476"/>
      <c r="R68" s="476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2">
      <c r="A69" s="10" t="s">
        <v>210</v>
      </c>
      <c r="B69" s="206">
        <v>71.5</v>
      </c>
      <c r="C69" s="206">
        <v>79.400000000000006</v>
      </c>
      <c r="D69" s="206">
        <v>81.5</v>
      </c>
      <c r="E69" s="206">
        <v>86.7</v>
      </c>
      <c r="F69" s="206">
        <v>66.3</v>
      </c>
      <c r="G69" s="206">
        <v>72.8</v>
      </c>
      <c r="H69" s="206">
        <v>79.2</v>
      </c>
      <c r="I69" s="206">
        <v>81.2</v>
      </c>
      <c r="J69" s="206">
        <v>90.7</v>
      </c>
      <c r="K69" s="206">
        <v>87.4</v>
      </c>
      <c r="L69" s="206">
        <v>87.8</v>
      </c>
      <c r="M69" s="207">
        <v>84.6</v>
      </c>
      <c r="N69" s="287">
        <f>SUM(B69:M69)/12</f>
        <v>80.75833333333334</v>
      </c>
      <c r="O69" s="283">
        <f t="shared" si="2"/>
        <v>93.3</v>
      </c>
      <c r="P69" s="23"/>
      <c r="Q69" s="476"/>
      <c r="R69" s="476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2">
      <c r="A70" s="10" t="s">
        <v>218</v>
      </c>
      <c r="B70" s="206">
        <v>76.2</v>
      </c>
      <c r="C70" s="206">
        <v>76.7</v>
      </c>
      <c r="D70" s="206">
        <v>85</v>
      </c>
      <c r="E70" s="206">
        <v>84.4</v>
      </c>
      <c r="F70" s="206">
        <v>78.400000000000006</v>
      </c>
      <c r="G70" s="206">
        <v>86.5</v>
      </c>
      <c r="H70" s="206">
        <v>92.3</v>
      </c>
      <c r="I70" s="206"/>
      <c r="J70" s="206"/>
      <c r="K70" s="206"/>
      <c r="L70" s="206"/>
      <c r="M70" s="207"/>
      <c r="N70" s="287"/>
      <c r="O70" s="283"/>
      <c r="P70" s="23"/>
      <c r="Q70" s="221"/>
      <c r="R70" s="477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2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2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2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H76" sqref="H76"/>
    </sheetView>
  </sheetViews>
  <sheetFormatPr defaultColWidth="9" defaultRowHeight="13.2" x14ac:dyDescent="0.2"/>
  <cols>
    <col min="1" max="1" width="7.6640625" style="310" customWidth="1"/>
    <col min="2" max="7" width="6.109375" style="310" customWidth="1"/>
    <col min="8" max="8" width="6.21875" style="310" customWidth="1"/>
    <col min="9" max="10" width="6.109375" style="310" customWidth="1"/>
    <col min="11" max="11" width="6.109375" style="1" customWidth="1"/>
    <col min="12" max="13" width="6.109375" style="310" customWidth="1"/>
    <col min="14" max="16" width="7.6640625" style="310" customWidth="1"/>
    <col min="17" max="17" width="8.33203125" style="310" customWidth="1"/>
    <col min="18" max="18" width="10.109375" style="310" customWidth="1"/>
    <col min="19" max="23" width="7.6640625" style="310" customWidth="1"/>
    <col min="24" max="24" width="7.6640625" style="213" customWidth="1"/>
    <col min="25" max="26" width="7.6640625" style="310" customWidth="1"/>
    <col min="27" max="16384" width="9" style="310"/>
  </cols>
  <sheetData>
    <row r="1" spans="1:29" x14ac:dyDescent="0.2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2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2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2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2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2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2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2">
      <c r="J8" s="1"/>
    </row>
    <row r="9" spans="1:29" x14ac:dyDescent="0.2">
      <c r="J9" s="1"/>
    </row>
    <row r="10" spans="1:29" x14ac:dyDescent="0.2">
      <c r="J10" s="1"/>
    </row>
    <row r="11" spans="1:29" x14ac:dyDescent="0.2">
      <c r="J11" s="1"/>
    </row>
    <row r="12" spans="1:29" x14ac:dyDescent="0.2">
      <c r="J12" s="1"/>
    </row>
    <row r="13" spans="1:29" x14ac:dyDescent="0.2">
      <c r="J13" s="1"/>
    </row>
    <row r="14" spans="1:29" x14ac:dyDescent="0.2">
      <c r="J14" s="1"/>
    </row>
    <row r="15" spans="1:29" x14ac:dyDescent="0.2">
      <c r="J15" s="1"/>
    </row>
    <row r="16" spans="1:29" x14ac:dyDescent="0.2">
      <c r="J16" s="1"/>
    </row>
    <row r="17" spans="1:18" x14ac:dyDescent="0.2">
      <c r="J17" s="1"/>
    </row>
    <row r="18" spans="1:18" ht="11.1" customHeight="1" x14ac:dyDescent="0.2">
      <c r="A18" s="10"/>
      <c r="B18" s="11" t="s">
        <v>87</v>
      </c>
      <c r="C18" s="11" t="s">
        <v>88</v>
      </c>
      <c r="D18" s="11" t="s">
        <v>89</v>
      </c>
      <c r="E18" s="11" t="s">
        <v>90</v>
      </c>
      <c r="F18" s="11" t="s">
        <v>91</v>
      </c>
      <c r="G18" s="11" t="s">
        <v>92</v>
      </c>
      <c r="H18" s="11" t="s">
        <v>93</v>
      </c>
      <c r="I18" s="11" t="s">
        <v>94</v>
      </c>
      <c r="J18" s="11" t="s">
        <v>95</v>
      </c>
      <c r="K18" s="11" t="s">
        <v>96</v>
      </c>
      <c r="L18" s="11" t="s">
        <v>97</v>
      </c>
      <c r="M18" s="11" t="s">
        <v>98</v>
      </c>
      <c r="N18" s="282" t="s">
        <v>141</v>
      </c>
      <c r="O18" s="282" t="s">
        <v>143</v>
      </c>
    </row>
    <row r="19" spans="1:18" ht="11.1" customHeight="1" x14ac:dyDescent="0.2">
      <c r="A19" s="10" t="s">
        <v>199</v>
      </c>
      <c r="B19" s="215">
        <v>12.8</v>
      </c>
      <c r="C19" s="215">
        <v>13.9</v>
      </c>
      <c r="D19" s="215">
        <v>14.7</v>
      </c>
      <c r="E19" s="215">
        <v>15.6</v>
      </c>
      <c r="F19" s="215">
        <v>16.100000000000001</v>
      </c>
      <c r="G19" s="215">
        <v>15.1</v>
      </c>
      <c r="H19" s="215">
        <v>14.4</v>
      </c>
      <c r="I19" s="215">
        <v>14.6</v>
      </c>
      <c r="J19" s="215">
        <v>15.2</v>
      </c>
      <c r="K19" s="215">
        <v>14.3</v>
      </c>
      <c r="L19" s="215">
        <v>15.3</v>
      </c>
      <c r="M19" s="215">
        <v>14.9</v>
      </c>
      <c r="N19" s="288">
        <f>SUM(B19:M19)</f>
        <v>176.90000000000003</v>
      </c>
      <c r="O19" s="288">
        <v>111.6</v>
      </c>
      <c r="Q19" s="290"/>
      <c r="R19" s="290"/>
    </row>
    <row r="20" spans="1:18" ht="11.1" customHeight="1" x14ac:dyDescent="0.2">
      <c r="A20" s="10" t="s">
        <v>202</v>
      </c>
      <c r="B20" s="215">
        <v>14.2</v>
      </c>
      <c r="C20" s="215">
        <v>12.5</v>
      </c>
      <c r="D20" s="215">
        <v>14.7</v>
      </c>
      <c r="E20" s="215">
        <v>13.7</v>
      </c>
      <c r="F20" s="215">
        <v>14.5</v>
      </c>
      <c r="G20" s="215">
        <v>14.4</v>
      </c>
      <c r="H20" s="215">
        <v>12.7</v>
      </c>
      <c r="I20" s="215">
        <v>13.9</v>
      </c>
      <c r="J20" s="215">
        <v>14.1</v>
      </c>
      <c r="K20" s="215">
        <v>14</v>
      </c>
      <c r="L20" s="215">
        <v>18.8</v>
      </c>
      <c r="M20" s="215">
        <v>14.8</v>
      </c>
      <c r="N20" s="288">
        <f>SUM(B20:M20)</f>
        <v>172.3</v>
      </c>
      <c r="O20" s="288">
        <f>ROUND(N20/N19*100,1)</f>
        <v>97.4</v>
      </c>
      <c r="Q20" s="290"/>
      <c r="R20" s="290"/>
    </row>
    <row r="21" spans="1:18" ht="11.1" customHeight="1" x14ac:dyDescent="0.2">
      <c r="A21" s="10" t="s">
        <v>211</v>
      </c>
      <c r="B21" s="215">
        <v>14.9</v>
      </c>
      <c r="C21" s="215">
        <v>13.1</v>
      </c>
      <c r="D21" s="215">
        <v>14.8</v>
      </c>
      <c r="E21" s="215">
        <v>13.9</v>
      </c>
      <c r="F21" s="215">
        <v>14.1</v>
      </c>
      <c r="G21" s="215">
        <v>13.1</v>
      </c>
      <c r="H21" s="215">
        <v>15.5</v>
      </c>
      <c r="I21" s="215">
        <v>12.9</v>
      </c>
      <c r="J21" s="215">
        <v>12.4</v>
      </c>
      <c r="K21" s="215">
        <v>15.2</v>
      </c>
      <c r="L21" s="215">
        <v>13.1</v>
      </c>
      <c r="M21" s="215">
        <v>14.2</v>
      </c>
      <c r="N21" s="288">
        <f>SUM(B21:M21)</f>
        <v>167.2</v>
      </c>
      <c r="O21" s="288">
        <f t="shared" ref="O21:O22" si="0">ROUND(N21/N20*100,1)</f>
        <v>97</v>
      </c>
      <c r="Q21" s="290"/>
      <c r="R21" s="290"/>
    </row>
    <row r="22" spans="1:18" ht="11.1" customHeight="1" x14ac:dyDescent="0.2">
      <c r="A22" s="10" t="s">
        <v>210</v>
      </c>
      <c r="B22" s="215">
        <v>11.4</v>
      </c>
      <c r="C22" s="215">
        <v>13.5</v>
      </c>
      <c r="D22" s="215">
        <v>13.7</v>
      </c>
      <c r="E22" s="215">
        <v>13.4</v>
      </c>
      <c r="F22" s="215">
        <v>13.1</v>
      </c>
      <c r="G22" s="215">
        <v>12.4</v>
      </c>
      <c r="H22" s="215">
        <v>11.1</v>
      </c>
      <c r="I22" s="215">
        <v>12</v>
      </c>
      <c r="J22" s="215">
        <v>12.5</v>
      </c>
      <c r="K22" s="215">
        <v>11.2</v>
      </c>
      <c r="L22" s="215">
        <v>11.7</v>
      </c>
      <c r="M22" s="215">
        <v>13.4</v>
      </c>
      <c r="N22" s="288">
        <f>SUM(B22:M22)</f>
        <v>149.4</v>
      </c>
      <c r="O22" s="288">
        <f t="shared" si="0"/>
        <v>89.4</v>
      </c>
      <c r="Q22" s="290"/>
      <c r="R22" s="290"/>
    </row>
    <row r="23" spans="1:18" ht="11.1" customHeight="1" x14ac:dyDescent="0.2">
      <c r="A23" s="10" t="s">
        <v>218</v>
      </c>
      <c r="B23" s="215">
        <v>9.4</v>
      </c>
      <c r="C23" s="215">
        <v>10.3</v>
      </c>
      <c r="D23" s="215">
        <v>13.4</v>
      </c>
      <c r="E23" s="215">
        <v>13.5</v>
      </c>
      <c r="F23" s="215">
        <v>11.3</v>
      </c>
      <c r="G23" s="215">
        <v>12.2</v>
      </c>
      <c r="H23" s="215">
        <v>10.9</v>
      </c>
      <c r="I23" s="215"/>
      <c r="J23" s="215"/>
      <c r="K23" s="215"/>
      <c r="L23" s="215"/>
      <c r="M23" s="215"/>
      <c r="N23" s="288"/>
      <c r="O23" s="288"/>
    </row>
    <row r="24" spans="1:18" ht="9.75" customHeight="1" x14ac:dyDescent="0.2">
      <c r="J24" s="458"/>
    </row>
    <row r="35" spans="1:69" ht="9" customHeight="1" x14ac:dyDescent="0.2"/>
    <row r="36" spans="1:69" ht="9" customHeight="1" x14ac:dyDescent="0.2"/>
    <row r="37" spans="1:69" ht="9" customHeight="1" x14ac:dyDescent="0.2"/>
    <row r="38" spans="1:69" ht="9" customHeight="1" x14ac:dyDescent="0.2"/>
    <row r="39" spans="1:69" ht="9" customHeight="1" x14ac:dyDescent="0.2"/>
    <row r="40" spans="1:69" ht="9" customHeight="1" x14ac:dyDescent="0.2"/>
    <row r="41" spans="1:69" ht="20.25" customHeight="1" x14ac:dyDescent="0.2"/>
    <row r="42" spans="1:69" ht="11.1" customHeight="1" x14ac:dyDescent="0.2">
      <c r="A42" s="10"/>
      <c r="B42" s="11" t="s">
        <v>87</v>
      </c>
      <c r="C42" s="11" t="s">
        <v>88</v>
      </c>
      <c r="D42" s="11" t="s">
        <v>89</v>
      </c>
      <c r="E42" s="11" t="s">
        <v>90</v>
      </c>
      <c r="F42" s="11" t="s">
        <v>91</v>
      </c>
      <c r="G42" s="11" t="s">
        <v>92</v>
      </c>
      <c r="H42" s="11" t="s">
        <v>93</v>
      </c>
      <c r="I42" s="11" t="s">
        <v>94</v>
      </c>
      <c r="J42" s="11" t="s">
        <v>95</v>
      </c>
      <c r="K42" s="11" t="s">
        <v>96</v>
      </c>
      <c r="L42" s="11" t="s">
        <v>97</v>
      </c>
      <c r="M42" s="11" t="s">
        <v>98</v>
      </c>
      <c r="N42" s="282" t="s">
        <v>142</v>
      </c>
      <c r="O42" s="282" t="s">
        <v>143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2">
      <c r="A43" s="10" t="s">
        <v>199</v>
      </c>
      <c r="B43" s="215">
        <v>21.8</v>
      </c>
      <c r="C43" s="215">
        <v>23</v>
      </c>
      <c r="D43" s="215">
        <v>22.8</v>
      </c>
      <c r="E43" s="215">
        <v>23.1</v>
      </c>
      <c r="F43" s="215">
        <v>23.5</v>
      </c>
      <c r="G43" s="215">
        <v>24.2</v>
      </c>
      <c r="H43" s="215">
        <v>22.7</v>
      </c>
      <c r="I43" s="215">
        <v>23</v>
      </c>
      <c r="J43" s="215">
        <v>22.9</v>
      </c>
      <c r="K43" s="215">
        <v>22.9</v>
      </c>
      <c r="L43" s="215">
        <v>23</v>
      </c>
      <c r="M43" s="215">
        <v>24</v>
      </c>
      <c r="N43" s="288">
        <f>SUM(B43:M43)/12</f>
        <v>23.074999999999999</v>
      </c>
      <c r="O43" s="288">
        <v>98.7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2">
      <c r="A44" s="10" t="s">
        <v>202</v>
      </c>
      <c r="B44" s="215">
        <v>23.3</v>
      </c>
      <c r="C44" s="215">
        <v>22.2</v>
      </c>
      <c r="D44" s="215">
        <v>23.2</v>
      </c>
      <c r="E44" s="215">
        <v>24.1</v>
      </c>
      <c r="F44" s="215">
        <v>24.8</v>
      </c>
      <c r="G44" s="215">
        <v>24.4</v>
      </c>
      <c r="H44" s="215">
        <v>22.4</v>
      </c>
      <c r="I44" s="215">
        <v>22.6</v>
      </c>
      <c r="J44" s="215">
        <v>23.1</v>
      </c>
      <c r="K44" s="215">
        <v>22.1</v>
      </c>
      <c r="L44" s="215">
        <v>26.5</v>
      </c>
      <c r="M44" s="215">
        <v>25.5</v>
      </c>
      <c r="N44" s="288">
        <f>SUM(B44:M44)/12</f>
        <v>23.683333333333334</v>
      </c>
      <c r="O44" s="288">
        <f>ROUND(N44/N43*100,1)</f>
        <v>102.6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2">
      <c r="A45" s="10" t="s">
        <v>211</v>
      </c>
      <c r="B45" s="215">
        <v>23.9</v>
      </c>
      <c r="C45" s="215">
        <v>23.5</v>
      </c>
      <c r="D45" s="215">
        <v>24.5</v>
      </c>
      <c r="E45" s="215">
        <v>24.1</v>
      </c>
      <c r="F45" s="215">
        <v>25.4</v>
      </c>
      <c r="G45" s="215">
        <v>25</v>
      </c>
      <c r="H45" s="215">
        <v>26.2</v>
      </c>
      <c r="I45" s="215">
        <v>25.1</v>
      </c>
      <c r="J45" s="215">
        <v>24.1</v>
      </c>
      <c r="K45" s="215">
        <v>24.5</v>
      </c>
      <c r="L45" s="215">
        <v>23.8</v>
      </c>
      <c r="M45" s="215">
        <v>23.8</v>
      </c>
      <c r="N45" s="288">
        <f>SUM(B45:M45)/12</f>
        <v>24.491666666666664</v>
      </c>
      <c r="O45" s="288">
        <f t="shared" ref="O45:O46" si="1">ROUND(N45/N44*100,1)</f>
        <v>103.4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2">
      <c r="A46" s="10" t="s">
        <v>210</v>
      </c>
      <c r="B46" s="215">
        <v>22.9</v>
      </c>
      <c r="C46" s="215">
        <v>22.7</v>
      </c>
      <c r="D46" s="215">
        <v>23</v>
      </c>
      <c r="E46" s="215">
        <v>23.1</v>
      </c>
      <c r="F46" s="215">
        <v>24.7</v>
      </c>
      <c r="G46" s="215">
        <v>24.6</v>
      </c>
      <c r="H46" s="215">
        <v>23.1</v>
      </c>
      <c r="I46" s="215">
        <v>23.2</v>
      </c>
      <c r="J46" s="215">
        <v>22.3</v>
      </c>
      <c r="K46" s="215">
        <v>20.8</v>
      </c>
      <c r="L46" s="215">
        <v>19.5</v>
      </c>
      <c r="M46" s="215">
        <v>20.100000000000001</v>
      </c>
      <c r="N46" s="288">
        <f>SUM(B46:M46)/12</f>
        <v>22.5</v>
      </c>
      <c r="O46" s="288">
        <f t="shared" si="1"/>
        <v>91.9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2">
      <c r="A47" s="10" t="s">
        <v>218</v>
      </c>
      <c r="B47" s="215">
        <v>18.8</v>
      </c>
      <c r="C47" s="215">
        <v>18.100000000000001</v>
      </c>
      <c r="D47" s="215">
        <v>19.5</v>
      </c>
      <c r="E47" s="215">
        <v>19.100000000000001</v>
      </c>
      <c r="F47" s="215">
        <v>19.2</v>
      </c>
      <c r="G47" s="215">
        <v>18.7</v>
      </c>
      <c r="H47" s="215">
        <v>18.2</v>
      </c>
      <c r="I47" s="215"/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2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2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2"/>
    <row r="62" spans="14:69" ht="9" customHeight="1" x14ac:dyDescent="0.2"/>
    <row r="63" spans="14:69" ht="9" customHeight="1" x14ac:dyDescent="0.2"/>
    <row r="64" spans="14:69" ht="9" customHeight="1" x14ac:dyDescent="0.2"/>
    <row r="65" spans="1:26" ht="9" customHeight="1" x14ac:dyDescent="0.2"/>
    <row r="66" spans="1:26" ht="9" customHeight="1" x14ac:dyDescent="0.2"/>
    <row r="68" spans="1:26" ht="9.75" customHeight="1" x14ac:dyDescent="0.2"/>
    <row r="69" spans="1:26" ht="2.25" hidden="1" customHeight="1" x14ac:dyDescent="0.2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2">
      <c r="A70" s="10"/>
      <c r="B70" s="11" t="s">
        <v>87</v>
      </c>
      <c r="C70" s="11" t="s">
        <v>88</v>
      </c>
      <c r="D70" s="11" t="s">
        <v>89</v>
      </c>
      <c r="E70" s="11" t="s">
        <v>90</v>
      </c>
      <c r="F70" s="11" t="s">
        <v>91</v>
      </c>
      <c r="G70" s="11" t="s">
        <v>92</v>
      </c>
      <c r="H70" s="11" t="s">
        <v>93</v>
      </c>
      <c r="I70" s="11" t="s">
        <v>94</v>
      </c>
      <c r="J70" s="11" t="s">
        <v>95</v>
      </c>
      <c r="K70" s="11" t="s">
        <v>96</v>
      </c>
      <c r="L70" s="11" t="s">
        <v>97</v>
      </c>
      <c r="M70" s="11" t="s">
        <v>98</v>
      </c>
      <c r="N70" s="282" t="s">
        <v>142</v>
      </c>
      <c r="O70" s="282" t="s">
        <v>143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2">
      <c r="A71" s="10" t="s">
        <v>199</v>
      </c>
      <c r="B71" s="206">
        <v>57.9</v>
      </c>
      <c r="C71" s="206">
        <v>59.2</v>
      </c>
      <c r="D71" s="206">
        <v>64.3</v>
      </c>
      <c r="E71" s="206">
        <v>67.400000000000006</v>
      </c>
      <c r="F71" s="206">
        <v>68.5</v>
      </c>
      <c r="G71" s="206">
        <v>61.6</v>
      </c>
      <c r="H71" s="206">
        <v>64.7</v>
      </c>
      <c r="I71" s="206">
        <v>63.2</v>
      </c>
      <c r="J71" s="206">
        <v>66.5</v>
      </c>
      <c r="K71" s="206">
        <v>62.4</v>
      </c>
      <c r="L71" s="206">
        <v>66.099999999999994</v>
      </c>
      <c r="M71" s="206">
        <v>61.3</v>
      </c>
      <c r="N71" s="287">
        <f>SUM(B71:M71)/12</f>
        <v>63.591666666666661</v>
      </c>
      <c r="O71" s="288">
        <v>111.5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2">
      <c r="A72" s="10" t="s">
        <v>202</v>
      </c>
      <c r="B72" s="206">
        <v>61.3</v>
      </c>
      <c r="C72" s="206">
        <v>57.5</v>
      </c>
      <c r="D72" s="206">
        <v>62.8</v>
      </c>
      <c r="E72" s="206">
        <v>55.8</v>
      </c>
      <c r="F72" s="206">
        <v>58</v>
      </c>
      <c r="G72" s="206">
        <v>59.3</v>
      </c>
      <c r="H72" s="206">
        <v>58.4</v>
      </c>
      <c r="I72" s="206">
        <v>61.5</v>
      </c>
      <c r="J72" s="206">
        <v>60.7</v>
      </c>
      <c r="K72" s="206">
        <v>64</v>
      </c>
      <c r="L72" s="206">
        <v>68.3</v>
      </c>
      <c r="M72" s="206">
        <v>58.9</v>
      </c>
      <c r="N72" s="287">
        <f>SUM(B72:M72)/12</f>
        <v>60.541666666666657</v>
      </c>
      <c r="O72" s="288">
        <f t="shared" ref="O72:O74" si="2">ROUND(N72/N71*100,1)</f>
        <v>95.2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2">
      <c r="A73" s="10" t="s">
        <v>211</v>
      </c>
      <c r="B73" s="206">
        <v>63.7</v>
      </c>
      <c r="C73" s="206">
        <v>56.1</v>
      </c>
      <c r="D73" s="206">
        <v>59.3</v>
      </c>
      <c r="E73" s="206">
        <v>58.2</v>
      </c>
      <c r="F73" s="206">
        <v>54.4</v>
      </c>
      <c r="G73" s="206">
        <v>52.5</v>
      </c>
      <c r="H73" s="206">
        <v>58.1</v>
      </c>
      <c r="I73" s="206">
        <v>52.2</v>
      </c>
      <c r="J73" s="206">
        <v>52.7</v>
      </c>
      <c r="K73" s="206">
        <v>61.5</v>
      </c>
      <c r="L73" s="206">
        <v>55.5</v>
      </c>
      <c r="M73" s="206">
        <v>59.8</v>
      </c>
      <c r="N73" s="287">
        <f>SUM(B73:M73)/12</f>
        <v>57</v>
      </c>
      <c r="O73" s="288">
        <f t="shared" si="2"/>
        <v>94.2</v>
      </c>
      <c r="Q73" s="390"/>
      <c r="R73" s="390"/>
    </row>
    <row r="74" spans="1:26" ht="11.1" customHeight="1" x14ac:dyDescent="0.2">
      <c r="A74" s="10" t="s">
        <v>210</v>
      </c>
      <c r="B74" s="206">
        <v>50.6</v>
      </c>
      <c r="C74" s="206">
        <v>59.7</v>
      </c>
      <c r="D74" s="206">
        <v>59.2</v>
      </c>
      <c r="E74" s="206">
        <v>58</v>
      </c>
      <c r="F74" s="206">
        <v>51.7</v>
      </c>
      <c r="G74" s="206">
        <v>50.6</v>
      </c>
      <c r="H74" s="206">
        <v>49.6</v>
      </c>
      <c r="I74" s="206">
        <v>51.4</v>
      </c>
      <c r="J74" s="206">
        <v>56.8</v>
      </c>
      <c r="K74" s="206">
        <v>55.7</v>
      </c>
      <c r="L74" s="206">
        <v>61.1</v>
      </c>
      <c r="M74" s="206">
        <v>66.099999999999994</v>
      </c>
      <c r="N74" s="287">
        <f>SUM(B74:M74)/12</f>
        <v>55.875000000000007</v>
      </c>
      <c r="O74" s="288">
        <f t="shared" si="2"/>
        <v>98</v>
      </c>
      <c r="Q74" s="390"/>
      <c r="R74" s="390"/>
    </row>
    <row r="75" spans="1:26" ht="11.1" customHeight="1" x14ac:dyDescent="0.2">
      <c r="A75" s="10" t="s">
        <v>218</v>
      </c>
      <c r="B75" s="206">
        <v>51.9</v>
      </c>
      <c r="C75" s="206">
        <v>57.5</v>
      </c>
      <c r="D75" s="206">
        <v>67.900000000000006</v>
      </c>
      <c r="E75" s="206">
        <v>70.8</v>
      </c>
      <c r="F75" s="206">
        <v>59.1</v>
      </c>
      <c r="G75" s="206">
        <v>65.8</v>
      </c>
      <c r="H75" s="206">
        <v>60.1</v>
      </c>
      <c r="I75" s="206"/>
      <c r="J75" s="206"/>
      <c r="K75" s="206"/>
      <c r="L75" s="206"/>
      <c r="M75" s="206"/>
      <c r="N75" s="287"/>
      <c r="O75" s="288"/>
    </row>
    <row r="76" spans="1:26" ht="9.9" customHeight="1" x14ac:dyDescent="0.2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" customHeight="1" x14ac:dyDescent="0.2"/>
    <row r="78" spans="1:26" ht="9" customHeight="1" x14ac:dyDescent="0.2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H89" sqref="H89"/>
    </sheetView>
  </sheetViews>
  <sheetFormatPr defaultColWidth="7.6640625" defaultRowHeight="9.9" customHeight="1" x14ac:dyDescent="0.2"/>
  <cols>
    <col min="1" max="1" width="7.6640625" style="310" customWidth="1"/>
    <col min="2" max="13" width="6.109375" style="310" customWidth="1"/>
    <col min="14" max="16384" width="7.6640625" style="310"/>
  </cols>
  <sheetData>
    <row r="3" spans="12:51" ht="9.9" customHeight="1" x14ac:dyDescent="0.2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" customHeight="1" x14ac:dyDescent="0.2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" customHeight="1" x14ac:dyDescent="0.2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" customHeight="1" x14ac:dyDescent="0.2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" customHeight="1" x14ac:dyDescent="0.2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" customHeight="1" x14ac:dyDescent="0.2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" customHeight="1" x14ac:dyDescent="0.2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" customHeight="1" x14ac:dyDescent="0.2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" customHeight="1" x14ac:dyDescent="0.2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" customHeight="1" x14ac:dyDescent="0.2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" customHeight="1" x14ac:dyDescent="0.2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" customHeight="1" x14ac:dyDescent="0.2">
      <c r="L14" s="57"/>
      <c r="M14" s="56"/>
      <c r="AA14" s="1"/>
    </row>
    <row r="15" spans="12:51" ht="9.9" customHeight="1" x14ac:dyDescent="0.2">
      <c r="L15" s="57"/>
      <c r="M15" s="218"/>
      <c r="AA15" s="1"/>
    </row>
    <row r="16" spans="12:51" ht="9.9" customHeight="1" x14ac:dyDescent="0.2">
      <c r="L16" s="57"/>
      <c r="M16" s="218"/>
      <c r="AA16" s="1"/>
    </row>
    <row r="17" spans="1:27" ht="9.9" customHeight="1" x14ac:dyDescent="0.2">
      <c r="L17" s="57"/>
      <c r="M17" s="218"/>
      <c r="AA17" s="1"/>
    </row>
    <row r="18" spans="1:27" ht="9.9" customHeight="1" x14ac:dyDescent="0.2">
      <c r="L18" s="57"/>
      <c r="M18" s="218"/>
      <c r="AA18" s="1"/>
    </row>
    <row r="19" spans="1:27" ht="9.9" customHeight="1" x14ac:dyDescent="0.2">
      <c r="L19" s="57"/>
      <c r="M19" s="218"/>
      <c r="AA19" s="1"/>
    </row>
    <row r="20" spans="1:27" ht="9.9" customHeight="1" x14ac:dyDescent="0.2">
      <c r="L20" s="57"/>
      <c r="M20" s="57"/>
      <c r="AA20" s="1"/>
    </row>
    <row r="21" spans="1:27" ht="9.9" customHeight="1" x14ac:dyDescent="0.2">
      <c r="L21" s="57"/>
      <c r="M21" s="57"/>
      <c r="AA21" s="1"/>
    </row>
    <row r="22" spans="1:27" ht="9.9" customHeight="1" x14ac:dyDescent="0.2">
      <c r="L22" s="57"/>
      <c r="M22" s="57"/>
      <c r="AA22" s="1"/>
    </row>
    <row r="23" spans="1:27" ht="3" customHeight="1" x14ac:dyDescent="0.2">
      <c r="AA23" s="1"/>
    </row>
    <row r="24" spans="1:27" ht="11.1" customHeight="1" x14ac:dyDescent="0.2">
      <c r="A24" s="10"/>
      <c r="B24" s="11" t="s">
        <v>87</v>
      </c>
      <c r="C24" s="11" t="s">
        <v>88</v>
      </c>
      <c r="D24" s="11" t="s">
        <v>89</v>
      </c>
      <c r="E24" s="11" t="s">
        <v>90</v>
      </c>
      <c r="F24" s="11" t="s">
        <v>91</v>
      </c>
      <c r="G24" s="11" t="s">
        <v>92</v>
      </c>
      <c r="H24" s="11" t="s">
        <v>93</v>
      </c>
      <c r="I24" s="11" t="s">
        <v>94</v>
      </c>
      <c r="J24" s="11" t="s">
        <v>95</v>
      </c>
      <c r="K24" s="11" t="s">
        <v>96</v>
      </c>
      <c r="L24" s="11" t="s">
        <v>97</v>
      </c>
      <c r="M24" s="11" t="s">
        <v>98</v>
      </c>
      <c r="N24" s="282" t="s">
        <v>141</v>
      </c>
      <c r="O24" s="16" t="s">
        <v>143</v>
      </c>
      <c r="AA24" s="1"/>
    </row>
    <row r="25" spans="1:27" ht="11.1" customHeight="1" x14ac:dyDescent="0.2">
      <c r="A25" s="10" t="s">
        <v>199</v>
      </c>
      <c r="B25" s="215">
        <v>16.899999999999999</v>
      </c>
      <c r="C25" s="215">
        <v>14.7</v>
      </c>
      <c r="D25" s="215">
        <v>19.899999999999999</v>
      </c>
      <c r="E25" s="215">
        <v>20</v>
      </c>
      <c r="F25" s="215">
        <v>23.4</v>
      </c>
      <c r="G25" s="215">
        <v>19.3</v>
      </c>
      <c r="H25" s="215">
        <v>19.5</v>
      </c>
      <c r="I25" s="215">
        <v>17.8</v>
      </c>
      <c r="J25" s="215">
        <v>19</v>
      </c>
      <c r="K25" s="215">
        <v>17.8</v>
      </c>
      <c r="L25" s="215">
        <v>19.100000000000001</v>
      </c>
      <c r="M25" s="215">
        <v>22.7</v>
      </c>
      <c r="N25" s="288">
        <f>SUM(B25:M25)</f>
        <v>230.1</v>
      </c>
      <c r="O25" s="208">
        <v>107.6</v>
      </c>
      <c r="Q25" s="21"/>
      <c r="R25" s="21"/>
      <c r="AA25" s="1"/>
    </row>
    <row r="26" spans="1:27" ht="11.1" customHeight="1" x14ac:dyDescent="0.2">
      <c r="A26" s="10" t="s">
        <v>202</v>
      </c>
      <c r="B26" s="215">
        <v>17.8</v>
      </c>
      <c r="C26" s="215">
        <v>19.2</v>
      </c>
      <c r="D26" s="215">
        <v>22</v>
      </c>
      <c r="E26" s="215">
        <v>19.600000000000001</v>
      </c>
      <c r="F26" s="215">
        <v>21.2</v>
      </c>
      <c r="G26" s="215">
        <v>21.5</v>
      </c>
      <c r="H26" s="215">
        <v>19.5</v>
      </c>
      <c r="I26" s="215">
        <v>20.8</v>
      </c>
      <c r="J26" s="215">
        <v>18</v>
      </c>
      <c r="K26" s="215">
        <v>21.1</v>
      </c>
      <c r="L26" s="215">
        <v>20.7</v>
      </c>
      <c r="M26" s="215">
        <v>18.2</v>
      </c>
      <c r="N26" s="288">
        <f>SUM(B26:M26)</f>
        <v>239.6</v>
      </c>
      <c r="O26" s="208">
        <f>ROUND(N26/N25*100,1)</f>
        <v>104.1</v>
      </c>
      <c r="Q26" s="21"/>
      <c r="R26" s="21"/>
      <c r="AA26" s="1"/>
    </row>
    <row r="27" spans="1:27" ht="11.1" customHeight="1" x14ac:dyDescent="0.2">
      <c r="A27" s="10" t="s">
        <v>211</v>
      </c>
      <c r="B27" s="215">
        <v>18.600000000000001</v>
      </c>
      <c r="C27" s="215">
        <v>19.100000000000001</v>
      </c>
      <c r="D27" s="215">
        <v>19.899999999999999</v>
      </c>
      <c r="E27" s="215">
        <v>18.5</v>
      </c>
      <c r="F27" s="215">
        <v>19.8</v>
      </c>
      <c r="G27" s="215">
        <v>18</v>
      </c>
      <c r="H27" s="215">
        <v>20.6</v>
      </c>
      <c r="I27" s="215">
        <v>17.5</v>
      </c>
      <c r="J27" s="215">
        <v>17.100000000000001</v>
      </c>
      <c r="K27" s="215">
        <v>21.2</v>
      </c>
      <c r="L27" s="215">
        <v>19</v>
      </c>
      <c r="M27" s="215">
        <v>18.2</v>
      </c>
      <c r="N27" s="288">
        <f>SUM(B27:M27)</f>
        <v>227.49999999999997</v>
      </c>
      <c r="O27" s="208">
        <f t="shared" ref="O27:O28" si="0">ROUND(N27/N26*100,1)</f>
        <v>94.9</v>
      </c>
      <c r="Q27" s="21"/>
      <c r="R27" s="21"/>
      <c r="AA27" s="1"/>
    </row>
    <row r="28" spans="1:27" ht="11.1" customHeight="1" x14ac:dyDescent="0.2">
      <c r="A28" s="10" t="s">
        <v>210</v>
      </c>
      <c r="B28" s="215">
        <v>18</v>
      </c>
      <c r="C28" s="215">
        <v>21.8</v>
      </c>
      <c r="D28" s="215">
        <v>22.1</v>
      </c>
      <c r="E28" s="215">
        <v>19</v>
      </c>
      <c r="F28" s="215">
        <v>19.3</v>
      </c>
      <c r="G28" s="215">
        <v>17.8</v>
      </c>
      <c r="H28" s="215">
        <v>20.3</v>
      </c>
      <c r="I28" s="215">
        <v>18.899999999999999</v>
      </c>
      <c r="J28" s="215">
        <v>18.600000000000001</v>
      </c>
      <c r="K28" s="215">
        <v>20.100000000000001</v>
      </c>
      <c r="L28" s="215">
        <v>17.3</v>
      </c>
      <c r="M28" s="215">
        <v>19.2</v>
      </c>
      <c r="N28" s="288">
        <f>SUM(B28:M28)</f>
        <v>232.4</v>
      </c>
      <c r="O28" s="208">
        <f t="shared" si="0"/>
        <v>102.2</v>
      </c>
      <c r="Q28" s="21"/>
      <c r="R28" s="21"/>
      <c r="AA28" s="1"/>
    </row>
    <row r="29" spans="1:27" ht="11.1" customHeight="1" x14ac:dyDescent="0.2">
      <c r="A29" s="10" t="s">
        <v>218</v>
      </c>
      <c r="B29" s="215">
        <v>16.7</v>
      </c>
      <c r="C29" s="215">
        <v>20</v>
      </c>
      <c r="D29" s="215">
        <v>21.5</v>
      </c>
      <c r="E29" s="215">
        <v>20.7</v>
      </c>
      <c r="F29" s="215">
        <v>21.3</v>
      </c>
      <c r="G29" s="215">
        <v>24.4</v>
      </c>
      <c r="H29" s="215">
        <v>20.2</v>
      </c>
      <c r="I29" s="215"/>
      <c r="J29" s="215"/>
      <c r="K29" s="215"/>
      <c r="L29" s="215"/>
      <c r="M29" s="215"/>
      <c r="N29" s="288"/>
      <c r="O29" s="208"/>
      <c r="AA29" s="1"/>
    </row>
    <row r="30" spans="1:27" ht="9.9" customHeight="1" x14ac:dyDescent="0.2">
      <c r="N30" s="212"/>
      <c r="O30" s="212"/>
      <c r="AA30" s="1"/>
    </row>
    <row r="31" spans="1:27" ht="9.9" customHeight="1" x14ac:dyDescent="0.2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" customHeight="1" x14ac:dyDescent="0.2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2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2">
      <c r="A53" s="10"/>
      <c r="B53" s="11" t="s">
        <v>87</v>
      </c>
      <c r="C53" s="11" t="s">
        <v>88</v>
      </c>
      <c r="D53" s="11" t="s">
        <v>89</v>
      </c>
      <c r="E53" s="11" t="s">
        <v>90</v>
      </c>
      <c r="F53" s="11" t="s">
        <v>91</v>
      </c>
      <c r="G53" s="11" t="s">
        <v>92</v>
      </c>
      <c r="H53" s="11" t="s">
        <v>93</v>
      </c>
      <c r="I53" s="11" t="s">
        <v>94</v>
      </c>
      <c r="J53" s="11" t="s">
        <v>95</v>
      </c>
      <c r="K53" s="11" t="s">
        <v>96</v>
      </c>
      <c r="L53" s="11" t="s">
        <v>97</v>
      </c>
      <c r="M53" s="11" t="s">
        <v>98</v>
      </c>
      <c r="N53" s="282" t="s">
        <v>142</v>
      </c>
      <c r="O53" s="209" t="s">
        <v>144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2">
      <c r="A54" s="10" t="s">
        <v>199</v>
      </c>
      <c r="B54" s="215">
        <v>38</v>
      </c>
      <c r="C54" s="215">
        <v>35.700000000000003</v>
      </c>
      <c r="D54" s="215">
        <v>37</v>
      </c>
      <c r="E54" s="215">
        <v>36.799999999999997</v>
      </c>
      <c r="F54" s="215">
        <v>39.200000000000003</v>
      </c>
      <c r="G54" s="215">
        <v>38</v>
      </c>
      <c r="H54" s="215">
        <v>35.9</v>
      </c>
      <c r="I54" s="215">
        <v>35.4</v>
      </c>
      <c r="J54" s="215">
        <v>36.700000000000003</v>
      </c>
      <c r="K54" s="215">
        <v>37.200000000000003</v>
      </c>
      <c r="L54" s="215">
        <v>37.1</v>
      </c>
      <c r="M54" s="215">
        <v>38</v>
      </c>
      <c r="N54" s="288">
        <f t="shared" ref="N54:N56" si="1">SUM(B54:M54)/12</f>
        <v>37.083333333333329</v>
      </c>
      <c r="O54" s="393">
        <v>95.5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2">
      <c r="A55" s="10" t="s">
        <v>202</v>
      </c>
      <c r="B55" s="215">
        <v>36.9</v>
      </c>
      <c r="C55" s="215">
        <v>38.9</v>
      </c>
      <c r="D55" s="215">
        <v>39.799999999999997</v>
      </c>
      <c r="E55" s="215">
        <v>38.4</v>
      </c>
      <c r="F55" s="215">
        <v>39.200000000000003</v>
      </c>
      <c r="G55" s="215">
        <v>40.700000000000003</v>
      </c>
      <c r="H55" s="215">
        <v>37.9</v>
      </c>
      <c r="I55" s="215">
        <v>39</v>
      </c>
      <c r="J55" s="215">
        <v>38.4</v>
      </c>
      <c r="K55" s="215">
        <v>40.1</v>
      </c>
      <c r="L55" s="215">
        <v>40.799999999999997</v>
      </c>
      <c r="M55" s="215">
        <v>39.700000000000003</v>
      </c>
      <c r="N55" s="288">
        <f t="shared" si="1"/>
        <v>39.15</v>
      </c>
      <c r="O55" s="393">
        <f>ROUND(N55/N54*100,1)</f>
        <v>105.6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2">
      <c r="A56" s="10" t="s">
        <v>211</v>
      </c>
      <c r="B56" s="215">
        <v>40.9</v>
      </c>
      <c r="C56" s="215">
        <v>42.3</v>
      </c>
      <c r="D56" s="215">
        <v>42.1</v>
      </c>
      <c r="E56" s="215">
        <v>37.9</v>
      </c>
      <c r="F56" s="215">
        <v>39.700000000000003</v>
      </c>
      <c r="G56" s="215">
        <v>38.4</v>
      </c>
      <c r="H56" s="215">
        <v>39.6</v>
      </c>
      <c r="I56" s="215">
        <v>39.299999999999997</v>
      </c>
      <c r="J56" s="215">
        <v>38.1</v>
      </c>
      <c r="K56" s="215">
        <v>40.4</v>
      </c>
      <c r="L56" s="215">
        <v>41.1</v>
      </c>
      <c r="M56" s="215">
        <v>39</v>
      </c>
      <c r="N56" s="288">
        <f t="shared" si="1"/>
        <v>39.9</v>
      </c>
      <c r="O56" s="393">
        <f t="shared" ref="O56:O57" si="2">ROUND(N56/N55*100,1)</f>
        <v>101.9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2">
      <c r="A57" s="10" t="s">
        <v>210</v>
      </c>
      <c r="B57" s="215">
        <v>40.5</v>
      </c>
      <c r="C57" s="215">
        <v>42.5</v>
      </c>
      <c r="D57" s="215">
        <v>41.8</v>
      </c>
      <c r="E57" s="215">
        <v>40.1</v>
      </c>
      <c r="F57" s="215">
        <v>43</v>
      </c>
      <c r="G57" s="215">
        <v>42.8</v>
      </c>
      <c r="H57" s="215">
        <v>42.7</v>
      </c>
      <c r="I57" s="215">
        <v>42.3</v>
      </c>
      <c r="J57" s="215">
        <v>41</v>
      </c>
      <c r="K57" s="215">
        <v>40.700000000000003</v>
      </c>
      <c r="L57" s="215">
        <v>38</v>
      </c>
      <c r="M57" s="215">
        <v>36.4</v>
      </c>
      <c r="N57" s="288">
        <f>SUM(B57:M57)/12</f>
        <v>40.983333333333327</v>
      </c>
      <c r="O57" s="393">
        <f t="shared" si="2"/>
        <v>102.7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2">
      <c r="A58" s="10" t="s">
        <v>218</v>
      </c>
      <c r="B58" s="215">
        <v>36.9</v>
      </c>
      <c r="C58" s="215">
        <v>38.200000000000003</v>
      </c>
      <c r="D58" s="215">
        <v>38.200000000000003</v>
      </c>
      <c r="E58" s="215">
        <v>36.4</v>
      </c>
      <c r="F58" s="215">
        <v>37.700000000000003</v>
      </c>
      <c r="G58" s="215">
        <v>38.799999999999997</v>
      </c>
      <c r="H58" s="215">
        <v>38.299999999999997</v>
      </c>
      <c r="I58" s="215"/>
      <c r="J58" s="215"/>
      <c r="K58" s="215"/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2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" customHeight="1" x14ac:dyDescent="0.2">
      <c r="O60" s="290"/>
    </row>
    <row r="65" spans="7:28" ht="9.9" customHeight="1" x14ac:dyDescent="0.2">
      <c r="G65" s="219"/>
    </row>
    <row r="66" spans="7:28" ht="9.9" customHeight="1" x14ac:dyDescent="0.2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" customHeight="1" x14ac:dyDescent="0.2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" customHeight="1" x14ac:dyDescent="0.2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" customHeight="1" x14ac:dyDescent="0.2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" customHeight="1" x14ac:dyDescent="0.2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" customHeight="1" x14ac:dyDescent="0.2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" customHeight="1" x14ac:dyDescent="0.2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" customHeight="1" x14ac:dyDescent="0.2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" customHeight="1" x14ac:dyDescent="0.2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" customHeight="1" x14ac:dyDescent="0.2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2"/>
    <row r="83" spans="1:18" ht="11.1" customHeight="1" x14ac:dyDescent="0.2">
      <c r="A83" s="10"/>
      <c r="B83" s="11" t="s">
        <v>87</v>
      </c>
      <c r="C83" s="11" t="s">
        <v>88</v>
      </c>
      <c r="D83" s="11" t="s">
        <v>89</v>
      </c>
      <c r="E83" s="11" t="s">
        <v>90</v>
      </c>
      <c r="F83" s="11" t="s">
        <v>91</v>
      </c>
      <c r="G83" s="11" t="s">
        <v>92</v>
      </c>
      <c r="H83" s="11" t="s">
        <v>93</v>
      </c>
      <c r="I83" s="11" t="s">
        <v>94</v>
      </c>
      <c r="J83" s="11" t="s">
        <v>95</v>
      </c>
      <c r="K83" s="11" t="s">
        <v>96</v>
      </c>
      <c r="L83" s="11" t="s">
        <v>97</v>
      </c>
      <c r="M83" s="11" t="s">
        <v>98</v>
      </c>
      <c r="N83" s="282" t="s">
        <v>142</v>
      </c>
      <c r="O83" s="209" t="s">
        <v>144</v>
      </c>
    </row>
    <row r="84" spans="1:18" s="212" customFormat="1" ht="11.1" customHeight="1" x14ac:dyDescent="0.15">
      <c r="A84" s="10" t="s">
        <v>199</v>
      </c>
      <c r="B84" s="206">
        <v>44</v>
      </c>
      <c r="C84" s="206">
        <v>42.9</v>
      </c>
      <c r="D84" s="206">
        <v>52.9</v>
      </c>
      <c r="E84" s="206">
        <v>54.6</v>
      </c>
      <c r="F84" s="206">
        <v>58.6</v>
      </c>
      <c r="G84" s="206">
        <v>51.4</v>
      </c>
      <c r="H84" s="208">
        <v>55.6</v>
      </c>
      <c r="I84" s="206">
        <v>50.5</v>
      </c>
      <c r="J84" s="206">
        <v>50.9</v>
      </c>
      <c r="K84" s="206">
        <v>47.7</v>
      </c>
      <c r="L84" s="206">
        <v>51.7</v>
      </c>
      <c r="M84" s="206">
        <v>59.4</v>
      </c>
      <c r="N84" s="287">
        <f t="shared" ref="N84:N87" si="3">SUM(B84:M84)/12</f>
        <v>51.68333333333333</v>
      </c>
      <c r="O84" s="393">
        <v>112.9</v>
      </c>
      <c r="Q84" s="392"/>
      <c r="R84" s="392"/>
    </row>
    <row r="85" spans="1:18" s="212" customFormat="1" ht="11.1" customHeight="1" x14ac:dyDescent="0.15">
      <c r="A85" s="10" t="s">
        <v>202</v>
      </c>
      <c r="B85" s="206">
        <v>49</v>
      </c>
      <c r="C85" s="206">
        <v>47.9</v>
      </c>
      <c r="D85" s="206">
        <v>54.9</v>
      </c>
      <c r="E85" s="206">
        <v>51.9</v>
      </c>
      <c r="F85" s="206">
        <v>53.4</v>
      </c>
      <c r="G85" s="206">
        <v>52</v>
      </c>
      <c r="H85" s="208">
        <v>53.1</v>
      </c>
      <c r="I85" s="206">
        <v>52.7</v>
      </c>
      <c r="J85" s="206">
        <v>47.4</v>
      </c>
      <c r="K85" s="206">
        <v>51.7</v>
      </c>
      <c r="L85" s="206">
        <v>50.5</v>
      </c>
      <c r="M85" s="206">
        <v>46.4</v>
      </c>
      <c r="N85" s="287">
        <f t="shared" si="3"/>
        <v>50.908333333333331</v>
      </c>
      <c r="O85" s="393">
        <f>ROUND(N85/N84*100,1)</f>
        <v>98.5</v>
      </c>
      <c r="Q85" s="392"/>
      <c r="R85" s="392"/>
    </row>
    <row r="86" spans="1:18" s="212" customFormat="1" ht="11.1" customHeight="1" x14ac:dyDescent="0.15">
      <c r="A86" s="10" t="s">
        <v>211</v>
      </c>
      <c r="B86" s="206">
        <v>44.7</v>
      </c>
      <c r="C86" s="206">
        <v>44.2</v>
      </c>
      <c r="D86" s="206">
        <v>47.2</v>
      </c>
      <c r="E86" s="206">
        <v>51.4</v>
      </c>
      <c r="F86" s="206">
        <v>48.7</v>
      </c>
      <c r="G86" s="206">
        <v>47.7</v>
      </c>
      <c r="H86" s="208">
        <v>51.2</v>
      </c>
      <c r="I86" s="206">
        <v>44.5</v>
      </c>
      <c r="J86" s="206">
        <v>45.6</v>
      </c>
      <c r="K86" s="206">
        <v>51.2</v>
      </c>
      <c r="L86" s="206">
        <v>45.8</v>
      </c>
      <c r="M86" s="206">
        <v>48.1</v>
      </c>
      <c r="N86" s="287">
        <f t="shared" si="3"/>
        <v>47.525000000000006</v>
      </c>
      <c r="O86" s="393">
        <f t="shared" ref="O86:O87" si="4">ROUND(N86/N85*100,1)</f>
        <v>93.4</v>
      </c>
      <c r="Q86" s="392"/>
      <c r="R86" s="392"/>
    </row>
    <row r="87" spans="1:18" s="212" customFormat="1" ht="11.1" customHeight="1" x14ac:dyDescent="0.15">
      <c r="A87" s="10" t="s">
        <v>210</v>
      </c>
      <c r="B87" s="206">
        <v>43.5</v>
      </c>
      <c r="C87" s="208">
        <v>50</v>
      </c>
      <c r="D87" s="206">
        <v>53.2</v>
      </c>
      <c r="E87" s="206">
        <v>48.5</v>
      </c>
      <c r="F87" s="206">
        <v>42.9</v>
      </c>
      <c r="G87" s="206">
        <v>41.7</v>
      </c>
      <c r="H87" s="208">
        <v>47.4</v>
      </c>
      <c r="I87" s="206">
        <v>45</v>
      </c>
      <c r="J87" s="206">
        <v>46.3</v>
      </c>
      <c r="K87" s="206">
        <v>49.6</v>
      </c>
      <c r="L87" s="206">
        <v>47.6</v>
      </c>
      <c r="M87" s="206">
        <v>53.7</v>
      </c>
      <c r="N87" s="287">
        <f t="shared" si="3"/>
        <v>47.45000000000001</v>
      </c>
      <c r="O87" s="393">
        <f t="shared" si="4"/>
        <v>99.8</v>
      </c>
      <c r="Q87" s="392"/>
      <c r="R87" s="392"/>
    </row>
    <row r="88" spans="1:18" ht="11.1" customHeight="1" x14ac:dyDescent="0.2">
      <c r="A88" s="10" t="s">
        <v>218</v>
      </c>
      <c r="B88" s="206">
        <v>44.8</v>
      </c>
      <c r="C88" s="208">
        <v>51.5</v>
      </c>
      <c r="D88" s="206">
        <v>56.2</v>
      </c>
      <c r="E88" s="206">
        <v>57.8</v>
      </c>
      <c r="F88" s="206">
        <v>55.6</v>
      </c>
      <c r="G88" s="206">
        <v>62.4</v>
      </c>
      <c r="H88" s="208">
        <v>53</v>
      </c>
      <c r="I88" s="206"/>
      <c r="J88" s="206"/>
      <c r="K88" s="206"/>
      <c r="L88" s="206"/>
      <c r="M88" s="206"/>
      <c r="N88" s="287"/>
      <c r="O88" s="393"/>
      <c r="Q88" s="21"/>
    </row>
    <row r="89" spans="1:18" ht="9.9" customHeight="1" x14ac:dyDescent="0.2">
      <c r="F89" s="540"/>
      <c r="O89" s="292"/>
    </row>
    <row r="90" spans="1:18" ht="9.9" customHeight="1" x14ac:dyDescent="0.2">
      <c r="G90" s="495"/>
    </row>
    <row r="93" spans="1:18" ht="30" customHeight="1" x14ac:dyDescent="0.2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H89" sqref="H89"/>
    </sheetView>
  </sheetViews>
  <sheetFormatPr defaultColWidth="9" defaultRowHeight="9.9" customHeight="1" x14ac:dyDescent="0.2"/>
  <cols>
    <col min="1" max="1" width="7.6640625" style="310" customWidth="1"/>
    <col min="2" max="13" width="6.109375" style="310" customWidth="1"/>
    <col min="14" max="26" width="7.6640625" style="310" customWidth="1"/>
    <col min="27" max="16384" width="9" style="310"/>
  </cols>
  <sheetData>
    <row r="18" spans="1:29" ht="9.9" customHeight="1" x14ac:dyDescent="0.2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" customHeight="1" x14ac:dyDescent="0.2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2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2">
      <c r="A24" s="10"/>
      <c r="B24" s="11" t="s">
        <v>87</v>
      </c>
      <c r="C24" s="11" t="s">
        <v>88</v>
      </c>
      <c r="D24" s="11" t="s">
        <v>89</v>
      </c>
      <c r="E24" s="11" t="s">
        <v>90</v>
      </c>
      <c r="F24" s="11" t="s">
        <v>91</v>
      </c>
      <c r="G24" s="11" t="s">
        <v>92</v>
      </c>
      <c r="H24" s="11" t="s">
        <v>93</v>
      </c>
      <c r="I24" s="11" t="s">
        <v>94</v>
      </c>
      <c r="J24" s="11" t="s">
        <v>95</v>
      </c>
      <c r="K24" s="11" t="s">
        <v>96</v>
      </c>
      <c r="L24" s="11" t="s">
        <v>97</v>
      </c>
      <c r="M24" s="11" t="s">
        <v>98</v>
      </c>
      <c r="N24" s="282" t="s">
        <v>141</v>
      </c>
      <c r="O24" s="209" t="s">
        <v>144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2">
      <c r="A25" s="10" t="s">
        <v>199</v>
      </c>
      <c r="B25" s="220">
        <v>33.1</v>
      </c>
      <c r="C25" s="220">
        <v>35.1</v>
      </c>
      <c r="D25" s="220">
        <v>41.1</v>
      </c>
      <c r="E25" s="220">
        <v>42.3</v>
      </c>
      <c r="F25" s="220">
        <v>42.9</v>
      </c>
      <c r="G25" s="220">
        <v>48.7</v>
      </c>
      <c r="H25" s="220">
        <v>50.1</v>
      </c>
      <c r="I25" s="220">
        <v>35.4</v>
      </c>
      <c r="J25" s="220">
        <v>35</v>
      </c>
      <c r="K25" s="220">
        <v>39</v>
      </c>
      <c r="L25" s="220">
        <v>38</v>
      </c>
      <c r="M25" s="220">
        <v>37.299999999999997</v>
      </c>
      <c r="N25" s="288">
        <f>SUM(B25:M25)</f>
        <v>478.00000000000006</v>
      </c>
      <c r="O25" s="283">
        <v>101.6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2">
      <c r="A26" s="10" t="s">
        <v>202</v>
      </c>
      <c r="B26" s="220">
        <v>31</v>
      </c>
      <c r="C26" s="220">
        <v>41.9</v>
      </c>
      <c r="D26" s="220">
        <v>40.700000000000003</v>
      </c>
      <c r="E26" s="220">
        <v>47.3</v>
      </c>
      <c r="F26" s="220">
        <v>55.6</v>
      </c>
      <c r="G26" s="220">
        <v>54.5</v>
      </c>
      <c r="H26" s="220">
        <v>50.6</v>
      </c>
      <c r="I26" s="220">
        <v>41.6</v>
      </c>
      <c r="J26" s="220">
        <v>40.700000000000003</v>
      </c>
      <c r="K26" s="220">
        <v>53.2</v>
      </c>
      <c r="L26" s="220">
        <v>46.1</v>
      </c>
      <c r="M26" s="220">
        <v>50.5</v>
      </c>
      <c r="N26" s="288">
        <f>SUM(B26:M26)</f>
        <v>553.70000000000005</v>
      </c>
      <c r="O26" s="283">
        <f>ROUND(N26/N25*100,1)</f>
        <v>115.8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2">
      <c r="A27" s="10" t="s">
        <v>211</v>
      </c>
      <c r="B27" s="220">
        <v>46.8</v>
      </c>
      <c r="C27" s="220">
        <v>51.9</v>
      </c>
      <c r="D27" s="220">
        <v>48.4</v>
      </c>
      <c r="E27" s="220">
        <v>60.2</v>
      </c>
      <c r="F27" s="220">
        <v>52.3</v>
      </c>
      <c r="G27" s="220">
        <v>59.3</v>
      </c>
      <c r="H27" s="220">
        <v>66.7</v>
      </c>
      <c r="I27" s="220">
        <v>43.7</v>
      </c>
      <c r="J27" s="220">
        <v>73.5</v>
      </c>
      <c r="K27" s="220">
        <v>62.6</v>
      </c>
      <c r="L27" s="220">
        <v>59.5</v>
      </c>
      <c r="M27" s="220">
        <v>53.9</v>
      </c>
      <c r="N27" s="417">
        <f>SUM(B27:M27)</f>
        <v>678.8</v>
      </c>
      <c r="O27" s="283">
        <f t="shared" ref="O27:O28" si="0">ROUND(N27/N26*100,1)</f>
        <v>122.6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2">
      <c r="A28" s="10" t="s">
        <v>210</v>
      </c>
      <c r="B28" s="220">
        <v>47.8</v>
      </c>
      <c r="C28" s="220">
        <v>44.8</v>
      </c>
      <c r="D28" s="220">
        <v>52.1</v>
      </c>
      <c r="E28" s="220">
        <v>55.6</v>
      </c>
      <c r="F28" s="220">
        <v>47.6</v>
      </c>
      <c r="G28" s="220">
        <v>72.400000000000006</v>
      </c>
      <c r="H28" s="220">
        <v>64.7</v>
      </c>
      <c r="I28" s="220">
        <v>42.3</v>
      </c>
      <c r="J28" s="220">
        <v>49.9</v>
      </c>
      <c r="K28" s="220">
        <v>47.9</v>
      </c>
      <c r="L28" s="220">
        <v>46.1</v>
      </c>
      <c r="M28" s="220">
        <v>44.3</v>
      </c>
      <c r="N28" s="417">
        <f>SUM(B28:M28)</f>
        <v>615.49999999999989</v>
      </c>
      <c r="O28" s="283">
        <f t="shared" si="0"/>
        <v>90.7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2">
      <c r="A29" s="10" t="s">
        <v>218</v>
      </c>
      <c r="B29" s="220">
        <v>44.4</v>
      </c>
      <c r="C29" s="220">
        <v>43.2</v>
      </c>
      <c r="D29" s="220">
        <v>58.3</v>
      </c>
      <c r="E29" s="220">
        <v>82.3</v>
      </c>
      <c r="F29" s="220">
        <v>75.599999999999994</v>
      </c>
      <c r="G29" s="220">
        <v>80.5</v>
      </c>
      <c r="H29" s="220">
        <v>62.3</v>
      </c>
      <c r="I29" s="220"/>
      <c r="J29" s="220"/>
      <c r="K29" s="220"/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2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" customHeight="1" x14ac:dyDescent="0.2">
      <c r="D51" s="21"/>
    </row>
    <row r="53" spans="1:49" ht="11.1" customHeight="1" x14ac:dyDescent="0.2">
      <c r="A53" s="10"/>
      <c r="B53" s="11" t="s">
        <v>87</v>
      </c>
      <c r="C53" s="11" t="s">
        <v>88</v>
      </c>
      <c r="D53" s="11" t="s">
        <v>89</v>
      </c>
      <c r="E53" s="11" t="s">
        <v>90</v>
      </c>
      <c r="F53" s="11" t="s">
        <v>91</v>
      </c>
      <c r="G53" s="11" t="s">
        <v>92</v>
      </c>
      <c r="H53" s="11" t="s">
        <v>93</v>
      </c>
      <c r="I53" s="11" t="s">
        <v>94</v>
      </c>
      <c r="J53" s="11" t="s">
        <v>95</v>
      </c>
      <c r="K53" s="11" t="s">
        <v>96</v>
      </c>
      <c r="L53" s="11" t="s">
        <v>97</v>
      </c>
      <c r="M53" s="11" t="s">
        <v>98</v>
      </c>
      <c r="N53" s="282" t="s">
        <v>142</v>
      </c>
      <c r="O53" s="209" t="s">
        <v>144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2">
      <c r="A54" s="10" t="s">
        <v>199</v>
      </c>
      <c r="B54" s="220">
        <v>42.4</v>
      </c>
      <c r="C54" s="220">
        <v>42.8</v>
      </c>
      <c r="D54" s="220">
        <v>43.9</v>
      </c>
      <c r="E54" s="220">
        <v>47.3</v>
      </c>
      <c r="F54" s="220">
        <v>50.1</v>
      </c>
      <c r="G54" s="220">
        <v>52.2</v>
      </c>
      <c r="H54" s="220">
        <v>51.2</v>
      </c>
      <c r="I54" s="220">
        <v>49.2</v>
      </c>
      <c r="J54" s="220">
        <v>48.2</v>
      </c>
      <c r="K54" s="220">
        <v>49.1</v>
      </c>
      <c r="L54" s="220">
        <v>48.9</v>
      </c>
      <c r="M54" s="220">
        <v>50.5</v>
      </c>
      <c r="N54" s="288">
        <f>SUM(B54:M54)/12</f>
        <v>47.983333333333327</v>
      </c>
      <c r="O54" s="283">
        <v>102.9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2">
      <c r="A55" s="10" t="s">
        <v>202</v>
      </c>
      <c r="B55" s="220">
        <v>48.3</v>
      </c>
      <c r="C55" s="220">
        <v>50.9</v>
      </c>
      <c r="D55" s="220">
        <v>48.3</v>
      </c>
      <c r="E55" s="220">
        <v>50.5</v>
      </c>
      <c r="F55" s="220">
        <v>52.1</v>
      </c>
      <c r="G55" s="220">
        <v>49.7</v>
      </c>
      <c r="H55" s="220">
        <v>45.5</v>
      </c>
      <c r="I55" s="220">
        <v>40.799999999999997</v>
      </c>
      <c r="J55" s="220">
        <v>41.6</v>
      </c>
      <c r="K55" s="220">
        <v>46.4</v>
      </c>
      <c r="L55" s="220">
        <v>47.5</v>
      </c>
      <c r="M55" s="220">
        <v>56.7</v>
      </c>
      <c r="N55" s="288">
        <f>SUM(B55:M55)/12</f>
        <v>48.19166666666667</v>
      </c>
      <c r="O55" s="283">
        <f>ROUND(N55/N54*100,1)</f>
        <v>100.4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2">
      <c r="A56" s="10" t="s">
        <v>211</v>
      </c>
      <c r="B56" s="220">
        <v>54.8</v>
      </c>
      <c r="C56" s="220">
        <v>59.3</v>
      </c>
      <c r="D56" s="220">
        <v>58.7</v>
      </c>
      <c r="E56" s="220">
        <v>64.3</v>
      </c>
      <c r="F56" s="220">
        <v>57.2</v>
      </c>
      <c r="G56" s="220">
        <v>59.5</v>
      </c>
      <c r="H56" s="220">
        <v>57.8</v>
      </c>
      <c r="I56" s="220">
        <v>57.5</v>
      </c>
      <c r="J56" s="220">
        <v>57.6</v>
      </c>
      <c r="K56" s="220">
        <v>61</v>
      </c>
      <c r="L56" s="220">
        <v>58.2</v>
      </c>
      <c r="M56" s="220">
        <v>62.9</v>
      </c>
      <c r="N56" s="288">
        <f>SUM(B56:M56)/12</f>
        <v>59.06666666666667</v>
      </c>
      <c r="O56" s="283">
        <f t="shared" ref="O56:O57" si="1">ROUND(N56/N55*100,1)</f>
        <v>122.6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2">
      <c r="A57" s="10" t="s">
        <v>210</v>
      </c>
      <c r="B57" s="220">
        <v>65.900000000000006</v>
      </c>
      <c r="C57" s="220">
        <v>65.900000000000006</v>
      </c>
      <c r="D57" s="220">
        <v>60.8</v>
      </c>
      <c r="E57" s="220">
        <v>61</v>
      </c>
      <c r="F57" s="220">
        <v>64.599999999999994</v>
      </c>
      <c r="G57" s="220">
        <v>55.6</v>
      </c>
      <c r="H57" s="220">
        <v>43</v>
      </c>
      <c r="I57" s="220">
        <v>47.8</v>
      </c>
      <c r="J57" s="220">
        <v>53.1</v>
      </c>
      <c r="K57" s="220">
        <v>53.4</v>
      </c>
      <c r="L57" s="220">
        <v>34</v>
      </c>
      <c r="M57" s="220">
        <v>32.1</v>
      </c>
      <c r="N57" s="288">
        <f>SUM(B57:M57)/12</f>
        <v>53.1</v>
      </c>
      <c r="O57" s="283">
        <f t="shared" si="1"/>
        <v>89.9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2">
      <c r="A58" s="10" t="s">
        <v>218</v>
      </c>
      <c r="B58" s="220">
        <v>32.1</v>
      </c>
      <c r="C58" s="220">
        <v>30.1</v>
      </c>
      <c r="D58" s="220">
        <v>28.9</v>
      </c>
      <c r="E58" s="220">
        <v>38</v>
      </c>
      <c r="F58" s="220">
        <v>43.4</v>
      </c>
      <c r="G58" s="220">
        <v>45.9</v>
      </c>
      <c r="H58" s="220">
        <v>40.200000000000003</v>
      </c>
      <c r="I58" s="220"/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" customHeight="1" x14ac:dyDescent="0.2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2">
      <c r="M82" s="1"/>
      <c r="N82" s="1"/>
    </row>
    <row r="83" spans="1:26" ht="11.1" customHeight="1" x14ac:dyDescent="0.2">
      <c r="A83" s="10"/>
      <c r="B83" s="11" t="s">
        <v>87</v>
      </c>
      <c r="C83" s="11" t="s">
        <v>88</v>
      </c>
      <c r="D83" s="11" t="s">
        <v>89</v>
      </c>
      <c r="E83" s="11" t="s">
        <v>90</v>
      </c>
      <c r="F83" s="11" t="s">
        <v>91</v>
      </c>
      <c r="G83" s="11" t="s">
        <v>92</v>
      </c>
      <c r="H83" s="11" t="s">
        <v>93</v>
      </c>
      <c r="I83" s="11" t="s">
        <v>94</v>
      </c>
      <c r="J83" s="11" t="s">
        <v>95</v>
      </c>
      <c r="K83" s="11" t="s">
        <v>96</v>
      </c>
      <c r="L83" s="11" t="s">
        <v>97</v>
      </c>
      <c r="M83" s="11" t="s">
        <v>98</v>
      </c>
      <c r="N83" s="282" t="s">
        <v>142</v>
      </c>
      <c r="O83" s="209" t="s">
        <v>144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2">
      <c r="A84" s="10" t="s">
        <v>199</v>
      </c>
      <c r="B84" s="15">
        <v>78</v>
      </c>
      <c r="C84" s="15">
        <v>81.900000000000006</v>
      </c>
      <c r="D84" s="15">
        <v>93.5</v>
      </c>
      <c r="E84" s="15">
        <v>89.1</v>
      </c>
      <c r="F84" s="15">
        <v>85.2</v>
      </c>
      <c r="G84" s="15">
        <v>93.3</v>
      </c>
      <c r="H84" s="15">
        <v>97.7</v>
      </c>
      <c r="I84" s="15">
        <v>72.599999999999994</v>
      </c>
      <c r="J84" s="15">
        <v>73</v>
      </c>
      <c r="K84" s="15">
        <v>79.2</v>
      </c>
      <c r="L84" s="15">
        <v>77.8</v>
      </c>
      <c r="M84" s="15">
        <v>73.400000000000006</v>
      </c>
      <c r="N84" s="287">
        <f>SUM(B84:M84)/12</f>
        <v>82.891666666666666</v>
      </c>
      <c r="O84" s="208">
        <v>98.6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2">
      <c r="A85" s="10" t="s">
        <v>202</v>
      </c>
      <c r="B85" s="15">
        <v>64.900000000000006</v>
      </c>
      <c r="C85" s="15">
        <v>81.8</v>
      </c>
      <c r="D85" s="15">
        <v>84.6</v>
      </c>
      <c r="E85" s="15">
        <v>93.4</v>
      </c>
      <c r="F85" s="15">
        <v>106.7</v>
      </c>
      <c r="G85" s="15">
        <v>109.4</v>
      </c>
      <c r="H85" s="15">
        <v>110.7</v>
      </c>
      <c r="I85" s="15">
        <v>101.9</v>
      </c>
      <c r="J85" s="15">
        <v>97.7</v>
      </c>
      <c r="K85" s="15">
        <v>115.3</v>
      </c>
      <c r="L85" s="15">
        <v>97.1</v>
      </c>
      <c r="M85" s="15">
        <v>88.2</v>
      </c>
      <c r="N85" s="287">
        <f>SUM(B85:M85)/12</f>
        <v>95.975000000000009</v>
      </c>
      <c r="O85" s="208">
        <f>ROUND(N85/N84*100,1)</f>
        <v>115.8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2">
      <c r="A86" s="10" t="s">
        <v>211</v>
      </c>
      <c r="B86" s="15">
        <v>85.7</v>
      </c>
      <c r="C86" s="15">
        <v>87</v>
      </c>
      <c r="D86" s="15">
        <v>82.4</v>
      </c>
      <c r="E86" s="15">
        <v>93.3</v>
      </c>
      <c r="F86" s="15">
        <v>92</v>
      </c>
      <c r="G86" s="15">
        <v>99.6</v>
      </c>
      <c r="H86" s="15">
        <v>115.3</v>
      </c>
      <c r="I86" s="15">
        <v>76.099999999999994</v>
      </c>
      <c r="J86" s="15">
        <v>127.5</v>
      </c>
      <c r="K86" s="15">
        <v>102.6</v>
      </c>
      <c r="L86" s="15">
        <v>102.2</v>
      </c>
      <c r="M86" s="15">
        <v>85.1</v>
      </c>
      <c r="N86" s="287">
        <f>SUM(B86:M86)/12</f>
        <v>95.733333333333334</v>
      </c>
      <c r="O86" s="208">
        <f t="shared" ref="O86:O87" si="2">ROUND(N86/N85*100,1)</f>
        <v>99.7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2">
      <c r="A87" s="10" t="s">
        <v>210</v>
      </c>
      <c r="B87" s="15">
        <v>71.8</v>
      </c>
      <c r="C87" s="15">
        <v>67.900000000000006</v>
      </c>
      <c r="D87" s="15">
        <v>86.3</v>
      </c>
      <c r="E87" s="15">
        <v>91.1</v>
      </c>
      <c r="F87" s="15">
        <v>72.900000000000006</v>
      </c>
      <c r="G87" s="15">
        <v>127.8</v>
      </c>
      <c r="H87" s="15">
        <v>144</v>
      </c>
      <c r="I87" s="15">
        <v>88.1</v>
      </c>
      <c r="J87" s="15">
        <v>93.5</v>
      </c>
      <c r="K87" s="15">
        <v>89.7</v>
      </c>
      <c r="L87" s="15">
        <v>127.8</v>
      </c>
      <c r="M87" s="15">
        <v>136.69999999999999</v>
      </c>
      <c r="N87" s="287">
        <f>SUM(B87:M87)/12</f>
        <v>99.800000000000011</v>
      </c>
      <c r="O87" s="208">
        <f t="shared" si="2"/>
        <v>104.2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2">
      <c r="A88" s="10" t="s">
        <v>218</v>
      </c>
      <c r="B88" s="15">
        <v>138.19999999999999</v>
      </c>
      <c r="C88" s="15">
        <v>142.4</v>
      </c>
      <c r="D88" s="15">
        <v>199.9</v>
      </c>
      <c r="E88" s="15">
        <v>232.5</v>
      </c>
      <c r="F88" s="15">
        <v>179</v>
      </c>
      <c r="G88" s="15">
        <v>177.6</v>
      </c>
      <c r="H88" s="15">
        <v>151.19999999999999</v>
      </c>
      <c r="I88" s="15"/>
      <c r="J88" s="15"/>
      <c r="K88" s="15"/>
      <c r="L88" s="15"/>
      <c r="M88" s="15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</row>
    <row r="89" spans="1:26" ht="9.9" customHeight="1" x14ac:dyDescent="0.2">
      <c r="C89" s="512"/>
      <c r="D89" s="487"/>
    </row>
    <row r="90" spans="1:26" s="509" customFormat="1" ht="9.9" customHeight="1" x14ac:dyDescent="0.2">
      <c r="D90" s="48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U34" sqref="U34"/>
    </sheetView>
  </sheetViews>
  <sheetFormatPr defaultColWidth="9" defaultRowHeight="9.9" customHeight="1" x14ac:dyDescent="0.2"/>
  <cols>
    <col min="1" max="1" width="8" style="496" customWidth="1"/>
    <col min="2" max="13" width="6.109375" style="496" customWidth="1"/>
    <col min="14" max="26" width="7.6640625" style="496" customWidth="1"/>
    <col min="27" max="16384" width="9" style="496"/>
  </cols>
  <sheetData>
    <row r="8" spans="1:26" ht="9.9" customHeight="1" x14ac:dyDescent="0.2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" customHeight="1" x14ac:dyDescent="0.2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" customHeight="1" x14ac:dyDescent="0.2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" customHeight="1" x14ac:dyDescent="0.2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" customHeight="1" x14ac:dyDescent="0.2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" customHeight="1" x14ac:dyDescent="0.2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" customHeight="1" x14ac:dyDescent="0.2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" customHeight="1" x14ac:dyDescent="0.2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" customHeight="1" x14ac:dyDescent="0.2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2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2">
      <c r="A24" s="10"/>
      <c r="B24" s="11" t="s">
        <v>87</v>
      </c>
      <c r="C24" s="11" t="s">
        <v>88</v>
      </c>
      <c r="D24" s="11" t="s">
        <v>89</v>
      </c>
      <c r="E24" s="11" t="s">
        <v>90</v>
      </c>
      <c r="F24" s="11" t="s">
        <v>91</v>
      </c>
      <c r="G24" s="11" t="s">
        <v>92</v>
      </c>
      <c r="H24" s="11" t="s">
        <v>93</v>
      </c>
      <c r="I24" s="11" t="s">
        <v>94</v>
      </c>
      <c r="J24" s="11" t="s">
        <v>95</v>
      </c>
      <c r="K24" s="11" t="s">
        <v>96</v>
      </c>
      <c r="L24" s="11" t="s">
        <v>97</v>
      </c>
      <c r="M24" s="11" t="s">
        <v>98</v>
      </c>
      <c r="N24" s="282" t="s">
        <v>141</v>
      </c>
      <c r="O24" s="209" t="s">
        <v>144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2">
      <c r="A25" s="481" t="s">
        <v>199</v>
      </c>
      <c r="B25" s="482">
        <v>86.4</v>
      </c>
      <c r="C25" s="482">
        <v>105.9</v>
      </c>
      <c r="D25" s="482">
        <v>115.8</v>
      </c>
      <c r="E25" s="482">
        <v>124.6</v>
      </c>
      <c r="F25" s="482">
        <v>121.9</v>
      </c>
      <c r="G25" s="482">
        <v>135.4</v>
      </c>
      <c r="H25" s="482">
        <v>137.80000000000001</v>
      </c>
      <c r="I25" s="482">
        <v>127</v>
      </c>
      <c r="J25" s="482">
        <v>126.1</v>
      </c>
      <c r="K25" s="482">
        <v>125.2</v>
      </c>
      <c r="L25" s="482">
        <v>122.8</v>
      </c>
      <c r="M25" s="482">
        <v>110</v>
      </c>
      <c r="N25" s="288">
        <f>SUM(B25:M25)</f>
        <v>1438.8999999999999</v>
      </c>
      <c r="O25" s="283">
        <v>123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2">
      <c r="A26" s="481" t="s">
        <v>202</v>
      </c>
      <c r="B26" s="482">
        <v>91</v>
      </c>
      <c r="C26" s="482">
        <v>88.5</v>
      </c>
      <c r="D26" s="482">
        <v>127.1</v>
      </c>
      <c r="E26" s="482">
        <v>123.6</v>
      </c>
      <c r="F26" s="482">
        <v>127.3</v>
      </c>
      <c r="G26" s="482">
        <v>123.9</v>
      </c>
      <c r="H26" s="482">
        <v>147.6</v>
      </c>
      <c r="I26" s="482">
        <v>123.9</v>
      </c>
      <c r="J26" s="482">
        <v>121.8</v>
      </c>
      <c r="K26" s="482">
        <v>131</v>
      </c>
      <c r="L26" s="482">
        <v>110.3</v>
      </c>
      <c r="M26" s="482">
        <v>106.5</v>
      </c>
      <c r="N26" s="483">
        <f>SUM(B26:M26)</f>
        <v>1422.5</v>
      </c>
      <c r="O26" s="484">
        <f>ROUND(N26/N25*100,1)</f>
        <v>98.9</v>
      </c>
      <c r="P26" s="488"/>
      <c r="Q26" s="489"/>
      <c r="R26" s="489"/>
      <c r="S26" s="488"/>
      <c r="T26" s="488"/>
      <c r="U26" s="488"/>
      <c r="V26" s="488"/>
      <c r="W26" s="488"/>
      <c r="X26" s="488"/>
      <c r="Y26" s="488"/>
      <c r="Z26" s="488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2">
      <c r="A27" s="481" t="s">
        <v>211</v>
      </c>
      <c r="B27" s="482">
        <v>96.4</v>
      </c>
      <c r="C27" s="482">
        <v>100.8</v>
      </c>
      <c r="D27" s="482">
        <v>119.9</v>
      </c>
      <c r="E27" s="482">
        <v>122</v>
      </c>
      <c r="F27" s="482">
        <v>123.5</v>
      </c>
      <c r="G27" s="482">
        <v>126.2</v>
      </c>
      <c r="H27" s="482">
        <v>126.9</v>
      </c>
      <c r="I27" s="482">
        <v>97.5</v>
      </c>
      <c r="J27" s="482">
        <v>114.1</v>
      </c>
      <c r="K27" s="482">
        <v>104.1</v>
      </c>
      <c r="L27" s="482">
        <v>95.1</v>
      </c>
      <c r="M27" s="482">
        <v>110</v>
      </c>
      <c r="N27" s="483">
        <f>SUM(B27:M27)</f>
        <v>1336.4999999999998</v>
      </c>
      <c r="O27" s="484">
        <f t="shared" ref="O27:O28" si="0">ROUND(N27/N26*100,1)</f>
        <v>94</v>
      </c>
      <c r="P27" s="488"/>
      <c r="Q27" s="489"/>
      <c r="R27" s="489"/>
      <c r="S27" s="488"/>
      <c r="T27" s="488"/>
      <c r="U27" s="488"/>
      <c r="V27" s="488"/>
      <c r="W27" s="488"/>
      <c r="X27" s="488"/>
      <c r="Y27" s="488"/>
      <c r="Z27" s="488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2">
      <c r="A28" s="481" t="s">
        <v>210</v>
      </c>
      <c r="B28" s="482">
        <v>84.4</v>
      </c>
      <c r="C28" s="482">
        <v>90.2</v>
      </c>
      <c r="D28" s="482">
        <v>113.2</v>
      </c>
      <c r="E28" s="482">
        <v>112.9</v>
      </c>
      <c r="F28" s="482">
        <v>92.8</v>
      </c>
      <c r="G28" s="482">
        <v>100.2</v>
      </c>
      <c r="H28" s="482">
        <v>103</v>
      </c>
      <c r="I28" s="482">
        <v>90.2</v>
      </c>
      <c r="J28" s="482">
        <v>95.8</v>
      </c>
      <c r="K28" s="482">
        <v>131.9</v>
      </c>
      <c r="L28" s="482">
        <v>84.5</v>
      </c>
      <c r="M28" s="482">
        <v>78.599999999999994</v>
      </c>
      <c r="N28" s="483">
        <f>SUM(B28:M28)</f>
        <v>1177.6999999999998</v>
      </c>
      <c r="O28" s="484">
        <f t="shared" si="0"/>
        <v>88.1</v>
      </c>
      <c r="P28" s="488"/>
      <c r="Q28" s="489"/>
      <c r="R28" s="489"/>
      <c r="S28" s="488"/>
      <c r="T28" s="488"/>
      <c r="U28" s="488"/>
      <c r="V28" s="488"/>
      <c r="W28" s="488"/>
      <c r="X28" s="488"/>
      <c r="Y28" s="488"/>
      <c r="Z28" s="48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2">
      <c r="A29" s="481" t="s">
        <v>218</v>
      </c>
      <c r="B29" s="482">
        <v>75.7</v>
      </c>
      <c r="C29" s="482">
        <v>92.3</v>
      </c>
      <c r="D29" s="482">
        <v>105</v>
      </c>
      <c r="E29" s="482">
        <v>103.6</v>
      </c>
      <c r="F29" s="482">
        <v>94.9</v>
      </c>
      <c r="G29" s="482">
        <v>106.3</v>
      </c>
      <c r="H29" s="482">
        <v>100.1</v>
      </c>
      <c r="I29" s="482"/>
      <c r="J29" s="482"/>
      <c r="K29" s="482"/>
      <c r="L29" s="482"/>
      <c r="M29" s="482"/>
      <c r="N29" s="483"/>
      <c r="O29" s="484"/>
      <c r="P29" s="488"/>
      <c r="Q29" s="490"/>
      <c r="R29" s="490"/>
      <c r="S29" s="488"/>
      <c r="T29" s="488"/>
      <c r="U29" s="488"/>
      <c r="V29" s="488"/>
      <c r="W29" s="488"/>
      <c r="X29" s="488"/>
      <c r="Y29" s="488"/>
      <c r="Z29" s="48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" customHeight="1" x14ac:dyDescent="0.2">
      <c r="H30" s="266"/>
    </row>
    <row r="31" spans="1:55" s="58" customFormat="1" ht="9.9" customHeight="1" x14ac:dyDescent="0.2"/>
    <row r="32" spans="1:55" s="58" customFormat="1" ht="9.9" customHeight="1" x14ac:dyDescent="0.2"/>
    <row r="33" s="58" customFormat="1" ht="9.9" customHeight="1" x14ac:dyDescent="0.2"/>
    <row r="34" s="58" customFormat="1" ht="9.9" customHeight="1" x14ac:dyDescent="0.2"/>
    <row r="35" s="58" customFormat="1" ht="9.9" customHeight="1" x14ac:dyDescent="0.2"/>
    <row r="36" s="58" customFormat="1" ht="9.9" customHeight="1" x14ac:dyDescent="0.2"/>
    <row r="37" s="58" customFormat="1" ht="9.9" customHeight="1" x14ac:dyDescent="0.2"/>
    <row r="38" s="58" customFormat="1" ht="9.9" customHeight="1" x14ac:dyDescent="0.2"/>
    <row r="39" s="58" customFormat="1" ht="9.9" customHeight="1" x14ac:dyDescent="0.2"/>
    <row r="40" s="58" customFormat="1" ht="9.9" customHeight="1" x14ac:dyDescent="0.2"/>
    <row r="41" s="58" customFormat="1" ht="9.9" customHeight="1" x14ac:dyDescent="0.2"/>
    <row r="42" s="58" customFormat="1" ht="9.9" customHeight="1" x14ac:dyDescent="0.2"/>
    <row r="43" s="58" customFormat="1" ht="9.9" customHeight="1" x14ac:dyDescent="0.2"/>
    <row r="44" s="58" customFormat="1" ht="9.9" customHeight="1" x14ac:dyDescent="0.2"/>
    <row r="45" s="58" customFormat="1" ht="9.9" customHeight="1" x14ac:dyDescent="0.2"/>
    <row r="46" s="58" customFormat="1" ht="9.9" customHeight="1" x14ac:dyDescent="0.2"/>
    <row r="47" s="58" customFormat="1" ht="9.9" customHeight="1" x14ac:dyDescent="0.2"/>
    <row r="48" s="58" customFormat="1" ht="9.9" customHeight="1" x14ac:dyDescent="0.2"/>
    <row r="49" spans="1:48" s="58" customFormat="1" ht="9.9" customHeight="1" x14ac:dyDescent="0.2"/>
    <row r="50" spans="1:48" s="58" customFormat="1" ht="9.9" customHeight="1" x14ac:dyDescent="0.2"/>
    <row r="51" spans="1:48" s="58" customFormat="1" ht="9.9" customHeight="1" x14ac:dyDescent="0.2"/>
    <row r="52" spans="1:48" s="58" customFormat="1" ht="9.9" customHeight="1" x14ac:dyDescent="0.2"/>
    <row r="53" spans="1:48" s="415" customFormat="1" ht="11.1" customHeight="1" x14ac:dyDescent="0.15">
      <c r="A53" s="491"/>
      <c r="B53" s="492" t="s">
        <v>87</v>
      </c>
      <c r="C53" s="492" t="s">
        <v>88</v>
      </c>
      <c r="D53" s="492" t="s">
        <v>89</v>
      </c>
      <c r="E53" s="492" t="s">
        <v>90</v>
      </c>
      <c r="F53" s="492" t="s">
        <v>91</v>
      </c>
      <c r="G53" s="492" t="s">
        <v>92</v>
      </c>
      <c r="H53" s="492" t="s">
        <v>93</v>
      </c>
      <c r="I53" s="492" t="s">
        <v>94</v>
      </c>
      <c r="J53" s="492" t="s">
        <v>95</v>
      </c>
      <c r="K53" s="492" t="s">
        <v>96</v>
      </c>
      <c r="L53" s="492" t="s">
        <v>97</v>
      </c>
      <c r="M53" s="492" t="s">
        <v>98</v>
      </c>
      <c r="N53" s="493" t="s">
        <v>142</v>
      </c>
      <c r="O53" s="494" t="s">
        <v>144</v>
      </c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</row>
    <row r="54" spans="1:48" s="415" customFormat="1" ht="11.1" customHeight="1" x14ac:dyDescent="0.15">
      <c r="A54" s="10" t="s">
        <v>199</v>
      </c>
      <c r="B54" s="215">
        <v>92.5</v>
      </c>
      <c r="C54" s="215">
        <v>102.9</v>
      </c>
      <c r="D54" s="215">
        <v>99.4</v>
      </c>
      <c r="E54" s="215">
        <v>109.4</v>
      </c>
      <c r="F54" s="215">
        <v>112.9</v>
      </c>
      <c r="G54" s="215">
        <v>124.7</v>
      </c>
      <c r="H54" s="215">
        <v>123</v>
      </c>
      <c r="I54" s="215">
        <v>131.30000000000001</v>
      </c>
      <c r="J54" s="215">
        <v>130.1</v>
      </c>
      <c r="K54" s="215">
        <v>132.19999999999999</v>
      </c>
      <c r="L54" s="215">
        <v>134.30000000000001</v>
      </c>
      <c r="M54" s="215">
        <v>124.2</v>
      </c>
      <c r="N54" s="483">
        <f>SUM(B54:M54)/12</f>
        <v>118.075</v>
      </c>
      <c r="O54" s="484">
        <v>125</v>
      </c>
      <c r="P54" s="485"/>
      <c r="Q54" s="486"/>
      <c r="R54" s="486"/>
      <c r="S54" s="485"/>
      <c r="T54" s="485"/>
      <c r="U54" s="485"/>
      <c r="V54" s="485"/>
      <c r="W54" s="485"/>
      <c r="X54" s="485"/>
      <c r="Y54" s="485"/>
      <c r="Z54" s="485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</row>
    <row r="55" spans="1:48" s="415" customFormat="1" ht="11.1" customHeight="1" x14ac:dyDescent="0.15">
      <c r="A55" s="10" t="s">
        <v>202</v>
      </c>
      <c r="B55" s="215">
        <v>120.5</v>
      </c>
      <c r="C55" s="215">
        <v>109</v>
      </c>
      <c r="D55" s="215">
        <v>119.8</v>
      </c>
      <c r="E55" s="215">
        <v>121.6</v>
      </c>
      <c r="F55" s="215">
        <v>136.1</v>
      </c>
      <c r="G55" s="215">
        <v>141.5</v>
      </c>
      <c r="H55" s="215">
        <v>138.5</v>
      </c>
      <c r="I55" s="215">
        <v>115.4</v>
      </c>
      <c r="J55" s="215">
        <v>127.1</v>
      </c>
      <c r="K55" s="215">
        <v>139.9</v>
      </c>
      <c r="L55" s="215">
        <v>134.6</v>
      </c>
      <c r="M55" s="215">
        <v>130.80000000000001</v>
      </c>
      <c r="N55" s="483">
        <f>SUM(B55:M55)/12</f>
        <v>127.89999999999999</v>
      </c>
      <c r="O55" s="484">
        <f t="shared" ref="O55:O57" si="1">ROUND(N55/N54*100,1)</f>
        <v>108.3</v>
      </c>
      <c r="P55" s="485"/>
      <c r="Q55" s="486"/>
      <c r="R55" s="486"/>
      <c r="S55" s="485"/>
      <c r="T55" s="485"/>
      <c r="U55" s="485"/>
      <c r="V55" s="485"/>
      <c r="W55" s="485"/>
      <c r="X55" s="485"/>
      <c r="Y55" s="485"/>
      <c r="Z55" s="485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</row>
    <row r="56" spans="1:48" s="415" customFormat="1" ht="11.1" customHeight="1" x14ac:dyDescent="0.15">
      <c r="A56" s="10" t="s">
        <v>211</v>
      </c>
      <c r="B56" s="215">
        <v>114.1</v>
      </c>
      <c r="C56" s="215">
        <v>119.1</v>
      </c>
      <c r="D56" s="215">
        <v>126.2</v>
      </c>
      <c r="E56" s="215">
        <v>117.7</v>
      </c>
      <c r="F56" s="215">
        <v>126</v>
      </c>
      <c r="G56" s="215">
        <v>138.9</v>
      </c>
      <c r="H56" s="215">
        <v>146.19999999999999</v>
      </c>
      <c r="I56" s="215">
        <v>134.4</v>
      </c>
      <c r="J56" s="215">
        <v>134.19999999999999</v>
      </c>
      <c r="K56" s="215">
        <v>122.9</v>
      </c>
      <c r="L56" s="215">
        <v>124.3</v>
      </c>
      <c r="M56" s="215">
        <v>122.1</v>
      </c>
      <c r="N56" s="483">
        <f>SUM(B56:M56)/12</f>
        <v>127.17499999999997</v>
      </c>
      <c r="O56" s="484">
        <f t="shared" si="1"/>
        <v>99.4</v>
      </c>
      <c r="P56" s="485"/>
      <c r="Q56" s="486"/>
      <c r="R56" s="486"/>
      <c r="S56" s="485"/>
      <c r="T56" s="485"/>
      <c r="U56" s="485"/>
      <c r="V56" s="485"/>
      <c r="W56" s="485"/>
      <c r="X56" s="485"/>
      <c r="Y56" s="485"/>
      <c r="Z56" s="485"/>
      <c r="AA56" s="487"/>
    </row>
    <row r="57" spans="1:48" s="415" customFormat="1" ht="11.1" customHeight="1" x14ac:dyDescent="0.15">
      <c r="A57" s="10" t="s">
        <v>210</v>
      </c>
      <c r="B57" s="215">
        <v>119.6</v>
      </c>
      <c r="C57" s="215">
        <v>116.2</v>
      </c>
      <c r="D57" s="215">
        <v>120.4</v>
      </c>
      <c r="E57" s="215">
        <v>120.3</v>
      </c>
      <c r="F57" s="215">
        <v>123.1</v>
      </c>
      <c r="G57" s="215">
        <v>116.5</v>
      </c>
      <c r="H57" s="215">
        <v>114.8</v>
      </c>
      <c r="I57" s="215">
        <v>111.8</v>
      </c>
      <c r="J57" s="215">
        <v>114</v>
      </c>
      <c r="K57" s="215">
        <v>141.30000000000001</v>
      </c>
      <c r="L57" s="215">
        <v>114</v>
      </c>
      <c r="M57" s="215">
        <v>101.3</v>
      </c>
      <c r="N57" s="483">
        <f>SUM(B57:M57)/12</f>
        <v>117.77499999999998</v>
      </c>
      <c r="O57" s="484">
        <f t="shared" si="1"/>
        <v>92.6</v>
      </c>
      <c r="P57" s="485"/>
      <c r="Q57" s="486"/>
      <c r="R57" s="486"/>
      <c r="S57" s="485"/>
      <c r="T57" s="485"/>
      <c r="U57" s="485"/>
      <c r="V57" s="485"/>
      <c r="W57" s="485"/>
      <c r="X57" s="485"/>
      <c r="Y57" s="485"/>
      <c r="Z57" s="485"/>
      <c r="AA57" s="487"/>
    </row>
    <row r="58" spans="1:48" s="212" customFormat="1" ht="11.1" customHeight="1" x14ac:dyDescent="0.15">
      <c r="A58" s="10" t="s">
        <v>218</v>
      </c>
      <c r="B58" s="215">
        <v>99.7</v>
      </c>
      <c r="C58" s="215">
        <v>109.5</v>
      </c>
      <c r="D58" s="215">
        <v>111.4</v>
      </c>
      <c r="E58" s="215">
        <v>102.9</v>
      </c>
      <c r="F58" s="215">
        <v>113.3</v>
      </c>
      <c r="G58" s="215">
        <v>123.3</v>
      </c>
      <c r="H58" s="215">
        <v>120.8</v>
      </c>
      <c r="I58" s="215"/>
      <c r="J58" s="215"/>
      <c r="K58" s="215"/>
      <c r="L58" s="215"/>
      <c r="M58" s="215"/>
      <c r="N58" s="288"/>
      <c r="O58" s="484"/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" customHeight="1" x14ac:dyDescent="0.2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" customHeight="1" x14ac:dyDescent="0.2">
      <c r="A60" s="213"/>
    </row>
    <row r="68" spans="18:18" ht="9.9" customHeight="1" x14ac:dyDescent="0.2">
      <c r="R68" s="480"/>
    </row>
    <row r="82" spans="1:26" ht="5.25" customHeight="1" x14ac:dyDescent="0.2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87</v>
      </c>
      <c r="C83" s="206" t="s">
        <v>88</v>
      </c>
      <c r="D83" s="206" t="s">
        <v>89</v>
      </c>
      <c r="E83" s="206" t="s">
        <v>90</v>
      </c>
      <c r="F83" s="206" t="s">
        <v>91</v>
      </c>
      <c r="G83" s="206" t="s">
        <v>92</v>
      </c>
      <c r="H83" s="206" t="s">
        <v>93</v>
      </c>
      <c r="I83" s="206" t="s">
        <v>94</v>
      </c>
      <c r="J83" s="206" t="s">
        <v>95</v>
      </c>
      <c r="K83" s="206" t="s">
        <v>96</v>
      </c>
      <c r="L83" s="206" t="s">
        <v>97</v>
      </c>
      <c r="M83" s="206" t="s">
        <v>98</v>
      </c>
      <c r="N83" s="282" t="s">
        <v>142</v>
      </c>
      <c r="O83" s="209" t="s">
        <v>144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199</v>
      </c>
      <c r="B84" s="208">
        <v>93.4</v>
      </c>
      <c r="C84" s="208">
        <v>103.1</v>
      </c>
      <c r="D84" s="208">
        <v>116.2</v>
      </c>
      <c r="E84" s="208">
        <v>114.5</v>
      </c>
      <c r="F84" s="208">
        <v>108.1</v>
      </c>
      <c r="G84" s="208">
        <v>109</v>
      </c>
      <c r="H84" s="208">
        <v>112</v>
      </c>
      <c r="I84" s="208">
        <v>96.6</v>
      </c>
      <c r="J84" s="208">
        <v>97</v>
      </c>
      <c r="K84" s="208">
        <v>94.7</v>
      </c>
      <c r="L84" s="208">
        <v>91.3</v>
      </c>
      <c r="M84" s="208">
        <v>89</v>
      </c>
      <c r="N84" s="287">
        <f t="shared" ref="N84:N87" si="2">SUM(B84:M84)/12</f>
        <v>102.07499999999999</v>
      </c>
      <c r="O84" s="293">
        <v>99.2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202</v>
      </c>
      <c r="B85" s="208">
        <v>76</v>
      </c>
      <c r="C85" s="208">
        <v>82.2</v>
      </c>
      <c r="D85" s="208">
        <v>106.4</v>
      </c>
      <c r="E85" s="208">
        <v>101.7</v>
      </c>
      <c r="F85" s="208">
        <v>93.2</v>
      </c>
      <c r="G85" s="208">
        <v>87.3</v>
      </c>
      <c r="H85" s="208">
        <v>106.5</v>
      </c>
      <c r="I85" s="208">
        <v>106.7</v>
      </c>
      <c r="J85" s="208">
        <v>95.6</v>
      </c>
      <c r="K85" s="208">
        <v>93.4</v>
      </c>
      <c r="L85" s="208">
        <v>82.3</v>
      </c>
      <c r="M85" s="208">
        <v>81.7</v>
      </c>
      <c r="N85" s="287">
        <f t="shared" si="2"/>
        <v>92.75</v>
      </c>
      <c r="O85" s="293">
        <f t="shared" ref="O85:O87" si="3">ROUND(N85/N84*100,1)</f>
        <v>90.9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211</v>
      </c>
      <c r="B86" s="208">
        <v>85.5</v>
      </c>
      <c r="C86" s="208">
        <v>84.2</v>
      </c>
      <c r="D86" s="208">
        <v>94.9</v>
      </c>
      <c r="E86" s="208">
        <v>103.5</v>
      </c>
      <c r="F86" s="208">
        <v>98</v>
      </c>
      <c r="G86" s="208">
        <v>90.4</v>
      </c>
      <c r="H86" s="208">
        <v>86.4</v>
      </c>
      <c r="I86" s="208">
        <v>73.7</v>
      </c>
      <c r="J86" s="208">
        <v>85</v>
      </c>
      <c r="K86" s="208">
        <v>85.4</v>
      </c>
      <c r="L86" s="208">
        <v>76.400000000000006</v>
      </c>
      <c r="M86" s="208">
        <v>90.2</v>
      </c>
      <c r="N86" s="287">
        <f t="shared" si="2"/>
        <v>87.8</v>
      </c>
      <c r="O86" s="293">
        <f t="shared" si="3"/>
        <v>94.7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210</v>
      </c>
      <c r="B87" s="208">
        <v>70.900000000000006</v>
      </c>
      <c r="C87" s="208">
        <v>78</v>
      </c>
      <c r="D87" s="208">
        <v>93.9</v>
      </c>
      <c r="E87" s="208">
        <v>93.9</v>
      </c>
      <c r="F87" s="208">
        <v>75.099999999999994</v>
      </c>
      <c r="G87" s="208">
        <v>86.4</v>
      </c>
      <c r="H87" s="208">
        <v>89.8</v>
      </c>
      <c r="I87" s="208">
        <v>81</v>
      </c>
      <c r="J87" s="208">
        <v>83.9</v>
      </c>
      <c r="K87" s="208">
        <v>92.6</v>
      </c>
      <c r="L87" s="208">
        <v>76.900000000000006</v>
      </c>
      <c r="M87" s="208">
        <v>79</v>
      </c>
      <c r="N87" s="287">
        <f t="shared" si="2"/>
        <v>83.45</v>
      </c>
      <c r="O87" s="293">
        <f t="shared" si="3"/>
        <v>95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218</v>
      </c>
      <c r="B88" s="208">
        <v>76.099999999999994</v>
      </c>
      <c r="C88" s="208">
        <v>83.6</v>
      </c>
      <c r="D88" s="208">
        <v>94.2</v>
      </c>
      <c r="E88" s="208">
        <v>100.7</v>
      </c>
      <c r="F88" s="208">
        <v>83</v>
      </c>
      <c r="G88" s="208">
        <v>85.6</v>
      </c>
      <c r="H88" s="208">
        <v>83.1</v>
      </c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" customHeight="1" x14ac:dyDescent="0.2">
      <c r="E89" s="51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H89" sqref="H89"/>
    </sheetView>
  </sheetViews>
  <sheetFormatPr defaultColWidth="9" defaultRowHeight="9.9" customHeight="1" x14ac:dyDescent="0.2"/>
  <cols>
    <col min="1" max="1" width="7.6640625" style="310" customWidth="1"/>
    <col min="2" max="13" width="6.109375" style="310" customWidth="1"/>
    <col min="14" max="27" width="7.6640625" style="310" customWidth="1"/>
    <col min="28" max="16384" width="9" style="310"/>
  </cols>
  <sheetData>
    <row r="7" spans="1:15" ht="9.9" customHeight="1" x14ac:dyDescent="0.2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" customHeight="1" x14ac:dyDescent="0.2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" customHeight="1" x14ac:dyDescent="0.2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" customHeight="1" x14ac:dyDescent="0.2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" customHeight="1" x14ac:dyDescent="0.2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" customHeight="1" x14ac:dyDescent="0.2">
      <c r="N14" s="311"/>
      <c r="O14" s="311"/>
    </row>
    <row r="17" spans="1:48" ht="9.9" customHeight="1" x14ac:dyDescent="0.2">
      <c r="O17" s="311"/>
    </row>
    <row r="18" spans="1:48" ht="9.9" customHeight="1" x14ac:dyDescent="0.2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" customHeight="1" x14ac:dyDescent="0.2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" customHeight="1" x14ac:dyDescent="0.2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" customHeight="1" x14ac:dyDescent="0.2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" customHeight="1" x14ac:dyDescent="0.2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2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2">
      <c r="A24" s="10"/>
      <c r="B24" s="11" t="s">
        <v>87</v>
      </c>
      <c r="C24" s="11" t="s">
        <v>88</v>
      </c>
      <c r="D24" s="11" t="s">
        <v>89</v>
      </c>
      <c r="E24" s="11" t="s">
        <v>90</v>
      </c>
      <c r="F24" s="11" t="s">
        <v>91</v>
      </c>
      <c r="G24" s="11" t="s">
        <v>92</v>
      </c>
      <c r="H24" s="11" t="s">
        <v>93</v>
      </c>
      <c r="I24" s="11" t="s">
        <v>94</v>
      </c>
      <c r="J24" s="11" t="s">
        <v>95</v>
      </c>
      <c r="K24" s="11" t="s">
        <v>96</v>
      </c>
      <c r="L24" s="11" t="s">
        <v>97</v>
      </c>
      <c r="M24" s="11" t="s">
        <v>98</v>
      </c>
      <c r="N24" s="282" t="s">
        <v>141</v>
      </c>
      <c r="O24" s="209" t="s">
        <v>144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2">
      <c r="A25" s="10" t="s">
        <v>199</v>
      </c>
      <c r="B25" s="215">
        <v>14.1</v>
      </c>
      <c r="C25" s="215">
        <v>14.9</v>
      </c>
      <c r="D25" s="215">
        <v>16.399999999999999</v>
      </c>
      <c r="E25" s="215">
        <v>16.100000000000001</v>
      </c>
      <c r="F25" s="215">
        <v>15.5</v>
      </c>
      <c r="G25" s="215">
        <v>16.8</v>
      </c>
      <c r="H25" s="215">
        <v>16.100000000000001</v>
      </c>
      <c r="I25" s="215">
        <v>15</v>
      </c>
      <c r="J25" s="215">
        <v>17.8</v>
      </c>
      <c r="K25" s="215">
        <v>16.899999999999999</v>
      </c>
      <c r="L25" s="215">
        <v>15.7</v>
      </c>
      <c r="M25" s="450">
        <v>15.7</v>
      </c>
      <c r="N25" s="288">
        <f>SUM(B25:M25)</f>
        <v>191</v>
      </c>
      <c r="O25" s="283">
        <v>108.8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2">
      <c r="A26" s="10" t="s">
        <v>202</v>
      </c>
      <c r="B26" s="215">
        <v>14.6</v>
      </c>
      <c r="C26" s="215">
        <v>14.9</v>
      </c>
      <c r="D26" s="215">
        <v>16</v>
      </c>
      <c r="E26" s="215">
        <v>15.6</v>
      </c>
      <c r="F26" s="215">
        <v>15.5</v>
      </c>
      <c r="G26" s="215">
        <v>15.8</v>
      </c>
      <c r="H26" s="215">
        <v>15.8</v>
      </c>
      <c r="I26" s="215">
        <v>15.3</v>
      </c>
      <c r="J26" s="215">
        <v>19.3</v>
      </c>
      <c r="K26" s="215">
        <v>20.3</v>
      </c>
      <c r="L26" s="215">
        <v>21.1</v>
      </c>
      <c r="M26" s="450">
        <v>18.5</v>
      </c>
      <c r="N26" s="288">
        <f>SUM(B26:M26)</f>
        <v>202.7</v>
      </c>
      <c r="O26" s="283">
        <f>SUM(N26/N25)*100</f>
        <v>106.12565445026176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2">
      <c r="A27" s="10" t="s">
        <v>211</v>
      </c>
      <c r="B27" s="215">
        <v>20</v>
      </c>
      <c r="C27" s="215">
        <v>20.100000000000001</v>
      </c>
      <c r="D27" s="215">
        <v>21.2</v>
      </c>
      <c r="E27" s="215">
        <v>22.7</v>
      </c>
      <c r="F27" s="215">
        <v>21.8</v>
      </c>
      <c r="G27" s="215">
        <v>21.8</v>
      </c>
      <c r="H27" s="215">
        <v>23.4</v>
      </c>
      <c r="I27" s="215">
        <v>20.3</v>
      </c>
      <c r="J27" s="215">
        <v>23.3</v>
      </c>
      <c r="K27" s="215">
        <v>22.7</v>
      </c>
      <c r="L27" s="215">
        <v>21.9</v>
      </c>
      <c r="M27" s="450">
        <v>20.8</v>
      </c>
      <c r="N27" s="388">
        <f>SUM(B27:M27)</f>
        <v>260</v>
      </c>
      <c r="O27" s="283">
        <f>SUM(N27/N26)*100</f>
        <v>128.26837691169217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2">
      <c r="A28" s="10" t="s">
        <v>210</v>
      </c>
      <c r="B28" s="215">
        <v>20.3</v>
      </c>
      <c r="C28" s="215">
        <v>21.9</v>
      </c>
      <c r="D28" s="215">
        <v>25.5</v>
      </c>
      <c r="E28" s="215">
        <v>26.2</v>
      </c>
      <c r="F28" s="215">
        <v>20.399999999999999</v>
      </c>
      <c r="G28" s="215">
        <v>21.6</v>
      </c>
      <c r="H28" s="215">
        <v>23.6</v>
      </c>
      <c r="I28" s="215">
        <v>19.3</v>
      </c>
      <c r="J28" s="215">
        <v>23.5</v>
      </c>
      <c r="K28" s="215">
        <v>23.4</v>
      </c>
      <c r="L28" s="215">
        <v>16.899999999999999</v>
      </c>
      <c r="M28" s="450">
        <v>19</v>
      </c>
      <c r="N28" s="388">
        <f>SUM(B28:M28)</f>
        <v>261.60000000000002</v>
      </c>
      <c r="O28" s="283">
        <f>SUM(N28/N27)*100</f>
        <v>100.61538461538461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2">
      <c r="A29" s="10" t="s">
        <v>218</v>
      </c>
      <c r="B29" s="215">
        <v>16.5</v>
      </c>
      <c r="C29" s="215">
        <v>20.6</v>
      </c>
      <c r="D29" s="215">
        <v>23</v>
      </c>
      <c r="E29" s="215">
        <v>25.7</v>
      </c>
      <c r="F29" s="215">
        <v>22.2</v>
      </c>
      <c r="G29" s="215">
        <v>20.9</v>
      </c>
      <c r="H29" s="215">
        <v>21.1</v>
      </c>
      <c r="I29" s="215"/>
      <c r="J29" s="215"/>
      <c r="K29" s="215"/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" customHeight="1" x14ac:dyDescent="0.2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" customHeight="1" x14ac:dyDescent="0.2">
      <c r="H35" s="21"/>
    </row>
    <row r="46" spans="8:14" ht="9.9" customHeight="1" x14ac:dyDescent="0.2">
      <c r="H46" s="21"/>
    </row>
    <row r="48" spans="8:14" ht="9.9" customHeight="1" x14ac:dyDescent="0.2">
      <c r="N48" s="311"/>
    </row>
    <row r="51" spans="1:55" ht="9.9" customHeight="1" x14ac:dyDescent="0.2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2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2">
      <c r="A53" s="10"/>
      <c r="B53" s="11" t="s">
        <v>87</v>
      </c>
      <c r="C53" s="11" t="s">
        <v>88</v>
      </c>
      <c r="D53" s="11" t="s">
        <v>89</v>
      </c>
      <c r="E53" s="11" t="s">
        <v>90</v>
      </c>
      <c r="F53" s="11" t="s">
        <v>91</v>
      </c>
      <c r="G53" s="11" t="s">
        <v>92</v>
      </c>
      <c r="H53" s="11" t="s">
        <v>93</v>
      </c>
      <c r="I53" s="11" t="s">
        <v>94</v>
      </c>
      <c r="J53" s="11" t="s">
        <v>95</v>
      </c>
      <c r="K53" s="11" t="s">
        <v>96</v>
      </c>
      <c r="L53" s="11" t="s">
        <v>97</v>
      </c>
      <c r="M53" s="11" t="s">
        <v>98</v>
      </c>
      <c r="N53" s="282" t="s">
        <v>142</v>
      </c>
      <c r="O53" s="209" t="s">
        <v>144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2">
      <c r="A54" s="10" t="s">
        <v>199</v>
      </c>
      <c r="B54" s="215">
        <v>22.9</v>
      </c>
      <c r="C54" s="215">
        <v>22.8</v>
      </c>
      <c r="D54" s="215">
        <v>23.1</v>
      </c>
      <c r="E54" s="215">
        <v>23.2</v>
      </c>
      <c r="F54" s="215">
        <v>23</v>
      </c>
      <c r="G54" s="215">
        <v>23.1</v>
      </c>
      <c r="H54" s="215">
        <v>22.7</v>
      </c>
      <c r="I54" s="215">
        <v>22.8</v>
      </c>
      <c r="J54" s="215">
        <v>23.7</v>
      </c>
      <c r="K54" s="215">
        <v>24.1</v>
      </c>
      <c r="L54" s="215">
        <v>24.6</v>
      </c>
      <c r="M54" s="215">
        <v>24.6</v>
      </c>
      <c r="N54" s="288">
        <f t="shared" ref="N54:N57" si="0">SUM(B54:M54)/12</f>
        <v>23.383333333333336</v>
      </c>
      <c r="O54" s="283">
        <v>105.6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2">
      <c r="A55" s="10" t="s">
        <v>202</v>
      </c>
      <c r="B55" s="215">
        <v>24.8</v>
      </c>
      <c r="C55" s="215">
        <v>25.3</v>
      </c>
      <c r="D55" s="215">
        <v>24.4</v>
      </c>
      <c r="E55" s="215">
        <v>23.9</v>
      </c>
      <c r="F55" s="215">
        <v>23.3</v>
      </c>
      <c r="G55" s="215">
        <v>23.4</v>
      </c>
      <c r="H55" s="215">
        <v>23.5</v>
      </c>
      <c r="I55" s="215">
        <v>23.2</v>
      </c>
      <c r="J55" s="215">
        <v>26.7</v>
      </c>
      <c r="K55" s="215">
        <v>29.6</v>
      </c>
      <c r="L55" s="215">
        <v>30.7</v>
      </c>
      <c r="M55" s="215">
        <v>29.8</v>
      </c>
      <c r="N55" s="288">
        <f t="shared" si="0"/>
        <v>25.716666666666665</v>
      </c>
      <c r="O55" s="283">
        <f>SUM(N55/N54)*100</f>
        <v>109.97861724875264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2">
      <c r="A56" s="10" t="s">
        <v>211</v>
      </c>
      <c r="B56" s="215">
        <v>29.9</v>
      </c>
      <c r="C56" s="215">
        <v>30.7</v>
      </c>
      <c r="D56" s="215">
        <v>30.6</v>
      </c>
      <c r="E56" s="215">
        <v>31.5</v>
      </c>
      <c r="F56" s="215">
        <v>30.7</v>
      </c>
      <c r="G56" s="215">
        <v>30.4</v>
      </c>
      <c r="H56" s="215">
        <v>31.2</v>
      </c>
      <c r="I56" s="215">
        <v>31.6</v>
      </c>
      <c r="J56" s="215">
        <v>30.1</v>
      </c>
      <c r="K56" s="215">
        <v>31.2</v>
      </c>
      <c r="L56" s="215">
        <v>32.200000000000003</v>
      </c>
      <c r="M56" s="215">
        <v>30.2</v>
      </c>
      <c r="N56" s="288">
        <f t="shared" si="0"/>
        <v>30.858333333333331</v>
      </c>
      <c r="O56" s="283">
        <f t="shared" ref="O56:O57" si="1">SUM(N56/N55)*100</f>
        <v>119.99351911860012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2">
      <c r="A57" s="10" t="s">
        <v>210</v>
      </c>
      <c r="B57" s="215">
        <v>31.5</v>
      </c>
      <c r="C57" s="215">
        <v>32.5</v>
      </c>
      <c r="D57" s="215">
        <v>33.299999999999997</v>
      </c>
      <c r="E57" s="215">
        <v>34</v>
      </c>
      <c r="F57" s="215">
        <v>33.9</v>
      </c>
      <c r="G57" s="215">
        <v>32.9</v>
      </c>
      <c r="H57" s="215">
        <v>31</v>
      </c>
      <c r="I57" s="215">
        <v>30.4</v>
      </c>
      <c r="J57" s="215">
        <v>31.4</v>
      </c>
      <c r="K57" s="215">
        <v>28.8</v>
      </c>
      <c r="L57" s="215">
        <v>30</v>
      </c>
      <c r="M57" s="215">
        <v>28.8</v>
      </c>
      <c r="N57" s="288">
        <f t="shared" si="0"/>
        <v>31.541666666666668</v>
      </c>
      <c r="O57" s="283">
        <f t="shared" si="1"/>
        <v>102.21442073994061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2">
      <c r="A58" s="10" t="s">
        <v>218</v>
      </c>
      <c r="B58" s="215">
        <v>29.4</v>
      </c>
      <c r="C58" s="215">
        <v>31.6</v>
      </c>
      <c r="D58" s="215">
        <v>30.7</v>
      </c>
      <c r="E58" s="215">
        <v>30.6</v>
      </c>
      <c r="F58" s="215">
        <v>30.2</v>
      </c>
      <c r="G58" s="215">
        <v>28.7</v>
      </c>
      <c r="H58" s="215">
        <v>28.73</v>
      </c>
      <c r="I58" s="215"/>
      <c r="J58" s="215"/>
      <c r="K58" s="215"/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2"/>
    <row r="83" spans="1:35" ht="11.1" customHeight="1" x14ac:dyDescent="0.2">
      <c r="A83" s="10"/>
      <c r="B83" s="11" t="s">
        <v>87</v>
      </c>
      <c r="C83" s="11" t="s">
        <v>88</v>
      </c>
      <c r="D83" s="11" t="s">
        <v>89</v>
      </c>
      <c r="E83" s="11" t="s">
        <v>90</v>
      </c>
      <c r="F83" s="11" t="s">
        <v>91</v>
      </c>
      <c r="G83" s="11" t="s">
        <v>92</v>
      </c>
      <c r="H83" s="11" t="s">
        <v>93</v>
      </c>
      <c r="I83" s="11" t="s">
        <v>94</v>
      </c>
      <c r="J83" s="11" t="s">
        <v>95</v>
      </c>
      <c r="K83" s="11" t="s">
        <v>96</v>
      </c>
      <c r="L83" s="11" t="s">
        <v>97</v>
      </c>
      <c r="M83" s="11" t="s">
        <v>98</v>
      </c>
      <c r="N83" s="282" t="s">
        <v>142</v>
      </c>
      <c r="O83" s="209" t="s">
        <v>144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2">
      <c r="A84" s="10" t="s">
        <v>199</v>
      </c>
      <c r="B84" s="206">
        <v>61.1</v>
      </c>
      <c r="C84" s="206">
        <v>65.400000000000006</v>
      </c>
      <c r="D84" s="206">
        <v>70.900000000000006</v>
      </c>
      <c r="E84" s="206">
        <v>69.2</v>
      </c>
      <c r="F84" s="206">
        <v>67.3</v>
      </c>
      <c r="G84" s="206">
        <v>72.8</v>
      </c>
      <c r="H84" s="206">
        <v>71.2</v>
      </c>
      <c r="I84" s="206">
        <v>66</v>
      </c>
      <c r="J84" s="206">
        <v>74.900000000000006</v>
      </c>
      <c r="K84" s="206">
        <v>69.900000000000006</v>
      </c>
      <c r="L84" s="206">
        <v>63.4</v>
      </c>
      <c r="M84" s="206">
        <v>63.8</v>
      </c>
      <c r="N84" s="287">
        <f t="shared" ref="N84:N87" si="2">SUM(B84:M84)/12</f>
        <v>67.99166666666666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2">
      <c r="A85" s="10" t="s">
        <v>202</v>
      </c>
      <c r="B85" s="206">
        <v>58.8</v>
      </c>
      <c r="C85" s="206">
        <v>58.5</v>
      </c>
      <c r="D85" s="206">
        <v>66.2</v>
      </c>
      <c r="E85" s="206">
        <v>65.8</v>
      </c>
      <c r="F85" s="206">
        <v>67.099999999999994</v>
      </c>
      <c r="G85" s="206">
        <v>67.3</v>
      </c>
      <c r="H85" s="206">
        <v>67.099999999999994</v>
      </c>
      <c r="I85" s="206">
        <v>66.2</v>
      </c>
      <c r="J85" s="206">
        <v>70.3</v>
      </c>
      <c r="K85" s="206">
        <v>67.099999999999994</v>
      </c>
      <c r="L85" s="206">
        <v>68.2</v>
      </c>
      <c r="M85" s="206">
        <v>62.5</v>
      </c>
      <c r="N85" s="287">
        <f t="shared" si="2"/>
        <v>65.424999999999997</v>
      </c>
      <c r="O85" s="208">
        <f t="shared" ref="O85:O87" si="3">ROUND(N85/N84*100,1)</f>
        <v>96.2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2">
      <c r="A86" s="10" t="s">
        <v>211</v>
      </c>
      <c r="B86" s="206">
        <v>67.099999999999994</v>
      </c>
      <c r="C86" s="206">
        <v>65</v>
      </c>
      <c r="D86" s="206">
        <v>69.599999999999994</v>
      </c>
      <c r="E86" s="206">
        <v>71.8</v>
      </c>
      <c r="F86" s="206">
        <v>71.3</v>
      </c>
      <c r="G86" s="206">
        <v>71.900000000000006</v>
      </c>
      <c r="H86" s="206">
        <v>74.599999999999994</v>
      </c>
      <c r="I86" s="206">
        <v>64.2</v>
      </c>
      <c r="J86" s="206">
        <v>77.900000000000006</v>
      </c>
      <c r="K86" s="206">
        <v>72.5</v>
      </c>
      <c r="L86" s="206">
        <v>67.5</v>
      </c>
      <c r="M86" s="206">
        <v>70</v>
      </c>
      <c r="N86" s="287">
        <f t="shared" si="2"/>
        <v>70.283333333333346</v>
      </c>
      <c r="O86" s="208">
        <f t="shared" si="3"/>
        <v>107.4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2">
      <c r="A87" s="10" t="s">
        <v>210</v>
      </c>
      <c r="B87" s="206">
        <v>63.7</v>
      </c>
      <c r="C87" s="206">
        <v>66.900000000000006</v>
      </c>
      <c r="D87" s="206">
        <v>76.400000000000006</v>
      </c>
      <c r="E87" s="206">
        <v>76.900000000000006</v>
      </c>
      <c r="F87" s="206">
        <v>60.2</v>
      </c>
      <c r="G87" s="206">
        <v>66.400000000000006</v>
      </c>
      <c r="H87" s="206">
        <v>77</v>
      </c>
      <c r="I87" s="206">
        <v>64</v>
      </c>
      <c r="J87" s="206">
        <v>74.5</v>
      </c>
      <c r="K87" s="206">
        <v>82</v>
      </c>
      <c r="L87" s="206">
        <v>55.6</v>
      </c>
      <c r="M87" s="206">
        <v>66.8</v>
      </c>
      <c r="N87" s="287">
        <f t="shared" si="2"/>
        <v>69.2</v>
      </c>
      <c r="O87" s="208">
        <f t="shared" si="3"/>
        <v>98.5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2">
      <c r="A88" s="10" t="s">
        <v>218</v>
      </c>
      <c r="B88" s="206">
        <v>55.6</v>
      </c>
      <c r="C88" s="206">
        <v>63.7</v>
      </c>
      <c r="D88" s="206">
        <v>75.3</v>
      </c>
      <c r="E88" s="206">
        <v>79</v>
      </c>
      <c r="F88" s="206">
        <v>73.599999999999994</v>
      </c>
      <c r="G88" s="206">
        <v>73.3</v>
      </c>
      <c r="H88" s="206">
        <v>73.599999999999994</v>
      </c>
      <c r="I88" s="206"/>
      <c r="J88" s="206"/>
      <c r="K88" s="206"/>
      <c r="L88" s="206"/>
      <c r="M88" s="206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" customHeight="1" x14ac:dyDescent="0.2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" customHeight="1" x14ac:dyDescent="0.2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M38" sqref="M38"/>
    </sheetView>
  </sheetViews>
  <sheetFormatPr defaultColWidth="10.6640625" defaultRowHeight="13.2" x14ac:dyDescent="0.2"/>
  <cols>
    <col min="1" max="1" width="8.44140625" style="473" customWidth="1"/>
    <col min="2" max="2" width="13.33203125" style="473" customWidth="1"/>
    <col min="3" max="16384" width="10.6640625" style="473"/>
  </cols>
  <sheetData>
    <row r="1" spans="1:13" ht="17.25" customHeight="1" x14ac:dyDescent="0.2">
      <c r="A1" s="562" t="s">
        <v>150</v>
      </c>
      <c r="F1" s="201"/>
      <c r="G1" s="201"/>
      <c r="H1" s="201"/>
    </row>
    <row r="2" spans="1:13" x14ac:dyDescent="0.2">
      <c r="A2" s="556"/>
    </row>
    <row r="3" spans="1:13" ht="16.2" x14ac:dyDescent="0.2">
      <c r="A3" s="556"/>
      <c r="C3" s="201"/>
    </row>
    <row r="4" spans="1:13" ht="16.2" x14ac:dyDescent="0.2">
      <c r="A4" s="556"/>
      <c r="J4" s="201"/>
      <c r="K4" s="201"/>
      <c r="L4" s="201"/>
      <c r="M4" s="201"/>
    </row>
    <row r="5" spans="1:13" x14ac:dyDescent="0.2">
      <c r="A5" s="556"/>
    </row>
    <row r="6" spans="1:13" x14ac:dyDescent="0.2">
      <c r="A6" s="556"/>
    </row>
    <row r="7" spans="1:13" x14ac:dyDescent="0.2">
      <c r="A7" s="556"/>
    </row>
    <row r="8" spans="1:13" x14ac:dyDescent="0.2">
      <c r="A8" s="556"/>
    </row>
    <row r="9" spans="1:13" x14ac:dyDescent="0.2">
      <c r="A9" s="556"/>
    </row>
    <row r="10" spans="1:13" x14ac:dyDescent="0.2">
      <c r="A10" s="556"/>
    </row>
    <row r="11" spans="1:13" x14ac:dyDescent="0.2">
      <c r="A11" s="556"/>
    </row>
    <row r="12" spans="1:13" x14ac:dyDescent="0.2">
      <c r="A12" s="556"/>
    </row>
    <row r="13" spans="1:13" x14ac:dyDescent="0.2">
      <c r="A13" s="556"/>
    </row>
    <row r="14" spans="1:13" x14ac:dyDescent="0.2">
      <c r="A14" s="556"/>
    </row>
    <row r="15" spans="1:13" x14ac:dyDescent="0.2">
      <c r="A15" s="556"/>
    </row>
    <row r="16" spans="1:13" x14ac:dyDescent="0.2">
      <c r="A16" s="556"/>
    </row>
    <row r="17" spans="1:15" x14ac:dyDescent="0.2">
      <c r="A17" s="556"/>
    </row>
    <row r="18" spans="1:15" x14ac:dyDescent="0.2">
      <c r="A18" s="556"/>
    </row>
    <row r="19" spans="1:15" x14ac:dyDescent="0.2">
      <c r="A19" s="556"/>
    </row>
    <row r="20" spans="1:15" x14ac:dyDescent="0.2">
      <c r="A20" s="556"/>
    </row>
    <row r="21" spans="1:15" x14ac:dyDescent="0.2">
      <c r="A21" s="556"/>
    </row>
    <row r="22" spans="1:15" x14ac:dyDescent="0.2">
      <c r="A22" s="556"/>
    </row>
    <row r="23" spans="1:15" x14ac:dyDescent="0.2">
      <c r="A23" s="556"/>
    </row>
    <row r="24" spans="1:15" x14ac:dyDescent="0.2">
      <c r="A24" s="556"/>
    </row>
    <row r="25" spans="1:15" x14ac:dyDescent="0.2">
      <c r="A25" s="556"/>
    </row>
    <row r="26" spans="1:15" x14ac:dyDescent="0.2">
      <c r="A26" s="556"/>
    </row>
    <row r="27" spans="1:15" x14ac:dyDescent="0.2">
      <c r="A27" s="556"/>
    </row>
    <row r="28" spans="1:15" x14ac:dyDescent="0.2">
      <c r="A28" s="556"/>
    </row>
    <row r="29" spans="1:15" x14ac:dyDescent="0.2">
      <c r="A29" s="556"/>
      <c r="O29" s="470"/>
    </row>
    <row r="30" spans="1:15" x14ac:dyDescent="0.2">
      <c r="A30" s="556"/>
    </row>
    <row r="31" spans="1:15" x14ac:dyDescent="0.2">
      <c r="A31" s="556"/>
    </row>
    <row r="32" spans="1:15" x14ac:dyDescent="0.2">
      <c r="A32" s="556"/>
    </row>
    <row r="33" spans="1:15" x14ac:dyDescent="0.2">
      <c r="A33" s="556"/>
    </row>
    <row r="34" spans="1:15" x14ac:dyDescent="0.2">
      <c r="A34" s="556"/>
    </row>
    <row r="35" spans="1:15" s="51" customFormat="1" ht="20.100000000000001" customHeight="1" x14ac:dyDescent="0.2">
      <c r="A35" s="556"/>
      <c r="B35" s="499" t="s">
        <v>200</v>
      </c>
      <c r="C35" s="499" t="s">
        <v>149</v>
      </c>
      <c r="D35" s="499" t="s">
        <v>180</v>
      </c>
      <c r="E35" s="499" t="s">
        <v>181</v>
      </c>
      <c r="F35" s="500" t="s">
        <v>184</v>
      </c>
      <c r="G35" s="501" t="s">
        <v>187</v>
      </c>
      <c r="H35" s="501" t="s">
        <v>192</v>
      </c>
      <c r="I35" s="501" t="s">
        <v>199</v>
      </c>
      <c r="J35" s="501" t="s">
        <v>202</v>
      </c>
      <c r="K35" s="501" t="s">
        <v>207</v>
      </c>
      <c r="L35" s="501" t="s">
        <v>217</v>
      </c>
      <c r="M35" s="502" t="s">
        <v>234</v>
      </c>
      <c r="N35" s="56"/>
      <c r="O35" s="203"/>
    </row>
    <row r="36" spans="1:15" ht="25.5" customHeight="1" x14ac:dyDescent="0.2">
      <c r="A36" s="556"/>
      <c r="B36" s="269" t="s">
        <v>127</v>
      </c>
      <c r="C36" s="380">
        <v>107.2</v>
      </c>
      <c r="D36" s="380">
        <v>105</v>
      </c>
      <c r="E36" s="380">
        <v>95.8</v>
      </c>
      <c r="F36" s="380">
        <v>99.5</v>
      </c>
      <c r="G36" s="380">
        <v>100.7</v>
      </c>
      <c r="H36" s="380">
        <v>106.9</v>
      </c>
      <c r="I36" s="380">
        <v>108.5</v>
      </c>
      <c r="J36" s="380">
        <v>114.8</v>
      </c>
      <c r="K36" s="380">
        <v>122.6</v>
      </c>
      <c r="L36" s="380">
        <v>120.5</v>
      </c>
      <c r="M36" s="380">
        <v>111.2</v>
      </c>
      <c r="N36" s="1"/>
      <c r="O36" s="1"/>
    </row>
    <row r="37" spans="1:15" ht="25.5" customHeight="1" x14ac:dyDescent="0.2">
      <c r="A37" s="556"/>
      <c r="B37" s="268" t="s">
        <v>154</v>
      </c>
      <c r="C37" s="380">
        <v>214.8</v>
      </c>
      <c r="D37" s="380">
        <v>215</v>
      </c>
      <c r="E37" s="380">
        <v>220.5</v>
      </c>
      <c r="F37" s="380">
        <v>225.3</v>
      </c>
      <c r="G37" s="380">
        <v>226.3</v>
      </c>
      <c r="H37" s="380">
        <v>228.9</v>
      </c>
      <c r="I37" s="380">
        <v>231.8</v>
      </c>
      <c r="J37" s="380">
        <v>234.9</v>
      </c>
      <c r="K37" s="380">
        <v>240.8</v>
      </c>
      <c r="L37" s="380">
        <v>233.6</v>
      </c>
      <c r="M37" s="380">
        <v>239.9</v>
      </c>
      <c r="N37" s="1"/>
      <c r="O37" s="1"/>
    </row>
    <row r="38" spans="1:15" ht="24.75" customHeight="1" x14ac:dyDescent="0.2">
      <c r="A38" s="556"/>
      <c r="B38" s="242" t="s">
        <v>153</v>
      </c>
      <c r="C38" s="380">
        <v>174</v>
      </c>
      <c r="D38" s="380">
        <v>174</v>
      </c>
      <c r="E38" s="380">
        <v>173</v>
      </c>
      <c r="F38" s="380">
        <v>171</v>
      </c>
      <c r="G38" s="380">
        <v>171</v>
      </c>
      <c r="H38" s="380">
        <v>171</v>
      </c>
      <c r="I38" s="380">
        <v>171</v>
      </c>
      <c r="J38" s="380">
        <v>170</v>
      </c>
      <c r="K38" s="380">
        <v>171</v>
      </c>
      <c r="L38" s="380">
        <v>169</v>
      </c>
      <c r="M38" s="380">
        <v>172</v>
      </c>
    </row>
    <row r="40" spans="1:15" ht="14.4" x14ac:dyDescent="0.2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P24" sqref="P24"/>
    </sheetView>
  </sheetViews>
  <sheetFormatPr defaultRowHeight="13.2" x14ac:dyDescent="0.2"/>
  <cols>
    <col min="1" max="1" width="11.88671875" customWidth="1"/>
    <col min="13" max="13" width="9.21875" bestFit="1" customWidth="1"/>
  </cols>
  <sheetData>
    <row r="1" spans="1:15" x14ac:dyDescent="0.2">
      <c r="A1" s="306"/>
      <c r="B1" s="568" t="s">
        <v>235</v>
      </c>
      <c r="C1" s="568"/>
      <c r="D1" s="568"/>
      <c r="E1" s="568"/>
      <c r="F1" s="568"/>
      <c r="G1" s="569" t="s">
        <v>151</v>
      </c>
      <c r="H1" s="569"/>
      <c r="I1" s="569"/>
      <c r="J1" s="309" t="s">
        <v>129</v>
      </c>
      <c r="K1" s="5"/>
      <c r="M1" s="5" t="s">
        <v>194</v>
      </c>
    </row>
    <row r="2" spans="1:15" x14ac:dyDescent="0.2">
      <c r="A2" s="306"/>
      <c r="B2" s="568"/>
      <c r="C2" s="568"/>
      <c r="D2" s="568"/>
      <c r="E2" s="568"/>
      <c r="F2" s="568"/>
      <c r="G2" s="569"/>
      <c r="H2" s="569"/>
      <c r="I2" s="569"/>
      <c r="J2" s="462">
        <v>218981</v>
      </c>
      <c r="K2" s="7" t="s">
        <v>131</v>
      </c>
      <c r="L2" s="278">
        <f t="shared" ref="L2:L7" si="0">SUM(J2)</f>
        <v>218981</v>
      </c>
      <c r="M2" s="462">
        <v>158966</v>
      </c>
    </row>
    <row r="3" spans="1:15" x14ac:dyDescent="0.2">
      <c r="J3" s="462">
        <v>388653</v>
      </c>
      <c r="K3" s="5" t="s">
        <v>132</v>
      </c>
      <c r="L3" s="278">
        <f t="shared" si="0"/>
        <v>388653</v>
      </c>
      <c r="M3" s="462">
        <v>240623</v>
      </c>
    </row>
    <row r="4" spans="1:15" x14ac:dyDescent="0.2">
      <c r="J4" s="462">
        <v>516550</v>
      </c>
      <c r="K4" s="5" t="s">
        <v>121</v>
      </c>
      <c r="L4" s="278">
        <f t="shared" si="0"/>
        <v>516550</v>
      </c>
      <c r="M4" s="462">
        <v>324967</v>
      </c>
    </row>
    <row r="5" spans="1:15" x14ac:dyDescent="0.2">
      <c r="J5" s="462">
        <v>155235</v>
      </c>
      <c r="K5" s="5" t="s">
        <v>102</v>
      </c>
      <c r="L5" s="278">
        <f t="shared" si="0"/>
        <v>155235</v>
      </c>
      <c r="M5" s="462">
        <v>126471</v>
      </c>
    </row>
    <row r="6" spans="1:15" x14ac:dyDescent="0.2">
      <c r="J6" s="462">
        <v>254987</v>
      </c>
      <c r="K6" s="5" t="s">
        <v>119</v>
      </c>
      <c r="L6" s="278">
        <f t="shared" si="0"/>
        <v>254987</v>
      </c>
      <c r="M6" s="462">
        <v>152571</v>
      </c>
    </row>
    <row r="7" spans="1:15" x14ac:dyDescent="0.2">
      <c r="J7" s="462">
        <v>864705</v>
      </c>
      <c r="K7" s="5" t="s">
        <v>122</v>
      </c>
      <c r="L7" s="278">
        <f t="shared" si="0"/>
        <v>864705</v>
      </c>
      <c r="M7" s="462">
        <v>583828</v>
      </c>
    </row>
    <row r="8" spans="1:15" x14ac:dyDescent="0.2">
      <c r="J8" s="278">
        <f>SUM(J2:J7)</f>
        <v>2399111</v>
      </c>
      <c r="K8" s="5" t="s">
        <v>109</v>
      </c>
      <c r="L8" s="60">
        <f>SUM(L2:L7)</f>
        <v>2399111</v>
      </c>
      <c r="M8" s="524">
        <f>SUM(M2:M7)</f>
        <v>1587426</v>
      </c>
    </row>
    <row r="10" spans="1:15" x14ac:dyDescent="0.2">
      <c r="K10" s="5"/>
      <c r="L10" s="5" t="s">
        <v>194</v>
      </c>
      <c r="M10" s="5" t="s">
        <v>133</v>
      </c>
      <c r="N10" s="5"/>
      <c r="O10" s="5" t="s">
        <v>152</v>
      </c>
    </row>
    <row r="11" spans="1:15" x14ac:dyDescent="0.2">
      <c r="K11" s="7" t="s">
        <v>131</v>
      </c>
      <c r="L11" s="278">
        <f>SUM(M2)</f>
        <v>158966</v>
      </c>
      <c r="M11" s="278">
        <f t="shared" ref="M11:M17" si="1">SUM(N11-L11)</f>
        <v>60015</v>
      </c>
      <c r="N11" s="278">
        <f t="shared" ref="N11:N17" si="2">SUM(L2)</f>
        <v>218981</v>
      </c>
      <c r="O11" s="463">
        <f>SUM(L11/N11)</f>
        <v>0.72593512679182215</v>
      </c>
    </row>
    <row r="12" spans="1:15" x14ac:dyDescent="0.2">
      <c r="K12" s="5" t="s">
        <v>132</v>
      </c>
      <c r="L12" s="278">
        <f t="shared" ref="L12:L17" si="3">SUM(M3)</f>
        <v>240623</v>
      </c>
      <c r="M12" s="278">
        <f t="shared" si="1"/>
        <v>148030</v>
      </c>
      <c r="N12" s="278">
        <f t="shared" si="2"/>
        <v>388653</v>
      </c>
      <c r="O12" s="463">
        <f t="shared" ref="O12:O17" si="4">SUM(L12/N12)</f>
        <v>0.61912039788706119</v>
      </c>
    </row>
    <row r="13" spans="1:15" x14ac:dyDescent="0.2">
      <c r="K13" s="5" t="s">
        <v>121</v>
      </c>
      <c r="L13" s="278">
        <f t="shared" si="3"/>
        <v>324967</v>
      </c>
      <c r="M13" s="278">
        <f t="shared" si="1"/>
        <v>191583</v>
      </c>
      <c r="N13" s="278">
        <f t="shared" si="2"/>
        <v>516550</v>
      </c>
      <c r="O13" s="463">
        <f t="shared" si="4"/>
        <v>0.62911044429387286</v>
      </c>
    </row>
    <row r="14" spans="1:15" x14ac:dyDescent="0.2">
      <c r="K14" s="5" t="s">
        <v>102</v>
      </c>
      <c r="L14" s="278">
        <f t="shared" si="3"/>
        <v>126471</v>
      </c>
      <c r="M14" s="278">
        <f t="shared" si="1"/>
        <v>28764</v>
      </c>
      <c r="N14" s="278">
        <f t="shared" si="2"/>
        <v>155235</v>
      </c>
      <c r="O14" s="463">
        <f t="shared" si="4"/>
        <v>0.81470673495023671</v>
      </c>
    </row>
    <row r="15" spans="1:15" x14ac:dyDescent="0.2">
      <c r="K15" s="5" t="s">
        <v>119</v>
      </c>
      <c r="L15" s="278">
        <f t="shared" si="3"/>
        <v>152571</v>
      </c>
      <c r="M15" s="278">
        <f t="shared" si="1"/>
        <v>102416</v>
      </c>
      <c r="N15" s="278">
        <f t="shared" si="2"/>
        <v>254987</v>
      </c>
      <c r="O15" s="463">
        <f t="shared" si="4"/>
        <v>0.59834815108221207</v>
      </c>
    </row>
    <row r="16" spans="1:15" x14ac:dyDescent="0.2">
      <c r="K16" s="5" t="s">
        <v>122</v>
      </c>
      <c r="L16" s="278">
        <f t="shared" si="3"/>
        <v>583828</v>
      </c>
      <c r="M16" s="278">
        <f t="shared" si="1"/>
        <v>280877</v>
      </c>
      <c r="N16" s="278">
        <f t="shared" si="2"/>
        <v>864705</v>
      </c>
      <c r="O16" s="463">
        <f t="shared" si="4"/>
        <v>0.67517592705026575</v>
      </c>
    </row>
    <row r="17" spans="11:15" x14ac:dyDescent="0.2">
      <c r="K17" s="5" t="s">
        <v>109</v>
      </c>
      <c r="L17" s="278">
        <f t="shared" si="3"/>
        <v>1587426</v>
      </c>
      <c r="M17" s="278">
        <f t="shared" si="1"/>
        <v>811685</v>
      </c>
      <c r="N17" s="278">
        <f t="shared" si="2"/>
        <v>2399111</v>
      </c>
      <c r="O17" s="525">
        <f t="shared" si="4"/>
        <v>0.66167259455690042</v>
      </c>
    </row>
    <row r="52" spans="1:11" x14ac:dyDescent="0.2">
      <c r="K52" s="279"/>
    </row>
    <row r="53" spans="1:11" ht="20.100000000000001" customHeight="1" x14ac:dyDescent="0.2"/>
    <row r="54" spans="1:11" ht="20.100000000000001" customHeight="1" thickBot="1" x14ac:dyDescent="0.25"/>
    <row r="55" spans="1:11" ht="16.5" customHeight="1" x14ac:dyDescent="0.2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4" x14ac:dyDescent="0.2">
      <c r="A56" s="43" t="s">
        <v>134</v>
      </c>
      <c r="B56" s="44"/>
      <c r="C56" s="570" t="s">
        <v>129</v>
      </c>
      <c r="D56" s="571"/>
      <c r="E56" s="570" t="s">
        <v>130</v>
      </c>
      <c r="F56" s="571"/>
      <c r="G56" s="574" t="s">
        <v>135</v>
      </c>
      <c r="H56" s="570" t="s">
        <v>136</v>
      </c>
      <c r="I56" s="571"/>
    </row>
    <row r="57" spans="1:11" ht="14.4" x14ac:dyDescent="0.2">
      <c r="A57" s="45" t="s">
        <v>137</v>
      </c>
      <c r="B57" s="46"/>
      <c r="C57" s="572"/>
      <c r="D57" s="573"/>
      <c r="E57" s="572"/>
      <c r="F57" s="573"/>
      <c r="G57" s="575"/>
      <c r="H57" s="572"/>
      <c r="I57" s="573"/>
    </row>
    <row r="58" spans="1:11" ht="19.5" customHeight="1" x14ac:dyDescent="0.2">
      <c r="A58" s="50" t="s">
        <v>138</v>
      </c>
      <c r="B58" s="47"/>
      <c r="C58" s="565" t="s">
        <v>186</v>
      </c>
      <c r="D58" s="564"/>
      <c r="E58" s="566" t="s">
        <v>233</v>
      </c>
      <c r="F58" s="564"/>
      <c r="G58" s="116">
        <v>15.1</v>
      </c>
      <c r="H58" s="48"/>
      <c r="I58" s="49"/>
    </row>
    <row r="59" spans="1:11" ht="19.5" customHeight="1" x14ac:dyDescent="0.2">
      <c r="A59" s="50" t="s">
        <v>139</v>
      </c>
      <c r="B59" s="47"/>
      <c r="C59" s="563" t="s">
        <v>183</v>
      </c>
      <c r="D59" s="564"/>
      <c r="E59" s="566" t="s">
        <v>236</v>
      </c>
      <c r="F59" s="564"/>
      <c r="G59" s="122">
        <v>32.5</v>
      </c>
      <c r="H59" s="48"/>
      <c r="I59" s="49"/>
    </row>
    <row r="60" spans="1:11" ht="20.100000000000001" customHeight="1" x14ac:dyDescent="0.2">
      <c r="A60" s="50" t="s">
        <v>140</v>
      </c>
      <c r="B60" s="47"/>
      <c r="C60" s="566" t="s">
        <v>231</v>
      </c>
      <c r="D60" s="567"/>
      <c r="E60" s="563" t="s">
        <v>237</v>
      </c>
      <c r="F60" s="564"/>
      <c r="G60" s="116">
        <v>72.099999999999994</v>
      </c>
      <c r="H60" s="48"/>
      <c r="I60" s="49"/>
    </row>
    <row r="61" spans="1:11" ht="20.100000000000001" customHeight="1" x14ac:dyDescent="0.2"/>
    <row r="62" spans="1:11" ht="20.100000000000001" customHeight="1" x14ac:dyDescent="0.2"/>
    <row r="63" spans="1:11" x14ac:dyDescent="0.2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H91" sqref="H91"/>
    </sheetView>
  </sheetViews>
  <sheetFormatPr defaultColWidth="4.77734375" defaultRowHeight="9.9" customHeight="1" x14ac:dyDescent="0.2"/>
  <cols>
    <col min="1" max="1" width="7.6640625" style="474" customWidth="1"/>
    <col min="2" max="10" width="6.109375" style="474" customWidth="1"/>
    <col min="11" max="11" width="6.109375" style="1" customWidth="1"/>
    <col min="12" max="13" width="6.109375" style="474" customWidth="1"/>
    <col min="14" max="14" width="7.6640625" style="474" customWidth="1"/>
    <col min="15" max="15" width="7.44140625" style="474" customWidth="1"/>
    <col min="16" max="34" width="7.6640625" style="474" customWidth="1"/>
    <col min="35" max="41" width="9.6640625" style="474" customWidth="1"/>
    <col min="42" max="16384" width="4.77734375" style="474"/>
  </cols>
  <sheetData>
    <row r="1" spans="1:19" ht="9.9" customHeight="1" x14ac:dyDescent="0.2">
      <c r="E1" s="3"/>
      <c r="F1" s="3"/>
      <c r="G1" s="3"/>
      <c r="H1" s="3"/>
      <c r="K1" s="204"/>
    </row>
    <row r="3" spans="1:19" ht="9.9" customHeight="1" x14ac:dyDescent="0.2">
      <c r="A3" s="34"/>
      <c r="B3" s="34"/>
    </row>
    <row r="4" spans="1:19" ht="9.9" customHeight="1" x14ac:dyDescent="0.2">
      <c r="J4" s="201"/>
      <c r="K4" s="3"/>
      <c r="L4" s="3"/>
      <c r="M4" s="115"/>
    </row>
    <row r="13" spans="1:19" ht="9.9" customHeight="1" x14ac:dyDescent="0.2">
      <c r="R13" s="221"/>
      <c r="S13" s="381"/>
    </row>
    <row r="14" spans="1:19" ht="9.9" customHeight="1" x14ac:dyDescent="0.2">
      <c r="R14" s="221"/>
      <c r="S14" s="381"/>
    </row>
    <row r="15" spans="1:19" ht="9.9" customHeight="1" x14ac:dyDescent="0.2">
      <c r="R15" s="221"/>
      <c r="S15" s="381"/>
    </row>
    <row r="16" spans="1:19" ht="9.9" customHeight="1" x14ac:dyDescent="0.2">
      <c r="R16" s="221"/>
      <c r="S16" s="381"/>
    </row>
    <row r="17" spans="1:35" ht="9.9" customHeight="1" x14ac:dyDescent="0.2">
      <c r="R17" s="221"/>
      <c r="S17" s="381"/>
    </row>
    <row r="20" spans="1:35" ht="9.9" customHeight="1" x14ac:dyDescent="0.2">
      <c r="AI20" s="205"/>
    </row>
    <row r="25" spans="1:35" s="205" customFormat="1" ht="9.9" customHeight="1" x14ac:dyDescent="0.2">
      <c r="A25" s="206"/>
      <c r="B25" s="206" t="s">
        <v>87</v>
      </c>
      <c r="C25" s="206" t="s">
        <v>88</v>
      </c>
      <c r="D25" s="206" t="s">
        <v>89</v>
      </c>
      <c r="E25" s="206" t="s">
        <v>90</v>
      </c>
      <c r="F25" s="206" t="s">
        <v>91</v>
      </c>
      <c r="G25" s="206" t="s">
        <v>92</v>
      </c>
      <c r="H25" s="206" t="s">
        <v>93</v>
      </c>
      <c r="I25" s="206" t="s">
        <v>94</v>
      </c>
      <c r="J25" s="206" t="s">
        <v>95</v>
      </c>
      <c r="K25" s="206" t="s">
        <v>96</v>
      </c>
      <c r="L25" s="206" t="s">
        <v>97</v>
      </c>
      <c r="M25" s="207" t="s">
        <v>98</v>
      </c>
      <c r="N25" s="282" t="s">
        <v>145</v>
      </c>
      <c r="O25" s="209" t="s">
        <v>144</v>
      </c>
      <c r="AI25" s="474"/>
    </row>
    <row r="26" spans="1:35" ht="9.9" customHeight="1" x14ac:dyDescent="0.2">
      <c r="A26" s="10" t="s">
        <v>199</v>
      </c>
      <c r="B26" s="206">
        <v>62</v>
      </c>
      <c r="C26" s="206">
        <v>64.5</v>
      </c>
      <c r="D26" s="208">
        <v>73.8</v>
      </c>
      <c r="E26" s="206">
        <v>76.400000000000006</v>
      </c>
      <c r="F26" s="206">
        <v>79.2</v>
      </c>
      <c r="G26" s="206">
        <v>78.099999999999994</v>
      </c>
      <c r="H26" s="208">
        <v>77.5</v>
      </c>
      <c r="I26" s="206">
        <v>71.099999999999994</v>
      </c>
      <c r="J26" s="206">
        <v>75.7</v>
      </c>
      <c r="K26" s="206">
        <v>73.3</v>
      </c>
      <c r="L26" s="206">
        <v>72.900000000000006</v>
      </c>
      <c r="M26" s="416">
        <v>75.400000000000006</v>
      </c>
      <c r="N26" s="417">
        <f t="shared" ref="N26:N29" si="0">SUM(B26:M26)</f>
        <v>879.9</v>
      </c>
      <c r="O26" s="208">
        <v>111.3</v>
      </c>
    </row>
    <row r="27" spans="1:35" ht="9.9" customHeight="1" x14ac:dyDescent="0.2">
      <c r="A27" s="10" t="s">
        <v>202</v>
      </c>
      <c r="B27" s="206">
        <v>64.900000000000006</v>
      </c>
      <c r="C27" s="206">
        <v>67.599999999999994</v>
      </c>
      <c r="D27" s="208">
        <v>77.400000000000006</v>
      </c>
      <c r="E27" s="206">
        <v>74</v>
      </c>
      <c r="F27" s="206">
        <v>77</v>
      </c>
      <c r="G27" s="206">
        <v>78.2</v>
      </c>
      <c r="H27" s="208">
        <v>75.400000000000006</v>
      </c>
      <c r="I27" s="206">
        <v>74.8</v>
      </c>
      <c r="J27" s="206">
        <v>77</v>
      </c>
      <c r="K27" s="206">
        <v>80.7</v>
      </c>
      <c r="L27" s="206">
        <v>84.1</v>
      </c>
      <c r="M27" s="416">
        <v>74.400000000000006</v>
      </c>
      <c r="N27" s="417">
        <f t="shared" si="0"/>
        <v>905.5</v>
      </c>
      <c r="O27" s="208">
        <f>SUM(N27/N26)*100</f>
        <v>102.90942152517333</v>
      </c>
    </row>
    <row r="28" spans="1:35" ht="9.9" customHeight="1" x14ac:dyDescent="0.2">
      <c r="A28" s="10" t="s">
        <v>211</v>
      </c>
      <c r="B28" s="206">
        <v>74.599999999999994</v>
      </c>
      <c r="C28" s="206">
        <v>75.400000000000006</v>
      </c>
      <c r="D28" s="208">
        <v>81.099999999999994</v>
      </c>
      <c r="E28" s="206">
        <v>81.599999999999994</v>
      </c>
      <c r="F28" s="206">
        <v>80.7</v>
      </c>
      <c r="G28" s="206">
        <v>79.400000000000006</v>
      </c>
      <c r="H28" s="208">
        <v>87.2</v>
      </c>
      <c r="I28" s="206">
        <v>72.599999999999994</v>
      </c>
      <c r="J28" s="206">
        <v>79</v>
      </c>
      <c r="K28" s="206">
        <v>82.8</v>
      </c>
      <c r="L28" s="206">
        <v>76.400000000000006</v>
      </c>
      <c r="M28" s="416">
        <v>76.5</v>
      </c>
      <c r="N28" s="417">
        <f t="shared" si="0"/>
        <v>947.3</v>
      </c>
      <c r="O28" s="208">
        <f>SUM(N28/N27)*100</f>
        <v>104.61623412479292</v>
      </c>
    </row>
    <row r="29" spans="1:35" ht="9.9" customHeight="1" x14ac:dyDescent="0.2">
      <c r="A29" s="10" t="s">
        <v>210</v>
      </c>
      <c r="B29" s="206">
        <v>69</v>
      </c>
      <c r="C29" s="206">
        <v>77.5</v>
      </c>
      <c r="D29" s="208">
        <v>84.3</v>
      </c>
      <c r="E29" s="206">
        <v>83</v>
      </c>
      <c r="F29" s="206">
        <v>72.7</v>
      </c>
      <c r="G29" s="206">
        <v>75.400000000000006</v>
      </c>
      <c r="H29" s="208">
        <v>78.3</v>
      </c>
      <c r="I29" s="206">
        <v>69.5</v>
      </c>
      <c r="J29" s="206">
        <v>75.900000000000006</v>
      </c>
      <c r="K29" s="206">
        <v>79.900000000000006</v>
      </c>
      <c r="L29" s="206">
        <v>67.3</v>
      </c>
      <c r="M29" s="416">
        <v>71.8</v>
      </c>
      <c r="N29" s="417">
        <f t="shared" si="0"/>
        <v>904.5999999999998</v>
      </c>
      <c r="O29" s="208">
        <f>SUM(N29/N28)*100</f>
        <v>95.492452232661236</v>
      </c>
    </row>
    <row r="30" spans="1:35" ht="9.9" customHeight="1" x14ac:dyDescent="0.2">
      <c r="A30" s="10" t="s">
        <v>218</v>
      </c>
      <c r="B30" s="206">
        <v>62</v>
      </c>
      <c r="C30" s="206">
        <v>71.900000000000006</v>
      </c>
      <c r="D30" s="208">
        <v>82.3</v>
      </c>
      <c r="E30" s="206">
        <v>86.9</v>
      </c>
      <c r="F30" s="206">
        <v>79.5</v>
      </c>
      <c r="G30" s="206">
        <v>84.7</v>
      </c>
      <c r="H30" s="208">
        <v>77.8</v>
      </c>
      <c r="I30" s="206"/>
      <c r="J30" s="206"/>
      <c r="K30" s="206"/>
      <c r="L30" s="206"/>
      <c r="M30" s="416"/>
      <c r="N30" s="417"/>
      <c r="O30" s="208"/>
    </row>
    <row r="31" spans="1:35" s="1" customFormat="1" ht="9.9" customHeight="1" x14ac:dyDescent="0.2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" customHeight="1" x14ac:dyDescent="0.2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" customHeight="1" x14ac:dyDescent="0.2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" customHeight="1" x14ac:dyDescent="0.2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" customHeight="1" x14ac:dyDescent="0.2">
      <c r="A55" s="206"/>
      <c r="B55" s="206" t="s">
        <v>87</v>
      </c>
      <c r="C55" s="206" t="s">
        <v>88</v>
      </c>
      <c r="D55" s="206" t="s">
        <v>89</v>
      </c>
      <c r="E55" s="206" t="s">
        <v>90</v>
      </c>
      <c r="F55" s="206" t="s">
        <v>91</v>
      </c>
      <c r="G55" s="206" t="s">
        <v>92</v>
      </c>
      <c r="H55" s="206" t="s">
        <v>93</v>
      </c>
      <c r="I55" s="206" t="s">
        <v>94</v>
      </c>
      <c r="J55" s="206" t="s">
        <v>95</v>
      </c>
      <c r="K55" s="206" t="s">
        <v>96</v>
      </c>
      <c r="L55" s="206" t="s">
        <v>97</v>
      </c>
      <c r="M55" s="207" t="s">
        <v>98</v>
      </c>
      <c r="N55" s="282" t="s">
        <v>146</v>
      </c>
      <c r="O55" s="209" t="s">
        <v>144</v>
      </c>
    </row>
    <row r="56" spans="1:27" ht="9.9" customHeight="1" x14ac:dyDescent="0.2">
      <c r="A56" s="10" t="s">
        <v>199</v>
      </c>
      <c r="B56" s="206">
        <v>104.4</v>
      </c>
      <c r="C56" s="206">
        <v>104.4</v>
      </c>
      <c r="D56" s="206">
        <v>105.2</v>
      </c>
      <c r="E56" s="206">
        <v>107.2</v>
      </c>
      <c r="F56" s="206">
        <v>110.3</v>
      </c>
      <c r="G56" s="206">
        <v>111.5</v>
      </c>
      <c r="H56" s="206">
        <v>107.4</v>
      </c>
      <c r="I56" s="206">
        <v>107.8</v>
      </c>
      <c r="J56" s="207">
        <v>109.6</v>
      </c>
      <c r="K56" s="206">
        <v>111.2</v>
      </c>
      <c r="L56" s="206">
        <v>111.4</v>
      </c>
      <c r="M56" s="207">
        <v>111.9</v>
      </c>
      <c r="N56" s="287">
        <f t="shared" ref="N56:N59" si="1">SUM(B56:M56)/12</f>
        <v>108.52500000000002</v>
      </c>
      <c r="O56" s="208">
        <v>101.5</v>
      </c>
      <c r="P56" s="21"/>
      <c r="Q56" s="21"/>
    </row>
    <row r="57" spans="1:27" ht="9.9" customHeight="1" x14ac:dyDescent="0.2">
      <c r="A57" s="10" t="s">
        <v>202</v>
      </c>
      <c r="B57" s="206">
        <v>109.8</v>
      </c>
      <c r="C57" s="206">
        <v>111.1</v>
      </c>
      <c r="D57" s="206">
        <v>112.9</v>
      </c>
      <c r="E57" s="206">
        <v>112.6</v>
      </c>
      <c r="F57" s="206">
        <v>115.3</v>
      </c>
      <c r="G57" s="206">
        <v>116.9</v>
      </c>
      <c r="H57" s="206">
        <v>111</v>
      </c>
      <c r="I57" s="206">
        <v>109</v>
      </c>
      <c r="J57" s="207">
        <v>114.4</v>
      </c>
      <c r="K57" s="206">
        <v>118.3</v>
      </c>
      <c r="L57" s="206">
        <v>124.3</v>
      </c>
      <c r="M57" s="207">
        <v>121.6</v>
      </c>
      <c r="N57" s="287">
        <f t="shared" si="1"/>
        <v>114.76666666666665</v>
      </c>
      <c r="O57" s="208">
        <f>SUM(N57/N56)*100</f>
        <v>105.75136297320122</v>
      </c>
      <c r="P57" s="21"/>
      <c r="Q57" s="21"/>
    </row>
    <row r="58" spans="1:27" ht="9.9" customHeight="1" x14ac:dyDescent="0.2">
      <c r="A58" s="10" t="s">
        <v>211</v>
      </c>
      <c r="B58" s="206">
        <v>119.6</v>
      </c>
      <c r="C58" s="206">
        <v>123</v>
      </c>
      <c r="D58" s="206">
        <v>124.9</v>
      </c>
      <c r="E58" s="206">
        <v>120.4</v>
      </c>
      <c r="F58" s="206">
        <v>122.8</v>
      </c>
      <c r="G58" s="206">
        <v>122.8</v>
      </c>
      <c r="H58" s="206">
        <v>126.5</v>
      </c>
      <c r="I58" s="206">
        <v>124.6</v>
      </c>
      <c r="J58" s="207">
        <v>120.4</v>
      </c>
      <c r="K58" s="206">
        <v>123.9</v>
      </c>
      <c r="L58" s="206">
        <v>123.3</v>
      </c>
      <c r="M58" s="207">
        <v>119.5</v>
      </c>
      <c r="N58" s="287">
        <f t="shared" si="1"/>
        <v>122.64166666666667</v>
      </c>
      <c r="O58" s="208">
        <f>SUM(N58/N57)*100</f>
        <v>106.86174847516703</v>
      </c>
      <c r="P58" s="21"/>
      <c r="Q58" s="21"/>
    </row>
    <row r="59" spans="1:27" ht="10.5" customHeight="1" x14ac:dyDescent="0.2">
      <c r="A59" s="10" t="s">
        <v>210</v>
      </c>
      <c r="B59" s="206">
        <v>121.9</v>
      </c>
      <c r="C59" s="206">
        <v>124.4</v>
      </c>
      <c r="D59" s="206">
        <v>124.3</v>
      </c>
      <c r="E59" s="206">
        <v>124</v>
      </c>
      <c r="F59" s="206">
        <v>129.1</v>
      </c>
      <c r="G59" s="206">
        <v>126</v>
      </c>
      <c r="H59" s="206">
        <v>120.9</v>
      </c>
      <c r="I59" s="206">
        <v>119.3</v>
      </c>
      <c r="J59" s="207">
        <v>118.8</v>
      </c>
      <c r="K59" s="206">
        <v>118</v>
      </c>
      <c r="L59" s="206">
        <v>111.6</v>
      </c>
      <c r="M59" s="207">
        <v>107.9</v>
      </c>
      <c r="N59" s="287">
        <f t="shared" si="1"/>
        <v>120.51666666666667</v>
      </c>
      <c r="O59" s="208">
        <f>SUM(N59/N58)*100</f>
        <v>98.267309913705233</v>
      </c>
      <c r="P59" s="21"/>
      <c r="Q59" s="21"/>
    </row>
    <row r="60" spans="1:27" ht="10.5" customHeight="1" x14ac:dyDescent="0.2">
      <c r="A60" s="10" t="s">
        <v>218</v>
      </c>
      <c r="B60" s="206">
        <v>107.9</v>
      </c>
      <c r="C60" s="206">
        <v>111.7</v>
      </c>
      <c r="D60" s="206">
        <v>111.9</v>
      </c>
      <c r="E60" s="206">
        <v>110.2</v>
      </c>
      <c r="F60" s="206">
        <v>112.5</v>
      </c>
      <c r="G60" s="206">
        <v>113</v>
      </c>
      <c r="H60" s="206">
        <v>111.4</v>
      </c>
      <c r="I60" s="206"/>
      <c r="J60" s="207"/>
      <c r="K60" s="206"/>
      <c r="L60" s="206"/>
      <c r="M60" s="207"/>
      <c r="N60" s="287"/>
      <c r="O60" s="208"/>
    </row>
    <row r="62" spans="1:27" ht="9.9" customHeight="1" x14ac:dyDescent="0.2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" customHeight="1" x14ac:dyDescent="0.2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" customHeigh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" customHeight="1" x14ac:dyDescent="0.2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" customHeight="1" x14ac:dyDescent="0.2">
      <c r="A85" s="206"/>
      <c r="B85" s="206" t="s">
        <v>87</v>
      </c>
      <c r="C85" s="206" t="s">
        <v>88</v>
      </c>
      <c r="D85" s="206" t="s">
        <v>89</v>
      </c>
      <c r="E85" s="206" t="s">
        <v>90</v>
      </c>
      <c r="F85" s="206" t="s">
        <v>91</v>
      </c>
      <c r="G85" s="206" t="s">
        <v>92</v>
      </c>
      <c r="H85" s="206" t="s">
        <v>93</v>
      </c>
      <c r="I85" s="206" t="s">
        <v>94</v>
      </c>
      <c r="J85" s="206" t="s">
        <v>95</v>
      </c>
      <c r="K85" s="206" t="s">
        <v>96</v>
      </c>
      <c r="L85" s="206" t="s">
        <v>97</v>
      </c>
      <c r="M85" s="207" t="s">
        <v>98</v>
      </c>
      <c r="N85" s="282" t="s">
        <v>146</v>
      </c>
      <c r="O85" s="209" t="s">
        <v>144</v>
      </c>
    </row>
    <row r="86" spans="1:25" ht="9.9" customHeight="1" x14ac:dyDescent="0.2">
      <c r="A86" s="10" t="s">
        <v>199</v>
      </c>
      <c r="B86" s="206">
        <v>59</v>
      </c>
      <c r="C86" s="206">
        <v>61.8</v>
      </c>
      <c r="D86" s="206">
        <v>70</v>
      </c>
      <c r="E86" s="206">
        <v>71.099999999999994</v>
      </c>
      <c r="F86" s="206">
        <v>71.400000000000006</v>
      </c>
      <c r="G86" s="206">
        <v>69.900000000000006</v>
      </c>
      <c r="H86" s="206">
        <v>72.599999999999994</v>
      </c>
      <c r="I86" s="206">
        <v>65.900000000000006</v>
      </c>
      <c r="J86" s="207">
        <v>68.8</v>
      </c>
      <c r="K86" s="206">
        <v>65.7</v>
      </c>
      <c r="L86" s="206">
        <v>65.400000000000006</v>
      </c>
      <c r="M86" s="207">
        <v>67.3</v>
      </c>
      <c r="N86" s="287">
        <f t="shared" ref="N86" si="2">SUM(B86:M86)/12</f>
        <v>67.408333333333317</v>
      </c>
      <c r="O86" s="208">
        <v>109.4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" customHeight="1" x14ac:dyDescent="0.2">
      <c r="A87" s="10" t="s">
        <v>202</v>
      </c>
      <c r="B87" s="206">
        <v>59.5</v>
      </c>
      <c r="C87" s="206">
        <v>60.6</v>
      </c>
      <c r="D87" s="206">
        <v>68.3</v>
      </c>
      <c r="E87" s="206">
        <v>65.8</v>
      </c>
      <c r="F87" s="206">
        <v>66.5</v>
      </c>
      <c r="G87" s="206">
        <v>66.7</v>
      </c>
      <c r="H87" s="206">
        <v>68.8</v>
      </c>
      <c r="I87" s="206">
        <v>68.900000000000006</v>
      </c>
      <c r="J87" s="207">
        <v>66.5</v>
      </c>
      <c r="K87" s="206">
        <v>67.7</v>
      </c>
      <c r="L87" s="206">
        <v>66.8</v>
      </c>
      <c r="M87" s="207">
        <v>61.7</v>
      </c>
      <c r="N87" s="287">
        <f>SUM(B87:M87)/12</f>
        <v>65.650000000000006</v>
      </c>
      <c r="O87" s="208">
        <f t="shared" ref="O87:O88" si="3">SUM(N87/N86)*100</f>
        <v>97.391519347261749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2">
      <c r="A88" s="10" t="s">
        <v>211</v>
      </c>
      <c r="B88" s="206">
        <v>62.7</v>
      </c>
      <c r="C88" s="206">
        <v>60.7</v>
      </c>
      <c r="D88" s="206">
        <v>64.7</v>
      </c>
      <c r="E88" s="206">
        <v>68.3</v>
      </c>
      <c r="F88" s="206">
        <v>65.3</v>
      </c>
      <c r="G88" s="206">
        <v>64.7</v>
      </c>
      <c r="H88" s="206">
        <v>68.400000000000006</v>
      </c>
      <c r="I88" s="206">
        <v>58.6</v>
      </c>
      <c r="J88" s="207">
        <v>66.2</v>
      </c>
      <c r="K88" s="206">
        <v>66.3</v>
      </c>
      <c r="L88" s="206">
        <v>62.1</v>
      </c>
      <c r="M88" s="207">
        <v>64.599999999999994</v>
      </c>
      <c r="N88" s="287">
        <f>SUM(B88:M88)/12</f>
        <v>64.38333333333334</v>
      </c>
      <c r="O88" s="208">
        <f t="shared" si="3"/>
        <v>98.070576288398073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2">
      <c r="A89" s="10" t="s">
        <v>210</v>
      </c>
      <c r="B89" s="206">
        <v>56.2</v>
      </c>
      <c r="C89" s="206">
        <v>61.9</v>
      </c>
      <c r="D89" s="206">
        <v>67.900000000000006</v>
      </c>
      <c r="E89" s="206">
        <v>67</v>
      </c>
      <c r="F89" s="206">
        <v>55.4</v>
      </c>
      <c r="G89" s="206">
        <v>60.3</v>
      </c>
      <c r="H89" s="206">
        <v>65.5</v>
      </c>
      <c r="I89" s="206">
        <v>58.5</v>
      </c>
      <c r="J89" s="207">
        <v>63.9</v>
      </c>
      <c r="K89" s="206">
        <v>67.900000000000006</v>
      </c>
      <c r="L89" s="206">
        <v>61.4</v>
      </c>
      <c r="M89" s="207">
        <v>67</v>
      </c>
      <c r="N89" s="287">
        <f>SUM(B89:M89)/12</f>
        <v>62.741666666666667</v>
      </c>
      <c r="O89" s="208">
        <f>SUM(N89/N88)*100</f>
        <v>97.450168263008024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2">
      <c r="A90" s="10" t="s">
        <v>218</v>
      </c>
      <c r="B90" s="206">
        <v>57.4</v>
      </c>
      <c r="C90" s="206">
        <v>63.8</v>
      </c>
      <c r="D90" s="206">
        <v>73.5</v>
      </c>
      <c r="E90" s="206">
        <v>79</v>
      </c>
      <c r="F90" s="206">
        <v>70.3</v>
      </c>
      <c r="G90" s="206">
        <v>74.900000000000006</v>
      </c>
      <c r="H90" s="206">
        <v>70</v>
      </c>
      <c r="I90" s="206"/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" customHeight="1" x14ac:dyDescent="0.2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J50" sqref="J50"/>
    </sheetView>
  </sheetViews>
  <sheetFormatPr defaultRowHeight="13.2" x14ac:dyDescent="0.2"/>
  <cols>
    <col min="1" max="1" width="6.109375" customWidth="1"/>
    <col min="2" max="2" width="19.33203125" customWidth="1"/>
    <col min="3" max="4" width="13.21875" customWidth="1"/>
    <col min="5" max="6" width="11.88671875" customWidth="1"/>
    <col min="7" max="7" width="17.88671875" customWidth="1"/>
    <col min="8" max="8" width="3.77734375" customWidth="1"/>
    <col min="9" max="9" width="18.44140625" style="34" customWidth="1"/>
    <col min="10" max="10" width="9.33203125" customWidth="1"/>
    <col min="11" max="11" width="5.44140625" customWidth="1"/>
    <col min="12" max="12" width="4.21875" customWidth="1"/>
    <col min="13" max="13" width="17.21875" customWidth="1"/>
    <col min="14" max="14" width="17.6640625" customWidth="1"/>
    <col min="15" max="15" width="3.77734375" style="30" customWidth="1"/>
    <col min="16" max="16" width="18" customWidth="1"/>
    <col min="17" max="17" width="13.88671875" customWidth="1"/>
    <col min="18" max="18" width="11.44140625" customWidth="1"/>
    <col min="19" max="19" width="14" customWidth="1"/>
  </cols>
  <sheetData>
    <row r="1" spans="1:19" ht="22.5" customHeight="1" x14ac:dyDescent="0.2">
      <c r="A1" s="576" t="s">
        <v>238</v>
      </c>
      <c r="B1" s="577"/>
      <c r="C1" s="577"/>
      <c r="D1" s="577"/>
      <c r="E1" s="577"/>
      <c r="F1" s="577"/>
      <c r="G1" s="577"/>
      <c r="M1" s="20"/>
      <c r="N1" s="453" t="s">
        <v>218</v>
      </c>
      <c r="O1" s="155"/>
      <c r="P1" s="58"/>
      <c r="Q1" s="382" t="s">
        <v>210</v>
      </c>
    </row>
    <row r="2" spans="1:19" ht="13.5" customHeight="1" x14ac:dyDescent="0.2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75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2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138965</v>
      </c>
      <c r="K3" s="271">
        <v>1</v>
      </c>
      <c r="L3" s="5">
        <f>SUM(H3)</f>
        <v>33</v>
      </c>
      <c r="M3" s="224" t="s">
        <v>0</v>
      </c>
      <c r="N3" s="17">
        <f>SUM(J3)</f>
        <v>138965</v>
      </c>
      <c r="O3" s="5">
        <f>SUM(H3)</f>
        <v>33</v>
      </c>
      <c r="P3" s="224" t="s">
        <v>0</v>
      </c>
      <c r="Q3" s="272">
        <v>133832</v>
      </c>
    </row>
    <row r="4" spans="1:19" ht="13.5" customHeight="1" x14ac:dyDescent="0.2">
      <c r="H4" s="119">
        <v>26</v>
      </c>
      <c r="I4" s="224" t="s">
        <v>31</v>
      </c>
      <c r="J4" s="17">
        <v>95142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95142</v>
      </c>
      <c r="O4" s="5">
        <f t="shared" ref="O4:O12" si="2">SUM(H4)</f>
        <v>26</v>
      </c>
      <c r="P4" s="224" t="s">
        <v>31</v>
      </c>
      <c r="Q4" s="125">
        <v>88598</v>
      </c>
    </row>
    <row r="5" spans="1:19" ht="13.5" customHeight="1" x14ac:dyDescent="0.2">
      <c r="H5" s="119">
        <v>17</v>
      </c>
      <c r="I5" s="224" t="s">
        <v>22</v>
      </c>
      <c r="J5" s="17">
        <v>66432</v>
      </c>
      <c r="K5" s="271">
        <v>3</v>
      </c>
      <c r="L5" s="5">
        <f t="shared" si="0"/>
        <v>17</v>
      </c>
      <c r="M5" s="224" t="s">
        <v>22</v>
      </c>
      <c r="N5" s="17">
        <f t="shared" si="1"/>
        <v>66432</v>
      </c>
      <c r="O5" s="5">
        <f t="shared" si="2"/>
        <v>17</v>
      </c>
      <c r="P5" s="224" t="s">
        <v>22</v>
      </c>
      <c r="Q5" s="125">
        <v>56633</v>
      </c>
      <c r="S5" s="58"/>
    </row>
    <row r="6" spans="1:19" ht="13.5" customHeight="1" x14ac:dyDescent="0.2">
      <c r="H6" s="119">
        <v>36</v>
      </c>
      <c r="I6" s="225" t="s">
        <v>5</v>
      </c>
      <c r="J6" s="17">
        <v>65849</v>
      </c>
      <c r="K6" s="271">
        <v>4</v>
      </c>
      <c r="L6" s="5">
        <f t="shared" si="0"/>
        <v>36</v>
      </c>
      <c r="M6" s="225" t="s">
        <v>5</v>
      </c>
      <c r="N6" s="17">
        <f t="shared" si="1"/>
        <v>65849</v>
      </c>
      <c r="O6" s="5">
        <f t="shared" si="2"/>
        <v>36</v>
      </c>
      <c r="P6" s="225" t="s">
        <v>5</v>
      </c>
      <c r="Q6" s="125">
        <v>96727</v>
      </c>
    </row>
    <row r="7" spans="1:19" ht="13.5" customHeight="1" x14ac:dyDescent="0.2">
      <c r="H7" s="119">
        <v>16</v>
      </c>
      <c r="I7" s="224" t="s">
        <v>3</v>
      </c>
      <c r="J7" s="126">
        <v>57530</v>
      </c>
      <c r="K7" s="271">
        <v>5</v>
      </c>
      <c r="L7" s="5">
        <f t="shared" si="0"/>
        <v>16</v>
      </c>
      <c r="M7" s="224" t="s">
        <v>3</v>
      </c>
      <c r="N7" s="17">
        <f t="shared" si="1"/>
        <v>57530</v>
      </c>
      <c r="O7" s="5">
        <f t="shared" si="2"/>
        <v>16</v>
      </c>
      <c r="P7" s="224" t="s">
        <v>3</v>
      </c>
      <c r="Q7" s="125">
        <v>62901</v>
      </c>
    </row>
    <row r="8" spans="1:19" ht="13.5" customHeight="1" x14ac:dyDescent="0.2">
      <c r="G8" s="515"/>
      <c r="H8" s="119">
        <v>34</v>
      </c>
      <c r="I8" s="224" t="s">
        <v>1</v>
      </c>
      <c r="J8" s="300">
        <v>43816</v>
      </c>
      <c r="K8" s="271">
        <v>6</v>
      </c>
      <c r="L8" s="5">
        <f t="shared" si="0"/>
        <v>34</v>
      </c>
      <c r="M8" s="224" t="s">
        <v>1</v>
      </c>
      <c r="N8" s="17">
        <f t="shared" si="1"/>
        <v>43816</v>
      </c>
      <c r="O8" s="5">
        <f t="shared" si="2"/>
        <v>34</v>
      </c>
      <c r="P8" s="224" t="s">
        <v>1</v>
      </c>
      <c r="Q8" s="125">
        <v>43934</v>
      </c>
    </row>
    <row r="9" spans="1:19" ht="13.5" customHeight="1" x14ac:dyDescent="0.2">
      <c r="H9" s="541">
        <v>40</v>
      </c>
      <c r="I9" s="302" t="s">
        <v>2</v>
      </c>
      <c r="J9" s="17">
        <v>40278</v>
      </c>
      <c r="K9" s="271">
        <v>7</v>
      </c>
      <c r="L9" s="5">
        <f t="shared" si="0"/>
        <v>40</v>
      </c>
      <c r="M9" s="302" t="s">
        <v>2</v>
      </c>
      <c r="N9" s="17">
        <f t="shared" si="1"/>
        <v>40278</v>
      </c>
      <c r="O9" s="5">
        <f t="shared" si="2"/>
        <v>40</v>
      </c>
      <c r="P9" s="302" t="s">
        <v>2</v>
      </c>
      <c r="Q9" s="125">
        <v>51524</v>
      </c>
    </row>
    <row r="10" spans="1:19" ht="13.5" customHeight="1" x14ac:dyDescent="0.2">
      <c r="G10" s="515"/>
      <c r="H10" s="119">
        <v>13</v>
      </c>
      <c r="I10" s="224" t="s">
        <v>7</v>
      </c>
      <c r="J10" s="193">
        <v>34991</v>
      </c>
      <c r="K10" s="271">
        <v>8</v>
      </c>
      <c r="L10" s="5">
        <f t="shared" si="0"/>
        <v>13</v>
      </c>
      <c r="M10" s="224" t="s">
        <v>7</v>
      </c>
      <c r="N10" s="17">
        <f t="shared" si="1"/>
        <v>34991</v>
      </c>
      <c r="O10" s="5">
        <f t="shared" si="2"/>
        <v>13</v>
      </c>
      <c r="P10" s="224" t="s">
        <v>7</v>
      </c>
      <c r="Q10" s="125">
        <v>28704</v>
      </c>
    </row>
    <row r="11" spans="1:19" ht="13.5" customHeight="1" x14ac:dyDescent="0.2">
      <c r="H11" s="194">
        <v>24</v>
      </c>
      <c r="I11" s="302" t="s">
        <v>29</v>
      </c>
      <c r="J11" s="543">
        <v>31988</v>
      </c>
      <c r="K11" s="271">
        <v>9</v>
      </c>
      <c r="L11" s="5">
        <f t="shared" si="0"/>
        <v>24</v>
      </c>
      <c r="M11" s="302" t="s">
        <v>29</v>
      </c>
      <c r="N11" s="17">
        <f t="shared" si="1"/>
        <v>31988</v>
      </c>
      <c r="O11" s="5">
        <f t="shared" si="2"/>
        <v>24</v>
      </c>
      <c r="P11" s="302" t="s">
        <v>29</v>
      </c>
      <c r="Q11" s="125">
        <v>25424</v>
      </c>
    </row>
    <row r="12" spans="1:19" ht="13.5" customHeight="1" thickBot="1" x14ac:dyDescent="0.25">
      <c r="H12" s="373">
        <v>38</v>
      </c>
      <c r="I12" s="535" t="s">
        <v>39</v>
      </c>
      <c r="J12" s="544">
        <v>30428</v>
      </c>
      <c r="K12" s="270">
        <v>10</v>
      </c>
      <c r="L12" s="5">
        <f t="shared" si="0"/>
        <v>38</v>
      </c>
      <c r="M12" s="535" t="s">
        <v>39</v>
      </c>
      <c r="N12" s="160">
        <f t="shared" si="1"/>
        <v>30428</v>
      </c>
      <c r="O12" s="18">
        <f t="shared" si="2"/>
        <v>38</v>
      </c>
      <c r="P12" s="535" t="s">
        <v>39</v>
      </c>
      <c r="Q12" s="273">
        <v>30334</v>
      </c>
    </row>
    <row r="13" spans="1:19" ht="13.5" customHeight="1" thickTop="1" thickBot="1" x14ac:dyDescent="0.25">
      <c r="H13" s="168">
        <v>25</v>
      </c>
      <c r="I13" s="245" t="s">
        <v>30</v>
      </c>
      <c r="J13" s="545">
        <v>29630</v>
      </c>
      <c r="K13" s="147"/>
      <c r="L13" s="113"/>
      <c r="M13" s="228"/>
      <c r="N13" s="460">
        <f>SUM(J43)</f>
        <v>777556</v>
      </c>
      <c r="O13" s="5"/>
      <c r="P13" s="372" t="s">
        <v>178</v>
      </c>
      <c r="Q13" s="275">
        <v>782862</v>
      </c>
    </row>
    <row r="14" spans="1:19" ht="13.5" customHeight="1" x14ac:dyDescent="0.2">
      <c r="B14" s="24"/>
      <c r="G14" s="1"/>
      <c r="H14" s="119">
        <v>31</v>
      </c>
      <c r="I14" s="224" t="s">
        <v>123</v>
      </c>
      <c r="J14" s="17">
        <v>28887</v>
      </c>
      <c r="K14" s="147"/>
      <c r="L14" s="31"/>
      <c r="N14" t="s">
        <v>65</v>
      </c>
      <c r="O14"/>
    </row>
    <row r="15" spans="1:19" ht="13.5" customHeight="1" x14ac:dyDescent="0.2">
      <c r="H15" s="119">
        <v>3</v>
      </c>
      <c r="I15" s="224" t="s">
        <v>11</v>
      </c>
      <c r="J15" s="17">
        <v>19957</v>
      </c>
      <c r="K15" s="147"/>
      <c r="L15" s="31"/>
      <c r="M15" s="1" t="s">
        <v>219</v>
      </c>
      <c r="N15" s="19"/>
      <c r="O15"/>
      <c r="P15" s="453" t="s">
        <v>220</v>
      </c>
      <c r="Q15" s="124" t="s">
        <v>69</v>
      </c>
    </row>
    <row r="16" spans="1:19" ht="13.5" customHeight="1" x14ac:dyDescent="0.2">
      <c r="B16" s="1"/>
      <c r="C16" s="19"/>
      <c r="D16" s="1"/>
      <c r="E16" s="22"/>
      <c r="F16" s="1"/>
      <c r="H16" s="119">
        <v>2</v>
      </c>
      <c r="I16" s="224" t="s">
        <v>6</v>
      </c>
      <c r="J16" s="17">
        <v>12481</v>
      </c>
      <c r="K16" s="147"/>
      <c r="L16" s="5">
        <f>SUM(L3)</f>
        <v>33</v>
      </c>
      <c r="M16" s="17">
        <f>SUM(N3)</f>
        <v>138965</v>
      </c>
      <c r="N16" s="224" t="s">
        <v>0</v>
      </c>
      <c r="O16" s="5">
        <f>SUM(O3)</f>
        <v>33</v>
      </c>
      <c r="P16" s="17">
        <f>SUM(M16)</f>
        <v>138965</v>
      </c>
      <c r="Q16" s="377">
        <v>123707</v>
      </c>
      <c r="R16" s="114"/>
    </row>
    <row r="17" spans="2:20" ht="13.5" customHeight="1" x14ac:dyDescent="0.2">
      <c r="B17" s="1"/>
      <c r="C17" s="19"/>
      <c r="D17" s="1"/>
      <c r="E17" s="22"/>
      <c r="F17" s="1"/>
      <c r="H17" s="119">
        <v>9</v>
      </c>
      <c r="I17" s="454" t="s">
        <v>197</v>
      </c>
      <c r="J17" s="300">
        <v>12386</v>
      </c>
      <c r="K17" s="147"/>
      <c r="L17" s="5">
        <f t="shared" ref="L17:L25" si="3">SUM(L4)</f>
        <v>26</v>
      </c>
      <c r="M17" s="17">
        <f t="shared" ref="M17:M25" si="4">SUM(N4)</f>
        <v>95142</v>
      </c>
      <c r="N17" s="224" t="s">
        <v>31</v>
      </c>
      <c r="O17" s="5">
        <f t="shared" ref="O17:O25" si="5">SUM(O4)</f>
        <v>26</v>
      </c>
      <c r="P17" s="17">
        <f t="shared" ref="P17:P25" si="6">SUM(M17)</f>
        <v>95142</v>
      </c>
      <c r="Q17" s="378">
        <v>112142</v>
      </c>
      <c r="R17" s="114"/>
      <c r="S17" s="51"/>
    </row>
    <row r="18" spans="2:20" ht="13.5" customHeight="1" x14ac:dyDescent="0.2">
      <c r="B18" s="1"/>
      <c r="C18" s="19"/>
      <c r="D18" s="1"/>
      <c r="E18" s="22"/>
      <c r="F18" s="1"/>
      <c r="H18" s="119">
        <v>14</v>
      </c>
      <c r="I18" s="224" t="s">
        <v>20</v>
      </c>
      <c r="J18" s="17">
        <v>11862</v>
      </c>
      <c r="K18" s="147"/>
      <c r="L18" s="5">
        <f t="shared" si="3"/>
        <v>17</v>
      </c>
      <c r="M18" s="17">
        <f t="shared" si="4"/>
        <v>66432</v>
      </c>
      <c r="N18" s="224" t="s">
        <v>22</v>
      </c>
      <c r="O18" s="5">
        <f t="shared" si="5"/>
        <v>17</v>
      </c>
      <c r="P18" s="17">
        <f t="shared" si="6"/>
        <v>66432</v>
      </c>
      <c r="Q18" s="378">
        <v>75354</v>
      </c>
      <c r="R18" s="114"/>
      <c r="S18" s="158"/>
    </row>
    <row r="19" spans="2:20" ht="13.5" customHeight="1" x14ac:dyDescent="0.2">
      <c r="B19" s="1"/>
      <c r="C19" s="19"/>
      <c r="D19" s="1"/>
      <c r="E19" s="22"/>
      <c r="F19" s="1"/>
      <c r="G19" s="497"/>
      <c r="H19" s="119">
        <v>37</v>
      </c>
      <c r="I19" s="224" t="s">
        <v>38</v>
      </c>
      <c r="J19" s="17">
        <v>10754</v>
      </c>
      <c r="L19" s="5">
        <f t="shared" si="3"/>
        <v>36</v>
      </c>
      <c r="M19" s="17">
        <f t="shared" si="4"/>
        <v>65849</v>
      </c>
      <c r="N19" s="225" t="s">
        <v>5</v>
      </c>
      <c r="O19" s="5">
        <f t="shared" si="5"/>
        <v>36</v>
      </c>
      <c r="P19" s="17">
        <f t="shared" si="6"/>
        <v>65849</v>
      </c>
      <c r="Q19" s="378">
        <v>58098</v>
      </c>
      <c r="R19" s="114"/>
      <c r="S19" s="175"/>
    </row>
    <row r="20" spans="2:20" ht="13.5" customHeight="1" x14ac:dyDescent="0.2">
      <c r="B20" s="23"/>
      <c r="C20" s="19"/>
      <c r="D20" s="1"/>
      <c r="E20" s="22"/>
      <c r="F20" s="1"/>
      <c r="H20" s="119">
        <v>21</v>
      </c>
      <c r="I20" s="454" t="s">
        <v>189</v>
      </c>
      <c r="J20" s="17">
        <v>8802</v>
      </c>
      <c r="L20" s="5">
        <f t="shared" si="3"/>
        <v>16</v>
      </c>
      <c r="M20" s="17">
        <f t="shared" si="4"/>
        <v>57530</v>
      </c>
      <c r="N20" s="224" t="s">
        <v>3</v>
      </c>
      <c r="O20" s="5">
        <f t="shared" si="5"/>
        <v>16</v>
      </c>
      <c r="P20" s="17">
        <f t="shared" si="6"/>
        <v>57530</v>
      </c>
      <c r="Q20" s="378">
        <v>72352</v>
      </c>
      <c r="R20" s="114"/>
      <c r="S20" s="175"/>
    </row>
    <row r="21" spans="2:20" ht="13.5" customHeight="1" x14ac:dyDescent="0.2">
      <c r="B21" s="23"/>
      <c r="C21" s="19"/>
      <c r="D21" s="1"/>
      <c r="E21" s="22"/>
      <c r="F21" s="1"/>
      <c r="H21" s="119">
        <v>15</v>
      </c>
      <c r="I21" s="224" t="s">
        <v>21</v>
      </c>
      <c r="J21" s="17">
        <v>8122</v>
      </c>
      <c r="L21" s="5">
        <f t="shared" si="3"/>
        <v>34</v>
      </c>
      <c r="M21" s="17">
        <f t="shared" si="4"/>
        <v>43816</v>
      </c>
      <c r="N21" s="224" t="s">
        <v>1</v>
      </c>
      <c r="O21" s="5">
        <f t="shared" si="5"/>
        <v>34</v>
      </c>
      <c r="P21" s="17">
        <f t="shared" si="6"/>
        <v>43816</v>
      </c>
      <c r="Q21" s="378">
        <v>55470</v>
      </c>
      <c r="R21" s="114"/>
      <c r="S21" s="33"/>
    </row>
    <row r="22" spans="2:20" ht="13.5" customHeight="1" x14ac:dyDescent="0.2">
      <c r="B22" s="1"/>
      <c r="C22" s="19"/>
      <c r="D22" s="1"/>
      <c r="E22" s="22"/>
      <c r="F22" s="1"/>
      <c r="H22" s="119">
        <v>11</v>
      </c>
      <c r="I22" s="224" t="s">
        <v>18</v>
      </c>
      <c r="J22" s="300">
        <v>7740</v>
      </c>
      <c r="K22" s="19"/>
      <c r="L22" s="5">
        <f t="shared" si="3"/>
        <v>40</v>
      </c>
      <c r="M22" s="17">
        <f t="shared" si="4"/>
        <v>40278</v>
      </c>
      <c r="N22" s="302" t="s">
        <v>2</v>
      </c>
      <c r="O22" s="5">
        <f t="shared" si="5"/>
        <v>40</v>
      </c>
      <c r="P22" s="17">
        <f t="shared" si="6"/>
        <v>40278</v>
      </c>
      <c r="Q22" s="378">
        <v>52682</v>
      </c>
      <c r="R22" s="114"/>
    </row>
    <row r="23" spans="2:20" ht="13.5" customHeight="1" x14ac:dyDescent="0.2">
      <c r="B23" s="23"/>
      <c r="C23" s="19"/>
      <c r="D23" s="1"/>
      <c r="E23" s="22"/>
      <c r="F23" s="1"/>
      <c r="H23" s="119">
        <v>1</v>
      </c>
      <c r="I23" s="224" t="s">
        <v>4</v>
      </c>
      <c r="J23" s="17">
        <v>3942</v>
      </c>
      <c r="K23" s="19"/>
      <c r="L23" s="5">
        <f t="shared" si="3"/>
        <v>13</v>
      </c>
      <c r="M23" s="17">
        <f t="shared" si="4"/>
        <v>34991</v>
      </c>
      <c r="N23" s="224" t="s">
        <v>7</v>
      </c>
      <c r="O23" s="5">
        <f t="shared" si="5"/>
        <v>13</v>
      </c>
      <c r="P23" s="17">
        <f t="shared" si="6"/>
        <v>34991</v>
      </c>
      <c r="Q23" s="378">
        <v>34859</v>
      </c>
      <c r="R23" s="114"/>
      <c r="S23" s="51"/>
    </row>
    <row r="24" spans="2:20" ht="13.5" customHeight="1" x14ac:dyDescent="0.2">
      <c r="B24" s="1"/>
      <c r="C24" s="19"/>
      <c r="D24" s="1"/>
      <c r="E24" s="22"/>
      <c r="F24" s="1"/>
      <c r="H24" s="119">
        <v>12</v>
      </c>
      <c r="I24" s="224" t="s">
        <v>19</v>
      </c>
      <c r="J24" s="17">
        <v>2966</v>
      </c>
      <c r="K24" s="19"/>
      <c r="L24" s="5">
        <f t="shared" si="3"/>
        <v>24</v>
      </c>
      <c r="M24" s="17">
        <f t="shared" si="4"/>
        <v>31988</v>
      </c>
      <c r="N24" s="302" t="s">
        <v>29</v>
      </c>
      <c r="O24" s="5">
        <f t="shared" si="5"/>
        <v>24</v>
      </c>
      <c r="P24" s="17">
        <f t="shared" si="6"/>
        <v>31988</v>
      </c>
      <c r="Q24" s="378">
        <v>34587</v>
      </c>
      <c r="R24" s="114"/>
      <c r="S24" s="158"/>
    </row>
    <row r="25" spans="2:20" ht="13.5" customHeight="1" thickBot="1" x14ac:dyDescent="0.25">
      <c r="B25" s="1"/>
      <c r="C25" s="19"/>
      <c r="D25" s="1"/>
      <c r="E25" s="22"/>
      <c r="F25" s="1"/>
      <c r="H25" s="119">
        <v>30</v>
      </c>
      <c r="I25" s="224" t="s">
        <v>34</v>
      </c>
      <c r="J25" s="17">
        <v>2462</v>
      </c>
      <c r="K25" s="19"/>
      <c r="L25" s="18">
        <f t="shared" si="3"/>
        <v>38</v>
      </c>
      <c r="M25" s="160">
        <f t="shared" si="4"/>
        <v>30428</v>
      </c>
      <c r="N25" s="535" t="s">
        <v>39</v>
      </c>
      <c r="O25" s="18">
        <f t="shared" si="5"/>
        <v>38</v>
      </c>
      <c r="P25" s="160">
        <f t="shared" si="6"/>
        <v>30428</v>
      </c>
      <c r="Q25" s="379">
        <v>35552</v>
      </c>
      <c r="R25" s="178" t="s">
        <v>80</v>
      </c>
      <c r="S25" s="33"/>
      <c r="T25" s="33"/>
    </row>
    <row r="26" spans="2:20" ht="13.5" customHeight="1" thickTop="1" x14ac:dyDescent="0.2">
      <c r="B26" s="1"/>
      <c r="C26" s="1"/>
      <c r="D26" s="1"/>
      <c r="E26" s="1"/>
      <c r="F26" s="1"/>
      <c r="H26" s="119">
        <v>22</v>
      </c>
      <c r="I26" s="224" t="s">
        <v>27</v>
      </c>
      <c r="J26" s="300">
        <v>2393</v>
      </c>
      <c r="K26" s="19"/>
      <c r="L26" s="161"/>
      <c r="M26" s="226">
        <f>SUM(J43-(M16+M17+M18+M19+M20+M21+M22+M23+M24+M25))</f>
        <v>172137</v>
      </c>
      <c r="N26" s="301" t="s">
        <v>46</v>
      </c>
      <c r="O26" s="162"/>
      <c r="P26" s="226">
        <f>SUM(M26)</f>
        <v>172137</v>
      </c>
      <c r="Q26" s="226"/>
      <c r="R26" s="246">
        <v>846864</v>
      </c>
      <c r="T26" s="33"/>
    </row>
    <row r="27" spans="2:20" ht="13.5" customHeight="1" x14ac:dyDescent="0.2">
      <c r="H27" s="119">
        <v>39</v>
      </c>
      <c r="I27" s="224" t="s">
        <v>40</v>
      </c>
      <c r="J27" s="17">
        <v>1955</v>
      </c>
      <c r="K27" s="19"/>
      <c r="M27" s="58" t="s">
        <v>212</v>
      </c>
      <c r="N27" s="58"/>
      <c r="O27" s="155"/>
      <c r="P27" s="156" t="s">
        <v>213</v>
      </c>
    </row>
    <row r="28" spans="2:20" ht="13.5" customHeight="1" x14ac:dyDescent="0.2">
      <c r="G28" s="21"/>
      <c r="H28" s="119">
        <v>27</v>
      </c>
      <c r="I28" s="224" t="s">
        <v>32</v>
      </c>
      <c r="J28" s="193">
        <v>1512</v>
      </c>
      <c r="K28" s="19"/>
      <c r="M28" s="125">
        <f t="shared" ref="M28:M37" si="7">SUM(Q3)</f>
        <v>133832</v>
      </c>
      <c r="N28" s="224" t="s">
        <v>0</v>
      </c>
      <c r="O28" s="5">
        <f>SUM(L3)</f>
        <v>33</v>
      </c>
      <c r="P28" s="125">
        <f t="shared" ref="P28:P37" si="8">SUM(Q3)</f>
        <v>133832</v>
      </c>
    </row>
    <row r="29" spans="2:20" ht="13.5" customHeight="1" x14ac:dyDescent="0.2">
      <c r="H29" s="119">
        <v>35</v>
      </c>
      <c r="I29" s="224" t="s">
        <v>37</v>
      </c>
      <c r="J29" s="193">
        <v>1487</v>
      </c>
      <c r="K29" s="19"/>
      <c r="M29" s="125">
        <f t="shared" si="7"/>
        <v>88598</v>
      </c>
      <c r="N29" s="224" t="s">
        <v>31</v>
      </c>
      <c r="O29" s="5">
        <f t="shared" ref="O29:O37" si="9">SUM(L4)</f>
        <v>26</v>
      </c>
      <c r="P29" s="125">
        <f t="shared" si="8"/>
        <v>88598</v>
      </c>
    </row>
    <row r="30" spans="2:20" ht="13.5" customHeight="1" x14ac:dyDescent="0.2">
      <c r="H30" s="119">
        <v>29</v>
      </c>
      <c r="I30" s="224" t="s">
        <v>113</v>
      </c>
      <c r="J30" s="17">
        <v>1110</v>
      </c>
      <c r="K30" s="19"/>
      <c r="M30" s="125">
        <f t="shared" si="7"/>
        <v>56633</v>
      </c>
      <c r="N30" s="224" t="s">
        <v>22</v>
      </c>
      <c r="O30" s="5">
        <f t="shared" si="9"/>
        <v>17</v>
      </c>
      <c r="P30" s="125">
        <f t="shared" si="8"/>
        <v>56633</v>
      </c>
    </row>
    <row r="31" spans="2:20" ht="13.5" customHeight="1" x14ac:dyDescent="0.2">
      <c r="H31" s="119">
        <v>6</v>
      </c>
      <c r="I31" s="224" t="s">
        <v>14</v>
      </c>
      <c r="J31" s="17">
        <v>686</v>
      </c>
      <c r="K31" s="19"/>
      <c r="M31" s="125">
        <f t="shared" si="7"/>
        <v>96727</v>
      </c>
      <c r="N31" s="225" t="s">
        <v>5</v>
      </c>
      <c r="O31" s="5">
        <f t="shared" si="9"/>
        <v>36</v>
      </c>
      <c r="P31" s="125">
        <f t="shared" si="8"/>
        <v>96727</v>
      </c>
    </row>
    <row r="32" spans="2:20" ht="13.5" customHeight="1" x14ac:dyDescent="0.2">
      <c r="H32" s="119">
        <v>23</v>
      </c>
      <c r="I32" s="224" t="s">
        <v>28</v>
      </c>
      <c r="J32" s="17">
        <v>594</v>
      </c>
      <c r="K32" s="19"/>
      <c r="M32" s="125">
        <f t="shared" si="7"/>
        <v>62901</v>
      </c>
      <c r="N32" s="224" t="s">
        <v>3</v>
      </c>
      <c r="O32" s="5">
        <f t="shared" si="9"/>
        <v>16</v>
      </c>
      <c r="P32" s="125">
        <f t="shared" si="8"/>
        <v>62901</v>
      </c>
      <c r="S32" s="14"/>
    </row>
    <row r="33" spans="7:21" ht="13.5" customHeight="1" x14ac:dyDescent="0.2">
      <c r="G33" s="516"/>
      <c r="H33" s="119">
        <v>4</v>
      </c>
      <c r="I33" s="224" t="s">
        <v>12</v>
      </c>
      <c r="J33" s="300">
        <v>488</v>
      </c>
      <c r="K33" s="19"/>
      <c r="M33" s="125">
        <f t="shared" si="7"/>
        <v>43934</v>
      </c>
      <c r="N33" s="224" t="s">
        <v>1</v>
      </c>
      <c r="O33" s="5">
        <f t="shared" si="9"/>
        <v>34</v>
      </c>
      <c r="P33" s="125">
        <f t="shared" si="8"/>
        <v>43934</v>
      </c>
      <c r="S33" s="33"/>
      <c r="T33" s="33"/>
    </row>
    <row r="34" spans="7:21" ht="13.5" customHeight="1" x14ac:dyDescent="0.2">
      <c r="H34" s="119">
        <v>18</v>
      </c>
      <c r="I34" s="224" t="s">
        <v>23</v>
      </c>
      <c r="J34" s="17">
        <v>473</v>
      </c>
      <c r="K34" s="19"/>
      <c r="M34" s="125">
        <f t="shared" si="7"/>
        <v>51524</v>
      </c>
      <c r="N34" s="302" t="s">
        <v>2</v>
      </c>
      <c r="O34" s="5">
        <f t="shared" si="9"/>
        <v>40</v>
      </c>
      <c r="P34" s="125">
        <f t="shared" si="8"/>
        <v>51524</v>
      </c>
      <c r="S34" s="33"/>
      <c r="T34" s="33"/>
    </row>
    <row r="35" spans="7:21" ht="13.5" customHeight="1" x14ac:dyDescent="0.2">
      <c r="H35" s="119">
        <v>32</v>
      </c>
      <c r="I35" s="224" t="s">
        <v>36</v>
      </c>
      <c r="J35" s="193">
        <v>432</v>
      </c>
      <c r="K35" s="19"/>
      <c r="M35" s="125">
        <f t="shared" si="7"/>
        <v>28704</v>
      </c>
      <c r="N35" s="224" t="s">
        <v>7</v>
      </c>
      <c r="O35" s="5">
        <f t="shared" si="9"/>
        <v>13</v>
      </c>
      <c r="P35" s="125">
        <f t="shared" si="8"/>
        <v>28704</v>
      </c>
      <c r="S35" s="33"/>
    </row>
    <row r="36" spans="7:21" ht="13.5" customHeight="1" x14ac:dyDescent="0.2">
      <c r="H36" s="119">
        <v>19</v>
      </c>
      <c r="I36" s="224" t="s">
        <v>24</v>
      </c>
      <c r="J36" s="17">
        <v>313</v>
      </c>
      <c r="K36" s="19"/>
      <c r="M36" s="125">
        <f t="shared" si="7"/>
        <v>25424</v>
      </c>
      <c r="N36" s="302" t="s">
        <v>29</v>
      </c>
      <c r="O36" s="5">
        <f t="shared" si="9"/>
        <v>24</v>
      </c>
      <c r="P36" s="125">
        <f t="shared" si="8"/>
        <v>25424</v>
      </c>
      <c r="S36" s="33"/>
    </row>
    <row r="37" spans="7:21" ht="13.5" customHeight="1" thickBot="1" x14ac:dyDescent="0.25">
      <c r="H37" s="119">
        <v>7</v>
      </c>
      <c r="I37" s="224" t="s">
        <v>15</v>
      </c>
      <c r="J37" s="300">
        <v>247</v>
      </c>
      <c r="K37" s="19"/>
      <c r="M37" s="159">
        <f t="shared" si="7"/>
        <v>30334</v>
      </c>
      <c r="N37" s="535" t="s">
        <v>39</v>
      </c>
      <c r="O37" s="18">
        <f t="shared" si="9"/>
        <v>38</v>
      </c>
      <c r="P37" s="159">
        <f t="shared" si="8"/>
        <v>30334</v>
      </c>
      <c r="S37" s="33"/>
    </row>
    <row r="38" spans="7:21" ht="13.5" customHeight="1" thickTop="1" x14ac:dyDescent="0.2">
      <c r="G38" s="497"/>
      <c r="H38" s="119">
        <v>20</v>
      </c>
      <c r="I38" s="224" t="s">
        <v>25</v>
      </c>
      <c r="J38" s="126">
        <v>209</v>
      </c>
      <c r="K38" s="19"/>
      <c r="M38" s="466">
        <f>SUM(Q13-(Q3+Q4+Q5+Q6+Q7+Q8+Q9+Q10+Q11+Q12))</f>
        <v>164251</v>
      </c>
      <c r="N38" s="467" t="s">
        <v>193</v>
      </c>
      <c r="O38" s="468"/>
      <c r="P38" s="469">
        <f>SUM(M38)</f>
        <v>164251</v>
      </c>
      <c r="U38" s="33"/>
    </row>
    <row r="39" spans="7:21" ht="13.5" customHeight="1" x14ac:dyDescent="0.2">
      <c r="H39" s="119">
        <v>5</v>
      </c>
      <c r="I39" s="224" t="s">
        <v>13</v>
      </c>
      <c r="J39" s="300">
        <v>115</v>
      </c>
      <c r="K39" s="19"/>
      <c r="P39" s="33"/>
    </row>
    <row r="40" spans="7:21" ht="13.5" customHeight="1" x14ac:dyDescent="0.2">
      <c r="H40" s="119">
        <v>10</v>
      </c>
      <c r="I40" s="224" t="s">
        <v>17</v>
      </c>
      <c r="J40" s="17">
        <v>92</v>
      </c>
      <c r="K40" s="19"/>
    </row>
    <row r="41" spans="7:21" ht="13.5" customHeight="1" x14ac:dyDescent="0.2">
      <c r="G41" s="516"/>
      <c r="H41" s="119">
        <v>28</v>
      </c>
      <c r="I41" s="224" t="s">
        <v>33</v>
      </c>
      <c r="J41" s="17">
        <v>40</v>
      </c>
      <c r="K41" s="19"/>
    </row>
    <row r="42" spans="7:21" ht="13.5" customHeight="1" thickBot="1" x14ac:dyDescent="0.25">
      <c r="H42" s="194">
        <v>8</v>
      </c>
      <c r="I42" s="227" t="s">
        <v>16</v>
      </c>
      <c r="J42" s="160">
        <v>0</v>
      </c>
      <c r="K42" s="19"/>
    </row>
    <row r="43" spans="7:21" ht="13.5" customHeight="1" thickTop="1" x14ac:dyDescent="0.2">
      <c r="H43" s="161"/>
      <c r="I43" s="399" t="s">
        <v>109</v>
      </c>
      <c r="J43" s="400">
        <f>SUM(J3:J42)</f>
        <v>777556</v>
      </c>
    </row>
    <row r="44" spans="7:21" ht="13.5" customHeight="1" x14ac:dyDescent="0.2"/>
    <row r="45" spans="7:21" ht="13.5" customHeight="1" x14ac:dyDescent="0.2"/>
    <row r="46" spans="7:21" ht="13.5" customHeight="1" x14ac:dyDescent="0.2"/>
    <row r="47" spans="7:21" ht="13.5" customHeight="1" x14ac:dyDescent="0.2"/>
    <row r="48" spans="7:21" ht="13.5" customHeight="1" x14ac:dyDescent="0.2"/>
    <row r="49" spans="1:16" ht="13.5" customHeight="1" x14ac:dyDescent="0.2"/>
    <row r="50" spans="1:16" ht="13.5" customHeight="1" x14ac:dyDescent="0.2"/>
    <row r="51" spans="1:16" ht="13.5" customHeight="1" x14ac:dyDescent="0.2"/>
    <row r="52" spans="1:16" ht="13.5" customHeight="1" x14ac:dyDescent="0.2">
      <c r="A52" s="40" t="s">
        <v>47</v>
      </c>
      <c r="B52" s="27" t="s">
        <v>10</v>
      </c>
      <c r="C52" s="12" t="s">
        <v>218</v>
      </c>
      <c r="D52" s="12" t="s">
        <v>210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2">
      <c r="A53" s="13">
        <v>1</v>
      </c>
      <c r="B53" s="224" t="s">
        <v>0</v>
      </c>
      <c r="C53" s="17">
        <f t="shared" ref="C53:C62" si="10">SUM(J3)</f>
        <v>138965</v>
      </c>
      <c r="D53" s="126">
        <f t="shared" ref="D53:D63" si="11">SUM(Q3)</f>
        <v>133832</v>
      </c>
      <c r="E53" s="123">
        <f t="shared" ref="E53:E62" si="12">SUM(P16/Q16*100)</f>
        <v>112.33398271722699</v>
      </c>
      <c r="F53" s="25">
        <f t="shared" ref="F53:F63" si="13">SUM(C53/D53*100)</f>
        <v>103.83540558311914</v>
      </c>
      <c r="G53" s="26"/>
      <c r="I53" s="223"/>
    </row>
    <row r="54" spans="1:16" ht="13.5" customHeight="1" x14ac:dyDescent="0.2">
      <c r="A54" s="13">
        <v>2</v>
      </c>
      <c r="B54" s="224" t="s">
        <v>31</v>
      </c>
      <c r="C54" s="17">
        <f t="shared" si="10"/>
        <v>95142</v>
      </c>
      <c r="D54" s="126">
        <f t="shared" si="11"/>
        <v>88598</v>
      </c>
      <c r="E54" s="123">
        <f t="shared" si="12"/>
        <v>84.840648463555141</v>
      </c>
      <c r="F54" s="25">
        <f t="shared" si="13"/>
        <v>107.38617124540058</v>
      </c>
      <c r="G54" s="26"/>
      <c r="I54" s="223"/>
    </row>
    <row r="55" spans="1:16" ht="13.5" customHeight="1" x14ac:dyDescent="0.2">
      <c r="A55" s="13">
        <v>3</v>
      </c>
      <c r="B55" s="224" t="s">
        <v>22</v>
      </c>
      <c r="C55" s="17">
        <f t="shared" si="10"/>
        <v>66432</v>
      </c>
      <c r="D55" s="126">
        <f t="shared" si="11"/>
        <v>56633</v>
      </c>
      <c r="E55" s="123">
        <f t="shared" si="12"/>
        <v>88.159885341189579</v>
      </c>
      <c r="F55" s="25">
        <f t="shared" si="13"/>
        <v>117.30263274062827</v>
      </c>
      <c r="G55" s="26"/>
      <c r="I55" s="223"/>
    </row>
    <row r="56" spans="1:16" ht="13.5" customHeight="1" x14ac:dyDescent="0.2">
      <c r="A56" s="13">
        <v>4</v>
      </c>
      <c r="B56" s="225" t="s">
        <v>5</v>
      </c>
      <c r="C56" s="17">
        <f t="shared" si="10"/>
        <v>65849</v>
      </c>
      <c r="D56" s="126">
        <f t="shared" si="11"/>
        <v>96727</v>
      </c>
      <c r="E56" s="123">
        <f t="shared" si="12"/>
        <v>113.34125098970705</v>
      </c>
      <c r="F56" s="25">
        <f t="shared" si="13"/>
        <v>68.077165631106112</v>
      </c>
      <c r="G56" s="26"/>
      <c r="I56" s="223"/>
    </row>
    <row r="57" spans="1:16" ht="13.5" customHeight="1" x14ac:dyDescent="0.2">
      <c r="A57" s="13">
        <v>5</v>
      </c>
      <c r="B57" s="224" t="s">
        <v>3</v>
      </c>
      <c r="C57" s="17">
        <f t="shared" si="10"/>
        <v>57530</v>
      </c>
      <c r="D57" s="126">
        <f t="shared" si="11"/>
        <v>62901</v>
      </c>
      <c r="E57" s="123">
        <f t="shared" si="12"/>
        <v>79.514042459088898</v>
      </c>
      <c r="F57" s="25">
        <f t="shared" si="13"/>
        <v>91.461185036803869</v>
      </c>
      <c r="G57" s="26"/>
      <c r="I57" s="223"/>
      <c r="P57" s="33"/>
    </row>
    <row r="58" spans="1:16" ht="13.5" customHeight="1" x14ac:dyDescent="0.2">
      <c r="A58" s="13">
        <v>6</v>
      </c>
      <c r="B58" s="224" t="s">
        <v>1</v>
      </c>
      <c r="C58" s="17">
        <f t="shared" si="10"/>
        <v>43816</v>
      </c>
      <c r="D58" s="126">
        <f t="shared" si="11"/>
        <v>43934</v>
      </c>
      <c r="E58" s="123">
        <f t="shared" si="12"/>
        <v>78.990445285740037</v>
      </c>
      <c r="F58" s="25">
        <f t="shared" si="13"/>
        <v>99.731415304775339</v>
      </c>
      <c r="G58" s="26"/>
    </row>
    <row r="59" spans="1:16" ht="13.5" customHeight="1" x14ac:dyDescent="0.2">
      <c r="A59" s="13">
        <v>7</v>
      </c>
      <c r="B59" s="302" t="s">
        <v>2</v>
      </c>
      <c r="C59" s="17">
        <f t="shared" si="10"/>
        <v>40278</v>
      </c>
      <c r="D59" s="126">
        <f t="shared" si="11"/>
        <v>51524</v>
      </c>
      <c r="E59" s="123">
        <f t="shared" si="12"/>
        <v>76.454956152006375</v>
      </c>
      <c r="F59" s="25">
        <f t="shared" si="13"/>
        <v>78.173278472168306</v>
      </c>
      <c r="G59" s="26"/>
    </row>
    <row r="60" spans="1:16" ht="13.5" customHeight="1" x14ac:dyDescent="0.2">
      <c r="A60" s="13">
        <v>8</v>
      </c>
      <c r="B60" s="224" t="s">
        <v>7</v>
      </c>
      <c r="C60" s="17">
        <f t="shared" si="10"/>
        <v>34991</v>
      </c>
      <c r="D60" s="126">
        <f t="shared" si="11"/>
        <v>28704</v>
      </c>
      <c r="E60" s="123">
        <f t="shared" si="12"/>
        <v>100.37866834963711</v>
      </c>
      <c r="F60" s="25">
        <f t="shared" si="13"/>
        <v>121.9028706800446</v>
      </c>
      <c r="G60" s="26"/>
    </row>
    <row r="61" spans="1:16" ht="13.5" customHeight="1" x14ac:dyDescent="0.2">
      <c r="A61" s="13">
        <v>9</v>
      </c>
      <c r="B61" s="302" t="s">
        <v>29</v>
      </c>
      <c r="C61" s="17">
        <f t="shared" si="10"/>
        <v>31988</v>
      </c>
      <c r="D61" s="126">
        <f t="shared" si="11"/>
        <v>25424</v>
      </c>
      <c r="E61" s="123">
        <f t="shared" si="12"/>
        <v>92.485615982883743</v>
      </c>
      <c r="F61" s="25">
        <f t="shared" si="13"/>
        <v>125.81812460667085</v>
      </c>
      <c r="G61" s="26"/>
    </row>
    <row r="62" spans="1:16" ht="13.5" customHeight="1" thickBot="1" x14ac:dyDescent="0.25">
      <c r="A62" s="179">
        <v>10</v>
      </c>
      <c r="B62" s="535" t="s">
        <v>39</v>
      </c>
      <c r="C62" s="160">
        <f t="shared" si="10"/>
        <v>30428</v>
      </c>
      <c r="D62" s="180">
        <f t="shared" si="11"/>
        <v>30334</v>
      </c>
      <c r="E62" s="181">
        <f t="shared" si="12"/>
        <v>85.58730873087309</v>
      </c>
      <c r="F62" s="182">
        <f t="shared" si="13"/>
        <v>100.30988329926815</v>
      </c>
      <c r="G62" s="183"/>
    </row>
    <row r="63" spans="1:16" ht="13.5" customHeight="1" thickTop="1" x14ac:dyDescent="0.2">
      <c r="A63" s="161"/>
      <c r="B63" s="184" t="s">
        <v>81</v>
      </c>
      <c r="C63" s="185">
        <f>SUM(J43)</f>
        <v>777556</v>
      </c>
      <c r="D63" s="185">
        <f t="shared" si="11"/>
        <v>782862</v>
      </c>
      <c r="E63" s="186">
        <f>SUM(C63/R26*100)</f>
        <v>91.815923217895673</v>
      </c>
      <c r="F63" s="187">
        <f t="shared" si="13"/>
        <v>99.322230482511614</v>
      </c>
      <c r="G63" s="161"/>
    </row>
    <row r="64" spans="1:1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33" sqref="M33"/>
    </sheetView>
  </sheetViews>
  <sheetFormatPr defaultRowHeight="13.2" x14ac:dyDescent="0.2"/>
  <cols>
    <col min="1" max="1" width="6.109375" customWidth="1"/>
    <col min="2" max="2" width="19.109375" customWidth="1"/>
    <col min="3" max="4" width="13.21875" customWidth="1"/>
    <col min="5" max="6" width="11.88671875" customWidth="1"/>
    <col min="7" max="7" width="20.44140625" customWidth="1"/>
    <col min="8" max="8" width="14.33203125" customWidth="1"/>
    <col min="9" max="9" width="4.88671875" style="58" customWidth="1"/>
    <col min="10" max="10" width="18.33203125" customWidth="1"/>
    <col min="11" max="11" width="5.109375" customWidth="1"/>
    <col min="12" max="12" width="18.33203125" customWidth="1"/>
    <col min="13" max="13" width="15" customWidth="1"/>
    <col min="14" max="14" width="13.109375" customWidth="1"/>
    <col min="15" max="15" width="10.109375" customWidth="1"/>
    <col min="16" max="16" width="11.44140625" customWidth="1"/>
    <col min="17" max="17" width="4.109375" style="1" customWidth="1"/>
    <col min="18" max="18" width="13.77734375" style="57" customWidth="1"/>
    <col min="19" max="30" width="7.6640625" style="1" customWidth="1"/>
    <col min="31" max="32" width="9" style="1"/>
  </cols>
  <sheetData>
    <row r="1" spans="8:30" ht="12.75" customHeight="1" x14ac:dyDescent="0.2">
      <c r="H1" s="145" t="s">
        <v>72</v>
      </c>
      <c r="R1" s="148"/>
    </row>
    <row r="2" spans="8:30" x14ac:dyDescent="0.2">
      <c r="H2" s="255" t="s">
        <v>218</v>
      </c>
      <c r="I2" s="119"/>
      <c r="J2" s="257" t="s">
        <v>120</v>
      </c>
      <c r="K2" s="5"/>
      <c r="L2" s="408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2">
      <c r="H3" s="247" t="s">
        <v>117</v>
      </c>
      <c r="I3" s="119"/>
      <c r="J3" s="202" t="s">
        <v>118</v>
      </c>
      <c r="K3" s="5"/>
      <c r="L3" s="408" t="s">
        <v>117</v>
      </c>
      <c r="M3" s="1"/>
      <c r="N3" s="129"/>
      <c r="O3" s="129"/>
      <c r="S3" s="31"/>
      <c r="T3" s="31"/>
      <c r="U3" s="31"/>
    </row>
    <row r="4" spans="8:30" x14ac:dyDescent="0.2">
      <c r="H4" s="128">
        <v>30248</v>
      </c>
      <c r="I4" s="119">
        <v>33</v>
      </c>
      <c r="J4" s="224" t="s">
        <v>0</v>
      </c>
      <c r="K4" s="163">
        <f>SUM(I4)</f>
        <v>33</v>
      </c>
      <c r="L4" s="425">
        <v>25604</v>
      </c>
      <c r="M4" s="54"/>
      <c r="N4" s="130"/>
      <c r="O4" s="130"/>
      <c r="S4" s="31"/>
      <c r="T4" s="31"/>
      <c r="U4" s="31"/>
    </row>
    <row r="5" spans="8:30" x14ac:dyDescent="0.2">
      <c r="H5" s="53">
        <v>22398</v>
      </c>
      <c r="I5" s="119">
        <v>26</v>
      </c>
      <c r="J5" s="224" t="s">
        <v>31</v>
      </c>
      <c r="K5" s="163">
        <f t="shared" ref="K5:K13" si="0">SUM(I5)</f>
        <v>26</v>
      </c>
      <c r="L5" s="426">
        <v>15679</v>
      </c>
      <c r="M5" s="54"/>
      <c r="N5" s="130"/>
      <c r="O5" s="130"/>
      <c r="S5" s="31"/>
      <c r="T5" s="31"/>
      <c r="U5" s="31"/>
    </row>
    <row r="6" spans="8:30" x14ac:dyDescent="0.2">
      <c r="H6" s="127">
        <v>8777</v>
      </c>
      <c r="I6" s="119">
        <v>14</v>
      </c>
      <c r="J6" s="224" t="s">
        <v>20</v>
      </c>
      <c r="K6" s="163">
        <f t="shared" si="0"/>
        <v>14</v>
      </c>
      <c r="L6" s="426">
        <v>7192</v>
      </c>
      <c r="M6" s="54"/>
      <c r="N6" s="256"/>
      <c r="O6" s="130"/>
      <c r="S6" s="31"/>
      <c r="T6" s="31"/>
      <c r="U6" s="31"/>
    </row>
    <row r="7" spans="8:30" x14ac:dyDescent="0.2">
      <c r="H7" s="127">
        <v>6716</v>
      </c>
      <c r="I7" s="119">
        <v>34</v>
      </c>
      <c r="J7" s="224" t="s">
        <v>1</v>
      </c>
      <c r="K7" s="163">
        <f t="shared" si="0"/>
        <v>34</v>
      </c>
      <c r="L7" s="426">
        <v>2532</v>
      </c>
      <c r="M7" s="54"/>
      <c r="N7" s="130"/>
      <c r="O7" s="130"/>
      <c r="S7" s="31"/>
      <c r="T7" s="31"/>
      <c r="U7" s="31"/>
    </row>
    <row r="8" spans="8:30" x14ac:dyDescent="0.2">
      <c r="H8" s="53">
        <v>4946</v>
      </c>
      <c r="I8" s="119">
        <v>38</v>
      </c>
      <c r="J8" s="224" t="s">
        <v>39</v>
      </c>
      <c r="K8" s="163">
        <f t="shared" si="0"/>
        <v>38</v>
      </c>
      <c r="L8" s="426">
        <v>3253</v>
      </c>
      <c r="M8" s="54"/>
      <c r="N8" s="130"/>
      <c r="O8" s="130"/>
      <c r="S8" s="31"/>
      <c r="T8" s="31"/>
      <c r="U8" s="31"/>
    </row>
    <row r="9" spans="8:30" x14ac:dyDescent="0.2">
      <c r="H9" s="267">
        <v>4476</v>
      </c>
      <c r="I9" s="119">
        <v>24</v>
      </c>
      <c r="J9" s="224" t="s">
        <v>29</v>
      </c>
      <c r="K9" s="163">
        <f t="shared" si="0"/>
        <v>24</v>
      </c>
      <c r="L9" s="426">
        <v>2120</v>
      </c>
      <c r="M9" s="54"/>
      <c r="N9" s="130"/>
      <c r="O9" s="130"/>
      <c r="S9" s="31"/>
      <c r="T9" s="31"/>
      <c r="U9" s="31"/>
    </row>
    <row r="10" spans="8:30" x14ac:dyDescent="0.2">
      <c r="H10" s="452">
        <v>4218</v>
      </c>
      <c r="I10" s="194">
        <v>37</v>
      </c>
      <c r="J10" s="227" t="s">
        <v>38</v>
      </c>
      <c r="K10" s="163">
        <f t="shared" si="0"/>
        <v>37</v>
      </c>
      <c r="L10" s="426">
        <v>1885</v>
      </c>
      <c r="S10" s="31"/>
      <c r="T10" s="31"/>
      <c r="U10" s="31"/>
    </row>
    <row r="11" spans="8:30" x14ac:dyDescent="0.2">
      <c r="H11" s="139">
        <v>3848</v>
      </c>
      <c r="I11" s="119">
        <v>15</v>
      </c>
      <c r="J11" s="224" t="s">
        <v>21</v>
      </c>
      <c r="K11" s="163">
        <f t="shared" si="0"/>
        <v>15</v>
      </c>
      <c r="L11" s="426">
        <v>2242</v>
      </c>
      <c r="M11" s="54"/>
      <c r="N11" s="130"/>
      <c r="O11" s="130"/>
      <c r="S11" s="31"/>
      <c r="T11" s="31"/>
      <c r="U11" s="31"/>
    </row>
    <row r="12" spans="8:30" x14ac:dyDescent="0.2">
      <c r="H12" s="447">
        <v>1789</v>
      </c>
      <c r="I12" s="194">
        <v>36</v>
      </c>
      <c r="J12" s="227" t="s">
        <v>5</v>
      </c>
      <c r="K12" s="163">
        <f t="shared" si="0"/>
        <v>36</v>
      </c>
      <c r="L12" s="426">
        <v>2082</v>
      </c>
      <c r="M12" s="54"/>
      <c r="N12" s="130"/>
      <c r="O12" s="130"/>
      <c r="S12" s="31"/>
      <c r="T12" s="31"/>
      <c r="U12" s="31"/>
    </row>
    <row r="13" spans="8:30" ht="13.8" thickBot="1" x14ac:dyDescent="0.25">
      <c r="H13" s="546">
        <v>1443</v>
      </c>
      <c r="I13" s="549">
        <v>40</v>
      </c>
      <c r="J13" s="550" t="s">
        <v>2</v>
      </c>
      <c r="K13" s="163">
        <f t="shared" si="0"/>
        <v>40</v>
      </c>
      <c r="L13" s="426">
        <v>697</v>
      </c>
      <c r="M13" s="54"/>
      <c r="N13" s="130"/>
      <c r="O13" s="130"/>
      <c r="S13" s="31"/>
      <c r="T13" s="31"/>
      <c r="U13" s="31"/>
    </row>
    <row r="14" spans="8:30" ht="13.8" thickTop="1" x14ac:dyDescent="0.2">
      <c r="H14" s="127">
        <v>1401</v>
      </c>
      <c r="I14" s="168">
        <v>27</v>
      </c>
      <c r="J14" s="245" t="s">
        <v>32</v>
      </c>
      <c r="K14" s="151" t="s">
        <v>8</v>
      </c>
      <c r="L14" s="427">
        <v>65476</v>
      </c>
      <c r="S14" s="31"/>
      <c r="T14" s="31"/>
      <c r="U14" s="31"/>
    </row>
    <row r="15" spans="8:30" x14ac:dyDescent="0.2">
      <c r="H15" s="267">
        <v>1148</v>
      </c>
      <c r="I15" s="119">
        <v>25</v>
      </c>
      <c r="J15" s="224" t="s">
        <v>30</v>
      </c>
      <c r="K15" s="61"/>
      <c r="L15" s="1" t="s">
        <v>66</v>
      </c>
      <c r="M15" s="529" t="s">
        <v>110</v>
      </c>
      <c r="N15" s="51" t="s">
        <v>82</v>
      </c>
      <c r="S15" s="31"/>
      <c r="T15" s="31"/>
      <c r="U15" s="31"/>
    </row>
    <row r="16" spans="8:30" x14ac:dyDescent="0.2">
      <c r="H16" s="127">
        <v>801</v>
      </c>
      <c r="I16" s="119">
        <v>17</v>
      </c>
      <c r="J16" s="224" t="s">
        <v>22</v>
      </c>
      <c r="K16" s="163">
        <f>SUM(I4)</f>
        <v>33</v>
      </c>
      <c r="L16" s="224" t="s">
        <v>0</v>
      </c>
      <c r="M16" s="428">
        <v>25862</v>
      </c>
      <c r="N16" s="128">
        <f>SUM(H4)</f>
        <v>30248</v>
      </c>
      <c r="O16" s="54"/>
      <c r="P16" s="21"/>
      <c r="S16" s="31"/>
      <c r="T16" s="31"/>
      <c r="U16" s="31"/>
    </row>
    <row r="17" spans="1:21" x14ac:dyDescent="0.2">
      <c r="H17" s="127">
        <v>386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429">
        <v>21787</v>
      </c>
      <c r="N17" s="128">
        <f t="shared" ref="N17:N25" si="2">SUM(H5)</f>
        <v>22398</v>
      </c>
      <c r="O17" s="54"/>
      <c r="P17" s="21"/>
      <c r="S17" s="31"/>
      <c r="T17" s="31"/>
      <c r="U17" s="31"/>
    </row>
    <row r="18" spans="1:21" x14ac:dyDescent="0.2">
      <c r="H18" s="547">
        <v>280</v>
      </c>
      <c r="I18" s="119">
        <v>19</v>
      </c>
      <c r="J18" s="224" t="s">
        <v>24</v>
      </c>
      <c r="K18" s="163">
        <f t="shared" si="1"/>
        <v>14</v>
      </c>
      <c r="L18" s="224" t="s">
        <v>20</v>
      </c>
      <c r="M18" s="429">
        <v>7866</v>
      </c>
      <c r="N18" s="128">
        <f t="shared" si="2"/>
        <v>8777</v>
      </c>
      <c r="O18" s="54"/>
      <c r="P18" s="21"/>
      <c r="S18" s="31"/>
      <c r="T18" s="31"/>
      <c r="U18" s="31"/>
    </row>
    <row r="19" spans="1:21" x14ac:dyDescent="0.2">
      <c r="H19" s="5">
        <v>214</v>
      </c>
      <c r="I19" s="119">
        <v>16</v>
      </c>
      <c r="J19" s="224" t="s">
        <v>3</v>
      </c>
      <c r="K19" s="163">
        <f t="shared" si="1"/>
        <v>34</v>
      </c>
      <c r="L19" s="224" t="s">
        <v>1</v>
      </c>
      <c r="M19" s="429">
        <v>4769</v>
      </c>
      <c r="N19" s="128">
        <f t="shared" si="2"/>
        <v>6716</v>
      </c>
      <c r="O19" s="54"/>
      <c r="P19" s="21"/>
      <c r="S19" s="31"/>
      <c r="T19" s="31"/>
      <c r="U19" s="31"/>
    </row>
    <row r="20" spans="1:21" ht="13.8" thickBot="1" x14ac:dyDescent="0.25">
      <c r="H20" s="53">
        <v>153</v>
      </c>
      <c r="I20" s="119">
        <v>21</v>
      </c>
      <c r="J20" s="224" t="s">
        <v>26</v>
      </c>
      <c r="K20" s="163">
        <f t="shared" si="1"/>
        <v>38</v>
      </c>
      <c r="L20" s="224" t="s">
        <v>39</v>
      </c>
      <c r="M20" s="429">
        <v>5010</v>
      </c>
      <c r="N20" s="128">
        <f t="shared" si="2"/>
        <v>4946</v>
      </c>
      <c r="O20" s="54"/>
      <c r="P20" s="21"/>
      <c r="S20" s="31"/>
      <c r="T20" s="31"/>
      <c r="U20" s="31"/>
    </row>
    <row r="21" spans="1:21" x14ac:dyDescent="0.2">
      <c r="A21" s="73" t="s">
        <v>47</v>
      </c>
      <c r="B21" s="74" t="s">
        <v>56</v>
      </c>
      <c r="C21" s="74" t="s">
        <v>218</v>
      </c>
      <c r="D21" s="74" t="s">
        <v>210</v>
      </c>
      <c r="E21" s="74" t="s">
        <v>54</v>
      </c>
      <c r="F21" s="74" t="s">
        <v>53</v>
      </c>
      <c r="G21" s="74" t="s">
        <v>55</v>
      </c>
      <c r="H21" s="127">
        <v>130</v>
      </c>
      <c r="I21" s="119">
        <v>23</v>
      </c>
      <c r="J21" s="224" t="s">
        <v>28</v>
      </c>
      <c r="K21" s="163">
        <f t="shared" si="1"/>
        <v>24</v>
      </c>
      <c r="L21" s="224" t="s">
        <v>29</v>
      </c>
      <c r="M21" s="429">
        <v>5262</v>
      </c>
      <c r="N21" s="128">
        <f t="shared" si="2"/>
        <v>4476</v>
      </c>
      <c r="O21" s="54"/>
      <c r="P21" s="21"/>
      <c r="S21" s="31"/>
      <c r="T21" s="31"/>
      <c r="U21" s="31"/>
    </row>
    <row r="22" spans="1:21" x14ac:dyDescent="0.2">
      <c r="A22" s="76">
        <v>1</v>
      </c>
      <c r="B22" s="224" t="s">
        <v>0</v>
      </c>
      <c r="C22" s="52">
        <f t="shared" ref="C22:C31" si="3">SUM(H4)</f>
        <v>30248</v>
      </c>
      <c r="D22" s="128">
        <f>SUM(L4)</f>
        <v>25604</v>
      </c>
      <c r="E22" s="66">
        <f t="shared" ref="E22:E32" si="4">SUM(N16/M16*100)</f>
        <v>116.95924522465393</v>
      </c>
      <c r="F22" s="70">
        <f>SUM(C22/D22*100)</f>
        <v>118.13779097016091</v>
      </c>
      <c r="G22" s="5"/>
      <c r="H22" s="131">
        <v>31</v>
      </c>
      <c r="I22" s="119">
        <v>9</v>
      </c>
      <c r="J22" s="454" t="s">
        <v>198</v>
      </c>
      <c r="K22" s="163">
        <f t="shared" si="1"/>
        <v>37</v>
      </c>
      <c r="L22" s="227" t="s">
        <v>38</v>
      </c>
      <c r="M22" s="429">
        <v>4242</v>
      </c>
      <c r="N22" s="128">
        <f t="shared" si="2"/>
        <v>4218</v>
      </c>
      <c r="O22" s="54"/>
      <c r="P22" s="21"/>
      <c r="S22" s="31"/>
      <c r="T22" s="31"/>
      <c r="U22" s="31"/>
    </row>
    <row r="23" spans="1:21" x14ac:dyDescent="0.2">
      <c r="A23" s="76">
        <v>2</v>
      </c>
      <c r="B23" s="224" t="s">
        <v>31</v>
      </c>
      <c r="C23" s="52">
        <f t="shared" si="3"/>
        <v>22398</v>
      </c>
      <c r="D23" s="128">
        <f>SUM(L5)</f>
        <v>15679</v>
      </c>
      <c r="E23" s="66">
        <f t="shared" si="4"/>
        <v>102.8044246569055</v>
      </c>
      <c r="F23" s="70">
        <f t="shared" ref="F23:F32" si="5">SUM(C23/D23*100)</f>
        <v>142.8534983098412</v>
      </c>
      <c r="G23" s="5"/>
      <c r="H23" s="528">
        <v>25</v>
      </c>
      <c r="I23" s="119">
        <v>6</v>
      </c>
      <c r="J23" s="224" t="s">
        <v>14</v>
      </c>
      <c r="K23" s="163">
        <f t="shared" si="1"/>
        <v>15</v>
      </c>
      <c r="L23" s="224" t="s">
        <v>21</v>
      </c>
      <c r="M23" s="429">
        <v>4549</v>
      </c>
      <c r="N23" s="128">
        <f t="shared" si="2"/>
        <v>3848</v>
      </c>
      <c r="O23" s="54"/>
      <c r="P23" s="21"/>
      <c r="S23" s="31"/>
      <c r="T23" s="31"/>
      <c r="U23" s="31"/>
    </row>
    <row r="24" spans="1:21" x14ac:dyDescent="0.2">
      <c r="A24" s="76">
        <v>3</v>
      </c>
      <c r="B24" s="224" t="s">
        <v>20</v>
      </c>
      <c r="C24" s="52">
        <f t="shared" si="3"/>
        <v>8777</v>
      </c>
      <c r="D24" s="128">
        <f t="shared" ref="D24:D31" si="6">SUM(L6)</f>
        <v>7192</v>
      </c>
      <c r="E24" s="66">
        <f t="shared" si="4"/>
        <v>111.581489956776</v>
      </c>
      <c r="F24" s="70">
        <f t="shared" si="5"/>
        <v>122.03837597330367</v>
      </c>
      <c r="G24" s="5"/>
      <c r="H24" s="176">
        <v>24</v>
      </c>
      <c r="I24" s="119">
        <v>32</v>
      </c>
      <c r="J24" s="224" t="s">
        <v>36</v>
      </c>
      <c r="K24" s="163">
        <f t="shared" si="1"/>
        <v>36</v>
      </c>
      <c r="L24" s="227" t="s">
        <v>5</v>
      </c>
      <c r="M24" s="429">
        <v>1048</v>
      </c>
      <c r="N24" s="128">
        <f t="shared" si="2"/>
        <v>1789</v>
      </c>
      <c r="O24" s="54"/>
      <c r="P24" s="21"/>
      <c r="S24" s="31"/>
      <c r="T24" s="31"/>
      <c r="U24" s="31"/>
    </row>
    <row r="25" spans="1:21" ht="13.8" thickBot="1" x14ac:dyDescent="0.25">
      <c r="A25" s="76">
        <v>4</v>
      </c>
      <c r="B25" s="224" t="s">
        <v>1</v>
      </c>
      <c r="C25" s="52">
        <f t="shared" si="3"/>
        <v>6716</v>
      </c>
      <c r="D25" s="128">
        <f t="shared" si="6"/>
        <v>2532</v>
      </c>
      <c r="E25" s="66">
        <f t="shared" si="4"/>
        <v>140.82616900817783</v>
      </c>
      <c r="F25" s="70">
        <f t="shared" si="5"/>
        <v>265.24486571879936</v>
      </c>
      <c r="G25" s="5"/>
      <c r="H25" s="176">
        <v>21</v>
      </c>
      <c r="I25" s="119">
        <v>2</v>
      </c>
      <c r="J25" s="224" t="s">
        <v>6</v>
      </c>
      <c r="K25" s="252">
        <f t="shared" si="1"/>
        <v>40</v>
      </c>
      <c r="L25" s="550" t="s">
        <v>2</v>
      </c>
      <c r="M25" s="430">
        <v>928</v>
      </c>
      <c r="N25" s="233">
        <f t="shared" si="2"/>
        <v>1443</v>
      </c>
      <c r="O25" s="54"/>
      <c r="P25" s="21"/>
      <c r="S25" s="31"/>
      <c r="T25" s="31"/>
      <c r="U25" s="31"/>
    </row>
    <row r="26" spans="1:21" ht="13.8" thickTop="1" x14ac:dyDescent="0.2">
      <c r="A26" s="76">
        <v>5</v>
      </c>
      <c r="B26" s="224" t="s">
        <v>39</v>
      </c>
      <c r="C26" s="128">
        <f t="shared" si="3"/>
        <v>4946</v>
      </c>
      <c r="D26" s="128">
        <f t="shared" si="6"/>
        <v>3253</v>
      </c>
      <c r="E26" s="532">
        <f t="shared" si="4"/>
        <v>98.722554890219556</v>
      </c>
      <c r="F26" s="534">
        <f t="shared" si="5"/>
        <v>152.04426683061789</v>
      </c>
      <c r="G26" s="16"/>
      <c r="H26" s="528">
        <v>14</v>
      </c>
      <c r="I26" s="119">
        <v>22</v>
      </c>
      <c r="J26" s="224" t="s">
        <v>27</v>
      </c>
      <c r="K26" s="5"/>
      <c r="L26" s="503" t="s">
        <v>188</v>
      </c>
      <c r="M26" s="431">
        <v>85693</v>
      </c>
      <c r="N26" s="265">
        <f>SUM(H44)</f>
        <v>93504</v>
      </c>
      <c r="S26" s="31"/>
      <c r="T26" s="31"/>
      <c r="U26" s="31"/>
    </row>
    <row r="27" spans="1:21" x14ac:dyDescent="0.2">
      <c r="A27" s="76">
        <v>6</v>
      </c>
      <c r="B27" s="224" t="s">
        <v>29</v>
      </c>
      <c r="C27" s="52">
        <f t="shared" si="3"/>
        <v>4476</v>
      </c>
      <c r="D27" s="128">
        <f t="shared" si="6"/>
        <v>2120</v>
      </c>
      <c r="E27" s="66">
        <f t="shared" si="4"/>
        <v>85.062713797035343</v>
      </c>
      <c r="F27" s="70">
        <f t="shared" si="5"/>
        <v>211.1320754716981</v>
      </c>
      <c r="G27" s="5"/>
      <c r="H27" s="176">
        <v>12</v>
      </c>
      <c r="I27" s="119">
        <v>12</v>
      </c>
      <c r="J27" s="224" t="s">
        <v>19</v>
      </c>
      <c r="L27" s="36"/>
      <c r="M27" s="31"/>
      <c r="S27" s="31"/>
      <c r="T27" s="31"/>
      <c r="U27" s="31"/>
    </row>
    <row r="28" spans="1:21" x14ac:dyDescent="0.2">
      <c r="A28" s="76">
        <v>7</v>
      </c>
      <c r="B28" s="227" t="s">
        <v>38</v>
      </c>
      <c r="C28" s="52">
        <f t="shared" si="3"/>
        <v>4218</v>
      </c>
      <c r="D28" s="128">
        <f t="shared" si="6"/>
        <v>1885</v>
      </c>
      <c r="E28" s="66">
        <f t="shared" si="4"/>
        <v>99.434229137199438</v>
      </c>
      <c r="F28" s="70">
        <f t="shared" si="5"/>
        <v>223.76657824933685</v>
      </c>
      <c r="G28" s="5"/>
      <c r="H28" s="528">
        <v>4</v>
      </c>
      <c r="I28" s="119">
        <v>4</v>
      </c>
      <c r="J28" s="224" t="s">
        <v>12</v>
      </c>
      <c r="L28" s="36"/>
      <c r="S28" s="31"/>
      <c r="T28" s="31"/>
      <c r="U28" s="31"/>
    </row>
    <row r="29" spans="1:21" x14ac:dyDescent="0.2">
      <c r="A29" s="76">
        <v>8</v>
      </c>
      <c r="B29" s="224" t="s">
        <v>21</v>
      </c>
      <c r="C29" s="52">
        <f t="shared" si="3"/>
        <v>3848</v>
      </c>
      <c r="D29" s="128">
        <f t="shared" si="6"/>
        <v>2242</v>
      </c>
      <c r="E29" s="66">
        <f t="shared" si="4"/>
        <v>84.590019784568042</v>
      </c>
      <c r="F29" s="70">
        <f t="shared" si="5"/>
        <v>171.63247100802855</v>
      </c>
      <c r="G29" s="15"/>
      <c r="H29" s="131">
        <v>1</v>
      </c>
      <c r="I29" s="119">
        <v>31</v>
      </c>
      <c r="J29" s="224" t="s">
        <v>123</v>
      </c>
      <c r="L29" s="36"/>
      <c r="M29" s="31"/>
      <c r="S29" s="31"/>
      <c r="T29" s="31"/>
      <c r="U29" s="31"/>
    </row>
    <row r="30" spans="1:21" x14ac:dyDescent="0.2">
      <c r="A30" s="76">
        <v>9</v>
      </c>
      <c r="B30" s="227" t="s">
        <v>5</v>
      </c>
      <c r="C30" s="52">
        <f t="shared" si="3"/>
        <v>1789</v>
      </c>
      <c r="D30" s="128">
        <f t="shared" si="6"/>
        <v>2082</v>
      </c>
      <c r="E30" s="66">
        <f t="shared" si="4"/>
        <v>170.70610687022901</v>
      </c>
      <c r="F30" s="70">
        <f t="shared" si="5"/>
        <v>85.926993275696447</v>
      </c>
      <c r="G30" s="16"/>
      <c r="H30" s="528">
        <v>0</v>
      </c>
      <c r="I30" s="119">
        <v>3</v>
      </c>
      <c r="J30" s="224" t="s">
        <v>11</v>
      </c>
      <c r="L30" s="36"/>
      <c r="M30" s="31"/>
      <c r="S30" s="31"/>
      <c r="T30" s="31"/>
      <c r="U30" s="31"/>
    </row>
    <row r="31" spans="1:21" ht="13.8" thickBot="1" x14ac:dyDescent="0.25">
      <c r="A31" s="79">
        <v>10</v>
      </c>
      <c r="B31" s="550" t="s">
        <v>2</v>
      </c>
      <c r="C31" s="52">
        <f t="shared" si="3"/>
        <v>1443</v>
      </c>
      <c r="D31" s="128">
        <f t="shared" si="6"/>
        <v>697</v>
      </c>
      <c r="E31" s="66">
        <f t="shared" si="4"/>
        <v>155.49568965517241</v>
      </c>
      <c r="F31" s="70">
        <f t="shared" si="5"/>
        <v>207.03012912482066</v>
      </c>
      <c r="G31" s="132"/>
      <c r="H31" s="131">
        <v>0</v>
      </c>
      <c r="I31" s="119">
        <v>5</v>
      </c>
      <c r="J31" s="224" t="s">
        <v>13</v>
      </c>
      <c r="L31" s="36"/>
      <c r="M31" s="31"/>
      <c r="S31" s="31"/>
      <c r="T31" s="31"/>
      <c r="U31" s="31"/>
    </row>
    <row r="32" spans="1:21" ht="13.8" thickBot="1" x14ac:dyDescent="0.25">
      <c r="A32" s="80"/>
      <c r="B32" s="81" t="s">
        <v>59</v>
      </c>
      <c r="C32" s="82">
        <f>SUM(H44)</f>
        <v>93504</v>
      </c>
      <c r="D32" s="82">
        <f>SUM(L14)</f>
        <v>65476</v>
      </c>
      <c r="E32" s="85">
        <f t="shared" si="4"/>
        <v>109.11509691573407</v>
      </c>
      <c r="F32" s="83">
        <f t="shared" si="5"/>
        <v>142.80652452807135</v>
      </c>
      <c r="G32" s="84"/>
      <c r="H32" s="548">
        <v>0</v>
      </c>
      <c r="I32" s="119">
        <v>7</v>
      </c>
      <c r="J32" s="224" t="s">
        <v>15</v>
      </c>
      <c r="L32" s="36"/>
      <c r="M32" s="31"/>
      <c r="S32" s="31"/>
      <c r="T32" s="31"/>
      <c r="U32" s="31"/>
    </row>
    <row r="33" spans="1:30" x14ac:dyDescent="0.2">
      <c r="H33" s="52">
        <v>0</v>
      </c>
      <c r="I33" s="119">
        <v>8</v>
      </c>
      <c r="J33" s="224" t="s">
        <v>16</v>
      </c>
      <c r="L33" s="36"/>
      <c r="M33" s="31"/>
      <c r="S33" s="31"/>
      <c r="T33" s="31"/>
      <c r="U33" s="31"/>
    </row>
    <row r="34" spans="1:30" x14ac:dyDescent="0.2">
      <c r="A34" s="1"/>
      <c r="B34" s="1"/>
      <c r="C34" s="1"/>
      <c r="D34" s="1"/>
      <c r="E34" s="1"/>
      <c r="F34" s="1"/>
      <c r="G34" s="1"/>
      <c r="H34" s="52">
        <v>0</v>
      </c>
      <c r="I34" s="119">
        <v>10</v>
      </c>
      <c r="J34" s="224" t="s">
        <v>17</v>
      </c>
      <c r="L34" s="295"/>
      <c r="M34" s="31"/>
      <c r="S34" s="31"/>
      <c r="T34" s="31"/>
      <c r="U34" s="31"/>
    </row>
    <row r="35" spans="1:30" x14ac:dyDescent="0.2">
      <c r="H35" s="538">
        <v>0</v>
      </c>
      <c r="I35" s="119">
        <v>11</v>
      </c>
      <c r="J35" s="224" t="s">
        <v>18</v>
      </c>
      <c r="L35" s="36"/>
      <c r="M35" s="31"/>
      <c r="N35" s="1"/>
      <c r="S35" s="31"/>
      <c r="T35" s="31"/>
      <c r="U35" s="31"/>
    </row>
    <row r="36" spans="1:30" x14ac:dyDescent="0.2">
      <c r="A36" s="1"/>
      <c r="B36" s="57"/>
      <c r="C36" s="31"/>
      <c r="E36" s="21"/>
      <c r="F36" s="1"/>
      <c r="G36" s="1"/>
      <c r="H36" s="52">
        <v>0</v>
      </c>
      <c r="I36" s="119">
        <v>13</v>
      </c>
      <c r="J36" s="224" t="s">
        <v>7</v>
      </c>
      <c r="L36" s="57"/>
      <c r="M36" s="31"/>
      <c r="S36" s="31"/>
      <c r="T36" s="31"/>
      <c r="U36" s="31"/>
    </row>
    <row r="37" spans="1:30" x14ac:dyDescent="0.2">
      <c r="A37" s="1"/>
      <c r="B37" s="23"/>
      <c r="C37" s="31"/>
      <c r="F37" s="31"/>
      <c r="G37" s="57"/>
      <c r="H37" s="127">
        <v>0</v>
      </c>
      <c r="I37" s="119">
        <v>18</v>
      </c>
      <c r="J37" s="224" t="s">
        <v>23</v>
      </c>
      <c r="L37" s="57"/>
      <c r="M37" s="31"/>
      <c r="S37" s="31"/>
      <c r="T37" s="31"/>
      <c r="U37" s="31"/>
    </row>
    <row r="38" spans="1:30" x14ac:dyDescent="0.2">
      <c r="A38" s="1"/>
      <c r="B38" s="1"/>
      <c r="C38" s="31"/>
      <c r="F38" s="31"/>
      <c r="G38" s="1"/>
      <c r="H38" s="53">
        <v>0</v>
      </c>
      <c r="I38" s="119">
        <v>20</v>
      </c>
      <c r="J38" s="224" t="s">
        <v>25</v>
      </c>
      <c r="L38" s="57"/>
      <c r="M38" s="31"/>
      <c r="S38" s="31"/>
      <c r="T38" s="31"/>
      <c r="U38" s="31"/>
    </row>
    <row r="39" spans="1:30" x14ac:dyDescent="0.2">
      <c r="A39" s="1"/>
      <c r="B39" s="57"/>
      <c r="C39" s="31"/>
      <c r="F39" s="31"/>
      <c r="G39" s="23"/>
      <c r="H39" s="53">
        <v>0</v>
      </c>
      <c r="I39" s="119">
        <v>28</v>
      </c>
      <c r="J39" s="224" t="s">
        <v>33</v>
      </c>
      <c r="L39" s="57"/>
      <c r="M39" s="31"/>
      <c r="S39" s="31"/>
      <c r="T39" s="31"/>
      <c r="U39" s="31"/>
    </row>
    <row r="40" spans="1:30" x14ac:dyDescent="0.2">
      <c r="A40" s="1"/>
      <c r="B40" s="1"/>
      <c r="C40" s="31"/>
      <c r="F40" s="1"/>
      <c r="G40" s="1"/>
      <c r="H40" s="53">
        <v>0</v>
      </c>
      <c r="I40" s="119">
        <v>29</v>
      </c>
      <c r="J40" s="224" t="s">
        <v>113</v>
      </c>
      <c r="L40" s="57"/>
      <c r="M40" s="31"/>
      <c r="S40" s="31"/>
      <c r="T40" s="31"/>
      <c r="U40" s="31"/>
    </row>
    <row r="41" spans="1:30" x14ac:dyDescent="0.2">
      <c r="H41" s="53">
        <v>0</v>
      </c>
      <c r="I41" s="119">
        <v>30</v>
      </c>
      <c r="J41" s="224" t="s">
        <v>34</v>
      </c>
      <c r="L41" s="57"/>
      <c r="M41" s="31"/>
      <c r="S41" s="31"/>
      <c r="T41" s="31"/>
      <c r="U41" s="31"/>
    </row>
    <row r="42" spans="1:30" x14ac:dyDescent="0.2">
      <c r="H42" s="127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 x14ac:dyDescent="0.2">
      <c r="H43" s="53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 x14ac:dyDescent="0.2">
      <c r="H44" s="164">
        <f>SUM(H4:H43)</f>
        <v>93504</v>
      </c>
      <c r="I44" s="119"/>
      <c r="J44" s="232" t="s">
        <v>115</v>
      </c>
      <c r="L44" s="57"/>
      <c r="M44" s="31"/>
    </row>
    <row r="45" spans="1:30" x14ac:dyDescent="0.2">
      <c r="R45" s="148"/>
    </row>
    <row r="46" spans="1:30" ht="13.5" customHeight="1" x14ac:dyDescent="0.2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2">
      <c r="H47" s="261" t="s">
        <v>218</v>
      </c>
      <c r="I47" s="119"/>
      <c r="J47" s="250" t="s">
        <v>78</v>
      </c>
      <c r="K47" s="5"/>
      <c r="L47" s="413" t="s">
        <v>210</v>
      </c>
      <c r="S47" s="31"/>
      <c r="T47" s="31"/>
      <c r="U47" s="31"/>
      <c r="V47" s="31"/>
    </row>
    <row r="48" spans="1:30" x14ac:dyDescent="0.2">
      <c r="H48" s="258" t="s">
        <v>117</v>
      </c>
      <c r="I48" s="168"/>
      <c r="J48" s="249" t="s">
        <v>56</v>
      </c>
      <c r="K48" s="243"/>
      <c r="L48" s="418" t="s">
        <v>117</v>
      </c>
      <c r="S48" s="31"/>
      <c r="T48" s="31"/>
      <c r="U48" s="31"/>
      <c r="V48" s="31"/>
    </row>
    <row r="49" spans="1:22" x14ac:dyDescent="0.2">
      <c r="H49" s="52">
        <v>43788</v>
      </c>
      <c r="I49" s="119">
        <v>26</v>
      </c>
      <c r="J49" s="224" t="s">
        <v>31</v>
      </c>
      <c r="K49" s="5">
        <f>SUM(I49)</f>
        <v>26</v>
      </c>
      <c r="L49" s="419">
        <v>47320</v>
      </c>
      <c r="M49" s="1"/>
      <c r="N49" s="129"/>
      <c r="O49" s="129"/>
      <c r="S49" s="31"/>
      <c r="T49" s="31"/>
      <c r="U49" s="31"/>
      <c r="V49" s="31"/>
    </row>
    <row r="50" spans="1:22" x14ac:dyDescent="0.2">
      <c r="H50" s="52">
        <v>16772</v>
      </c>
      <c r="I50" s="119">
        <v>13</v>
      </c>
      <c r="J50" s="224" t="s">
        <v>7</v>
      </c>
      <c r="K50" s="5">
        <f t="shared" ref="K50:K58" si="7">SUM(I50)</f>
        <v>13</v>
      </c>
      <c r="L50" s="419">
        <v>8851</v>
      </c>
      <c r="M50" s="31"/>
      <c r="N50" s="130"/>
      <c r="O50" s="130"/>
      <c r="S50" s="31"/>
      <c r="T50" s="31"/>
      <c r="U50" s="31"/>
      <c r="V50" s="31"/>
    </row>
    <row r="51" spans="1:22" x14ac:dyDescent="0.2">
      <c r="H51" s="452">
        <v>12371</v>
      </c>
      <c r="I51" s="119">
        <v>33</v>
      </c>
      <c r="J51" s="224" t="s">
        <v>0</v>
      </c>
      <c r="K51" s="5">
        <f t="shared" si="7"/>
        <v>33</v>
      </c>
      <c r="L51" s="419">
        <v>17347</v>
      </c>
      <c r="M51" s="31"/>
      <c r="N51" s="130"/>
      <c r="O51" s="130"/>
      <c r="S51" s="31"/>
      <c r="T51" s="31"/>
      <c r="U51" s="31"/>
      <c r="V51" s="31"/>
    </row>
    <row r="52" spans="1:22" ht="13.8" thickBot="1" x14ac:dyDescent="0.25">
      <c r="H52" s="53">
        <v>9015</v>
      </c>
      <c r="I52" s="119">
        <v>25</v>
      </c>
      <c r="J52" s="224" t="s">
        <v>30</v>
      </c>
      <c r="K52" s="5">
        <f t="shared" si="7"/>
        <v>25</v>
      </c>
      <c r="L52" s="419">
        <v>8615</v>
      </c>
      <c r="M52" s="31"/>
      <c r="N52" s="130"/>
      <c r="O52" s="130"/>
      <c r="S52" s="31"/>
      <c r="T52" s="31"/>
      <c r="U52" s="31"/>
      <c r="V52" s="31"/>
    </row>
    <row r="53" spans="1:22" x14ac:dyDescent="0.2">
      <c r="A53" s="73" t="s">
        <v>47</v>
      </c>
      <c r="B53" s="74" t="s">
        <v>56</v>
      </c>
      <c r="C53" s="74" t="s">
        <v>218</v>
      </c>
      <c r="D53" s="74" t="s">
        <v>210</v>
      </c>
      <c r="E53" s="74" t="s">
        <v>54</v>
      </c>
      <c r="F53" s="74" t="s">
        <v>53</v>
      </c>
      <c r="G53" s="74" t="s">
        <v>55</v>
      </c>
      <c r="H53" s="127">
        <v>5627</v>
      </c>
      <c r="I53" s="119">
        <v>34</v>
      </c>
      <c r="J53" s="224" t="s">
        <v>1</v>
      </c>
      <c r="K53" s="5">
        <f t="shared" si="7"/>
        <v>34</v>
      </c>
      <c r="L53" s="419">
        <v>7440</v>
      </c>
      <c r="M53" s="31"/>
      <c r="N53" s="130"/>
      <c r="O53" s="130"/>
      <c r="S53" s="31"/>
      <c r="T53" s="31"/>
      <c r="U53" s="31"/>
      <c r="V53" s="31"/>
    </row>
    <row r="54" spans="1:22" x14ac:dyDescent="0.2">
      <c r="A54" s="76">
        <v>1</v>
      </c>
      <c r="B54" s="224" t="s">
        <v>31</v>
      </c>
      <c r="C54" s="52">
        <f t="shared" ref="C54:C63" si="8">SUM(H49)</f>
        <v>43788</v>
      </c>
      <c r="D54" s="139">
        <f>SUM(L49)</f>
        <v>47320</v>
      </c>
      <c r="E54" s="66">
        <f t="shared" ref="E54:E64" si="9">SUM(N63/M63*100)</f>
        <v>80.88368398692208</v>
      </c>
      <c r="F54" s="66">
        <f>SUM(C54/D54*100)</f>
        <v>92.535925612848686</v>
      </c>
      <c r="G54" s="5"/>
      <c r="H54" s="53">
        <v>4769</v>
      </c>
      <c r="I54" s="119">
        <v>40</v>
      </c>
      <c r="J54" s="224" t="s">
        <v>2</v>
      </c>
      <c r="K54" s="5">
        <f t="shared" si="7"/>
        <v>40</v>
      </c>
      <c r="L54" s="419">
        <v>3888</v>
      </c>
      <c r="M54" s="31"/>
      <c r="N54" s="498"/>
      <c r="O54" s="130"/>
      <c r="S54" s="31"/>
      <c r="T54" s="31"/>
      <c r="U54" s="31"/>
      <c r="V54" s="31"/>
    </row>
    <row r="55" spans="1:22" x14ac:dyDescent="0.2">
      <c r="A55" s="76">
        <v>2</v>
      </c>
      <c r="B55" s="224" t="s">
        <v>7</v>
      </c>
      <c r="C55" s="52">
        <f t="shared" si="8"/>
        <v>16772</v>
      </c>
      <c r="D55" s="139">
        <f t="shared" ref="D55:D64" si="10">SUM(L50)</f>
        <v>8851</v>
      </c>
      <c r="E55" s="66">
        <f t="shared" si="9"/>
        <v>95.187287173666292</v>
      </c>
      <c r="F55" s="66">
        <f t="shared" ref="F55:F64" si="11">SUM(C55/D55*100)</f>
        <v>189.49271268783187</v>
      </c>
      <c r="G55" s="5"/>
      <c r="H55" s="53">
        <v>4369</v>
      </c>
      <c r="I55" s="119">
        <v>24</v>
      </c>
      <c r="J55" s="224" t="s">
        <v>29</v>
      </c>
      <c r="K55" s="5">
        <f t="shared" si="7"/>
        <v>24</v>
      </c>
      <c r="L55" s="419">
        <v>2713</v>
      </c>
      <c r="M55" s="31"/>
      <c r="N55" s="130"/>
      <c r="O55" s="130"/>
      <c r="S55" s="31"/>
      <c r="T55" s="31"/>
      <c r="U55" s="31"/>
      <c r="V55" s="31"/>
    </row>
    <row r="56" spans="1:22" x14ac:dyDescent="0.2">
      <c r="A56" s="76">
        <v>3</v>
      </c>
      <c r="B56" s="224" t="s">
        <v>0</v>
      </c>
      <c r="C56" s="52">
        <f t="shared" si="8"/>
        <v>12371</v>
      </c>
      <c r="D56" s="139">
        <f t="shared" si="10"/>
        <v>17347</v>
      </c>
      <c r="E56" s="66">
        <f t="shared" si="9"/>
        <v>122.75253026394127</v>
      </c>
      <c r="F56" s="66">
        <f t="shared" si="11"/>
        <v>71.31492477085375</v>
      </c>
      <c r="G56" s="5"/>
      <c r="H56" s="127">
        <v>2325</v>
      </c>
      <c r="I56" s="119">
        <v>38</v>
      </c>
      <c r="J56" s="224" t="s">
        <v>39</v>
      </c>
      <c r="K56" s="5">
        <f t="shared" si="7"/>
        <v>38</v>
      </c>
      <c r="L56" s="419">
        <v>555</v>
      </c>
      <c r="M56" s="31"/>
      <c r="N56" s="130"/>
      <c r="O56" s="130"/>
      <c r="S56" s="31"/>
      <c r="T56" s="31"/>
      <c r="U56" s="31"/>
      <c r="V56" s="31"/>
    </row>
    <row r="57" spans="1:22" x14ac:dyDescent="0.2">
      <c r="A57" s="76">
        <v>4</v>
      </c>
      <c r="B57" s="224" t="s">
        <v>30</v>
      </c>
      <c r="C57" s="52">
        <f t="shared" si="8"/>
        <v>9015</v>
      </c>
      <c r="D57" s="139">
        <f t="shared" si="10"/>
        <v>8615</v>
      </c>
      <c r="E57" s="66">
        <f t="shared" si="9"/>
        <v>110.03295496155255</v>
      </c>
      <c r="F57" s="66">
        <f t="shared" si="11"/>
        <v>104.64306442251888</v>
      </c>
      <c r="G57" s="5"/>
      <c r="H57" s="551">
        <v>2310</v>
      </c>
      <c r="I57" s="119">
        <v>17</v>
      </c>
      <c r="J57" s="224" t="s">
        <v>22</v>
      </c>
      <c r="K57" s="5">
        <f t="shared" si="7"/>
        <v>17</v>
      </c>
      <c r="L57" s="419">
        <v>582</v>
      </c>
      <c r="M57" s="31"/>
      <c r="N57" s="130"/>
      <c r="O57" s="130"/>
      <c r="S57" s="31"/>
      <c r="T57" s="31"/>
      <c r="U57" s="31"/>
      <c r="V57" s="31"/>
    </row>
    <row r="58" spans="1:22" ht="13.8" thickBot="1" x14ac:dyDescent="0.25">
      <c r="A58" s="76">
        <v>5</v>
      </c>
      <c r="B58" s="224" t="s">
        <v>1</v>
      </c>
      <c r="C58" s="52">
        <f t="shared" si="8"/>
        <v>5627</v>
      </c>
      <c r="D58" s="139">
        <f t="shared" si="10"/>
        <v>7440</v>
      </c>
      <c r="E58" s="66">
        <f t="shared" si="9"/>
        <v>102.14194953712108</v>
      </c>
      <c r="F58" s="66">
        <f t="shared" si="11"/>
        <v>75.631720430107535</v>
      </c>
      <c r="G58" s="16"/>
      <c r="H58" s="233">
        <v>2218</v>
      </c>
      <c r="I58" s="194">
        <v>22</v>
      </c>
      <c r="J58" s="227" t="s">
        <v>27</v>
      </c>
      <c r="K58" s="18">
        <f t="shared" si="7"/>
        <v>22</v>
      </c>
      <c r="L58" s="420">
        <v>1709</v>
      </c>
      <c r="M58" s="31"/>
      <c r="N58" s="130"/>
      <c r="O58" s="130"/>
      <c r="S58" s="31"/>
      <c r="T58" s="31"/>
      <c r="U58" s="31"/>
      <c r="V58" s="31"/>
    </row>
    <row r="59" spans="1:22" ht="13.8" thickTop="1" x14ac:dyDescent="0.2">
      <c r="A59" s="76">
        <v>6</v>
      </c>
      <c r="B59" s="224" t="s">
        <v>2</v>
      </c>
      <c r="C59" s="52">
        <f t="shared" si="8"/>
        <v>4769</v>
      </c>
      <c r="D59" s="139">
        <f t="shared" si="10"/>
        <v>3888</v>
      </c>
      <c r="E59" s="66">
        <f t="shared" si="9"/>
        <v>49.089037570766855</v>
      </c>
      <c r="F59" s="66">
        <f t="shared" si="11"/>
        <v>122.65946502057614</v>
      </c>
      <c r="G59" s="5"/>
      <c r="H59" s="530">
        <v>2084</v>
      </c>
      <c r="I59" s="459">
        <v>16</v>
      </c>
      <c r="J59" s="304" t="s">
        <v>3</v>
      </c>
      <c r="K59" s="12" t="s">
        <v>74</v>
      </c>
      <c r="L59" s="421">
        <v>110897</v>
      </c>
      <c r="M59" s="31"/>
      <c r="N59" s="130"/>
      <c r="O59" s="130"/>
      <c r="S59" s="31"/>
      <c r="T59" s="31"/>
      <c r="U59" s="31"/>
      <c r="V59" s="31"/>
    </row>
    <row r="60" spans="1:22" x14ac:dyDescent="0.2">
      <c r="A60" s="76">
        <v>7</v>
      </c>
      <c r="B60" s="224" t="s">
        <v>29</v>
      </c>
      <c r="C60" s="52">
        <f t="shared" si="8"/>
        <v>4369</v>
      </c>
      <c r="D60" s="139">
        <f t="shared" si="10"/>
        <v>2713</v>
      </c>
      <c r="E60" s="66">
        <f t="shared" si="9"/>
        <v>100.390625</v>
      </c>
      <c r="F60" s="66">
        <f t="shared" si="11"/>
        <v>161.03943973461114</v>
      </c>
      <c r="G60" s="5"/>
      <c r="H60" s="131">
        <v>1965</v>
      </c>
      <c r="I60" s="197">
        <v>36</v>
      </c>
      <c r="J60" s="224" t="s">
        <v>5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2">
      <c r="A61" s="76">
        <v>8</v>
      </c>
      <c r="B61" s="224" t="s">
        <v>39</v>
      </c>
      <c r="C61" s="52">
        <f t="shared" si="8"/>
        <v>2325</v>
      </c>
      <c r="D61" s="139">
        <f t="shared" si="10"/>
        <v>555</v>
      </c>
      <c r="E61" s="66">
        <f t="shared" si="9"/>
        <v>124.33155080213905</v>
      </c>
      <c r="F61" s="66">
        <f t="shared" si="11"/>
        <v>418.91891891891896</v>
      </c>
      <c r="G61" s="15"/>
      <c r="H61" s="176">
        <v>425</v>
      </c>
      <c r="I61" s="197">
        <v>23</v>
      </c>
      <c r="J61" s="224" t="s">
        <v>28</v>
      </c>
      <c r="K61" s="61"/>
      <c r="S61" s="31"/>
      <c r="T61" s="31"/>
      <c r="U61" s="31"/>
      <c r="V61" s="31"/>
    </row>
    <row r="62" spans="1:22" x14ac:dyDescent="0.2">
      <c r="A62" s="76">
        <v>9</v>
      </c>
      <c r="B62" s="224" t="s">
        <v>22</v>
      </c>
      <c r="C62" s="52">
        <f t="shared" si="8"/>
        <v>2310</v>
      </c>
      <c r="D62" s="139">
        <f t="shared" si="10"/>
        <v>582</v>
      </c>
      <c r="E62" s="66">
        <f t="shared" si="9"/>
        <v>92.4</v>
      </c>
      <c r="F62" s="66">
        <f t="shared" si="11"/>
        <v>396.90721649484539</v>
      </c>
      <c r="G62" s="16"/>
      <c r="H62" s="131">
        <v>403</v>
      </c>
      <c r="I62" s="244">
        <v>21</v>
      </c>
      <c r="J62" s="5" t="s">
        <v>185</v>
      </c>
      <c r="K62" s="61"/>
      <c r="L62" s="1" t="s">
        <v>67</v>
      </c>
      <c r="M62" s="133" t="s">
        <v>69</v>
      </c>
      <c r="N62" s="51" t="s">
        <v>82</v>
      </c>
      <c r="O62" s="1"/>
      <c r="S62" s="31"/>
      <c r="T62" s="31"/>
      <c r="U62" s="31"/>
      <c r="V62" s="31"/>
    </row>
    <row r="63" spans="1:22" ht="13.8" thickBot="1" x14ac:dyDescent="0.25">
      <c r="A63" s="79">
        <v>10</v>
      </c>
      <c r="B63" s="227" t="s">
        <v>27</v>
      </c>
      <c r="C63" s="447">
        <f t="shared" si="8"/>
        <v>2218</v>
      </c>
      <c r="D63" s="195">
        <f t="shared" si="10"/>
        <v>1709</v>
      </c>
      <c r="E63" s="72">
        <f t="shared" si="9"/>
        <v>88.578274760383394</v>
      </c>
      <c r="F63" s="72">
        <f t="shared" si="11"/>
        <v>129.78349912229373</v>
      </c>
      <c r="G63" s="132"/>
      <c r="H63" s="551">
        <v>125</v>
      </c>
      <c r="I63" s="119">
        <v>4</v>
      </c>
      <c r="J63" s="224" t="s">
        <v>12</v>
      </c>
      <c r="K63" s="5">
        <f>SUM(K49)</f>
        <v>26</v>
      </c>
      <c r="L63" s="224" t="s">
        <v>31</v>
      </c>
      <c r="M63" s="236">
        <v>54137</v>
      </c>
      <c r="N63" s="128">
        <f>SUM(H49)</f>
        <v>43788</v>
      </c>
      <c r="O63" s="54"/>
      <c r="S63" s="31"/>
      <c r="T63" s="31"/>
      <c r="U63" s="31"/>
      <c r="V63" s="31"/>
    </row>
    <row r="64" spans="1:22" ht="13.8" thickBot="1" x14ac:dyDescent="0.25">
      <c r="A64" s="80"/>
      <c r="B64" s="81" t="s">
        <v>59</v>
      </c>
      <c r="C64" s="143">
        <f>SUM(H89)</f>
        <v>108905</v>
      </c>
      <c r="D64" s="196">
        <f t="shared" si="10"/>
        <v>110897</v>
      </c>
      <c r="E64" s="85">
        <f t="shared" si="9"/>
        <v>89.319838920009502</v>
      </c>
      <c r="F64" s="85">
        <f t="shared" si="11"/>
        <v>98.203738604290464</v>
      </c>
      <c r="G64" s="84"/>
      <c r="H64" s="131">
        <v>92</v>
      </c>
      <c r="I64" s="119">
        <v>12</v>
      </c>
      <c r="J64" s="224" t="s">
        <v>19</v>
      </c>
      <c r="K64" s="5">
        <f t="shared" ref="K64:K72" si="12">SUM(K50)</f>
        <v>13</v>
      </c>
      <c r="L64" s="224" t="s">
        <v>7</v>
      </c>
      <c r="M64" s="236">
        <v>17620</v>
      </c>
      <c r="N64" s="128">
        <f t="shared" ref="N64:N72" si="13">SUM(H50)</f>
        <v>16772</v>
      </c>
      <c r="O64" s="54"/>
      <c r="S64" s="31"/>
      <c r="T64" s="31"/>
      <c r="U64" s="31"/>
      <c r="V64" s="31"/>
    </row>
    <row r="65" spans="2:22" x14ac:dyDescent="0.2">
      <c r="H65" s="128">
        <v>78</v>
      </c>
      <c r="I65" s="119">
        <v>1</v>
      </c>
      <c r="J65" s="224" t="s">
        <v>4</v>
      </c>
      <c r="K65" s="5">
        <f t="shared" si="12"/>
        <v>33</v>
      </c>
      <c r="L65" s="224" t="s">
        <v>0</v>
      </c>
      <c r="M65" s="236">
        <v>10078</v>
      </c>
      <c r="N65" s="128">
        <f t="shared" si="13"/>
        <v>12371</v>
      </c>
      <c r="O65" s="54"/>
      <c r="S65" s="31"/>
      <c r="T65" s="31"/>
      <c r="U65" s="31"/>
      <c r="V65" s="31"/>
    </row>
    <row r="66" spans="2:22" x14ac:dyDescent="0.2">
      <c r="H66" s="128">
        <v>78</v>
      </c>
      <c r="I66" s="119">
        <v>9</v>
      </c>
      <c r="J66" s="454" t="s">
        <v>195</v>
      </c>
      <c r="K66" s="5">
        <f t="shared" si="12"/>
        <v>25</v>
      </c>
      <c r="L66" s="224" t="s">
        <v>30</v>
      </c>
      <c r="M66" s="236">
        <v>8193</v>
      </c>
      <c r="N66" s="128">
        <f t="shared" si="13"/>
        <v>9015</v>
      </c>
      <c r="O66" s="54"/>
      <c r="S66" s="31"/>
      <c r="T66" s="31"/>
      <c r="U66" s="31"/>
      <c r="V66" s="31"/>
    </row>
    <row r="67" spans="2:22" x14ac:dyDescent="0.2">
      <c r="B67" s="1"/>
      <c r="C67" s="1"/>
      <c r="D67" s="1"/>
      <c r="E67" s="1"/>
      <c r="H67" s="449">
        <v>27</v>
      </c>
      <c r="I67" s="119">
        <v>15</v>
      </c>
      <c r="J67" s="224" t="s">
        <v>21</v>
      </c>
      <c r="K67" s="5">
        <f t="shared" si="12"/>
        <v>34</v>
      </c>
      <c r="L67" s="224" t="s">
        <v>1</v>
      </c>
      <c r="M67" s="236">
        <v>5509</v>
      </c>
      <c r="N67" s="128">
        <f t="shared" si="13"/>
        <v>5627</v>
      </c>
      <c r="O67" s="54"/>
      <c r="S67" s="31"/>
      <c r="T67" s="31"/>
      <c r="U67" s="31"/>
      <c r="V67" s="31"/>
    </row>
    <row r="68" spans="2:22" x14ac:dyDescent="0.2">
      <c r="B68" s="62"/>
      <c r="C68" s="31"/>
      <c r="D68" s="1"/>
      <c r="F68" s="1"/>
      <c r="H68" s="53">
        <v>25</v>
      </c>
      <c r="I68" s="119">
        <v>29</v>
      </c>
      <c r="J68" s="224" t="s">
        <v>113</v>
      </c>
      <c r="K68" s="5">
        <f t="shared" si="12"/>
        <v>40</v>
      </c>
      <c r="L68" s="224" t="s">
        <v>2</v>
      </c>
      <c r="M68" s="236">
        <v>9715</v>
      </c>
      <c r="N68" s="128">
        <f t="shared" si="13"/>
        <v>4769</v>
      </c>
      <c r="O68" s="54"/>
      <c r="S68" s="31"/>
      <c r="T68" s="31"/>
      <c r="U68" s="31"/>
      <c r="V68" s="31"/>
    </row>
    <row r="69" spans="2:22" x14ac:dyDescent="0.2">
      <c r="B69" s="62"/>
      <c r="C69" s="31"/>
      <c r="D69" s="1"/>
      <c r="F69" s="1"/>
      <c r="H69" s="53">
        <v>20</v>
      </c>
      <c r="I69" s="119">
        <v>27</v>
      </c>
      <c r="J69" s="224" t="s">
        <v>32</v>
      </c>
      <c r="K69" s="5">
        <f t="shared" si="12"/>
        <v>24</v>
      </c>
      <c r="L69" s="224" t="s">
        <v>29</v>
      </c>
      <c r="M69" s="236">
        <v>4352</v>
      </c>
      <c r="N69" s="128">
        <f t="shared" si="13"/>
        <v>4369</v>
      </c>
      <c r="O69" s="54"/>
      <c r="S69" s="31"/>
      <c r="T69" s="31"/>
      <c r="U69" s="31"/>
      <c r="V69" s="31"/>
    </row>
    <row r="70" spans="2:22" x14ac:dyDescent="0.2">
      <c r="B70" s="67"/>
      <c r="C70" s="1"/>
      <c r="D70" s="1"/>
      <c r="F70" s="1"/>
      <c r="H70" s="53">
        <v>19</v>
      </c>
      <c r="I70" s="119">
        <v>30</v>
      </c>
      <c r="J70" s="224" t="s">
        <v>34</v>
      </c>
      <c r="K70" s="5">
        <f t="shared" si="12"/>
        <v>38</v>
      </c>
      <c r="L70" s="224" t="s">
        <v>39</v>
      </c>
      <c r="M70" s="236">
        <v>1870</v>
      </c>
      <c r="N70" s="128">
        <f t="shared" si="13"/>
        <v>2325</v>
      </c>
      <c r="O70" s="54"/>
      <c r="S70" s="31"/>
      <c r="T70" s="31"/>
      <c r="U70" s="31"/>
      <c r="V70" s="31"/>
    </row>
    <row r="71" spans="2:22" x14ac:dyDescent="0.2">
      <c r="B71" s="61"/>
      <c r="C71" s="1"/>
      <c r="D71" s="1"/>
      <c r="H71" s="53">
        <v>0</v>
      </c>
      <c r="I71" s="119">
        <v>2</v>
      </c>
      <c r="J71" s="224" t="s">
        <v>6</v>
      </c>
      <c r="K71" s="5">
        <f t="shared" si="12"/>
        <v>17</v>
      </c>
      <c r="L71" s="224" t="s">
        <v>22</v>
      </c>
      <c r="M71" s="236">
        <v>2500</v>
      </c>
      <c r="N71" s="128">
        <f t="shared" si="13"/>
        <v>2310</v>
      </c>
      <c r="O71" s="54"/>
      <c r="S71" s="31"/>
      <c r="T71" s="31"/>
      <c r="U71" s="31"/>
      <c r="V71" s="31"/>
    </row>
    <row r="72" spans="2:22" ht="13.8" thickBot="1" x14ac:dyDescent="0.25">
      <c r="B72" s="61"/>
      <c r="C72" s="1"/>
      <c r="D72" s="1"/>
      <c r="H72" s="53">
        <v>0</v>
      </c>
      <c r="I72" s="119">
        <v>3</v>
      </c>
      <c r="J72" s="224" t="s">
        <v>11</v>
      </c>
      <c r="K72" s="5">
        <f t="shared" si="12"/>
        <v>22</v>
      </c>
      <c r="L72" s="227" t="s">
        <v>27</v>
      </c>
      <c r="M72" s="237">
        <v>2504</v>
      </c>
      <c r="N72" s="128">
        <f t="shared" si="13"/>
        <v>2218</v>
      </c>
      <c r="O72" s="54"/>
      <c r="S72" s="31"/>
      <c r="T72" s="31"/>
      <c r="U72" s="31"/>
      <c r="V72" s="31"/>
    </row>
    <row r="73" spans="2:22" ht="13.8" thickTop="1" x14ac:dyDescent="0.2">
      <c r="B73" s="61"/>
      <c r="C73" s="1"/>
      <c r="D73" s="1"/>
      <c r="H73" s="127">
        <v>0</v>
      </c>
      <c r="I73" s="119">
        <v>5</v>
      </c>
      <c r="J73" s="224" t="s">
        <v>13</v>
      </c>
      <c r="K73" s="52"/>
      <c r="L73" s="383" t="s">
        <v>104</v>
      </c>
      <c r="M73" s="235">
        <v>121927</v>
      </c>
      <c r="N73" s="234">
        <f>SUM(H89)</f>
        <v>108905</v>
      </c>
      <c r="O73" s="54"/>
      <c r="S73" s="31"/>
      <c r="T73" s="31"/>
      <c r="U73" s="31"/>
      <c r="V73" s="31"/>
    </row>
    <row r="74" spans="2:22" x14ac:dyDescent="0.2">
      <c r="B74" s="61"/>
      <c r="C74" s="1"/>
      <c r="D74" s="1"/>
      <c r="H74" s="127">
        <v>0</v>
      </c>
      <c r="I74" s="119">
        <v>6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2">
      <c r="B75" s="61"/>
      <c r="C75" s="1"/>
      <c r="D75" s="1"/>
      <c r="H75" s="53">
        <v>0</v>
      </c>
      <c r="I75" s="119">
        <v>7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2">
      <c r="B76" s="61"/>
      <c r="C76" s="1"/>
      <c r="D76" s="1"/>
      <c r="H76" s="127">
        <v>0</v>
      </c>
      <c r="I76" s="119">
        <v>8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2">
      <c r="B77" s="61"/>
      <c r="C77" s="1"/>
      <c r="D77" s="1"/>
      <c r="H77" s="53">
        <v>0</v>
      </c>
      <c r="I77" s="119">
        <v>10</v>
      </c>
      <c r="J77" s="224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2">
      <c r="H78" s="127">
        <v>0</v>
      </c>
      <c r="I78" s="119">
        <v>11</v>
      </c>
      <c r="J78" s="224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2">
      <c r="H79" s="128">
        <v>0</v>
      </c>
      <c r="I79" s="119">
        <v>14</v>
      </c>
      <c r="J79" s="224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2">
      <c r="H80" s="127">
        <v>0</v>
      </c>
      <c r="I80" s="119">
        <v>18</v>
      </c>
      <c r="J80" s="224" t="s">
        <v>23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2">
      <c r="H81" s="169">
        <v>0</v>
      </c>
      <c r="I81" s="119">
        <v>19</v>
      </c>
      <c r="J81" s="224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2">
      <c r="H82" s="52">
        <v>0</v>
      </c>
      <c r="I82" s="119">
        <v>20</v>
      </c>
      <c r="J82" s="224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2">
      <c r="H83" s="53">
        <v>0</v>
      </c>
      <c r="I83" s="119">
        <v>28</v>
      </c>
      <c r="J83" s="224" t="s">
        <v>33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2">
      <c r="H84" s="397">
        <v>0</v>
      </c>
      <c r="I84" s="119">
        <v>31</v>
      </c>
      <c r="J84" s="224" t="s">
        <v>114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2">
      <c r="H85" s="53">
        <v>0</v>
      </c>
      <c r="I85" s="119">
        <v>32</v>
      </c>
      <c r="J85" s="224" t="s">
        <v>36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2">
      <c r="H86" s="127">
        <v>0</v>
      </c>
      <c r="I86" s="119">
        <v>35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2">
      <c r="H87" s="452">
        <v>0</v>
      </c>
      <c r="I87" s="119">
        <v>37</v>
      </c>
      <c r="J87" s="224" t="s">
        <v>38</v>
      </c>
      <c r="L87" s="57"/>
      <c r="M87" s="31"/>
      <c r="N87" s="31"/>
      <c r="O87" s="31"/>
      <c r="S87" s="37"/>
      <c r="T87" s="37"/>
    </row>
    <row r="88" spans="8:22" x14ac:dyDescent="0.2">
      <c r="H88" s="53">
        <v>0</v>
      </c>
      <c r="I88" s="119">
        <v>39</v>
      </c>
      <c r="J88" s="224" t="s">
        <v>40</v>
      </c>
      <c r="L88" s="57"/>
      <c r="M88" s="31"/>
      <c r="N88" s="31"/>
      <c r="O88" s="31"/>
      <c r="Q88" s="31"/>
    </row>
    <row r="89" spans="8:22" x14ac:dyDescent="0.2">
      <c r="H89" s="165">
        <f>SUM(H49:H88)</f>
        <v>108905</v>
      </c>
      <c r="I89" s="119"/>
      <c r="J89" s="5" t="s">
        <v>109</v>
      </c>
      <c r="L89" s="57"/>
      <c r="M89" s="31"/>
      <c r="N89" s="31"/>
      <c r="O89" s="31"/>
    </row>
    <row r="90" spans="8:22" x14ac:dyDescent="0.2">
      <c r="I90" s="231"/>
      <c r="J90" s="113"/>
      <c r="L90" s="57"/>
      <c r="M90" s="31"/>
      <c r="N90" s="31"/>
      <c r="O90" s="31"/>
      <c r="P90" s="1"/>
    </row>
    <row r="91" spans="8:22" ht="19.2" x14ac:dyDescent="0.25">
      <c r="I91" s="129"/>
      <c r="J91" s="37"/>
      <c r="L91" s="57"/>
      <c r="M91" s="31"/>
      <c r="N91" s="31"/>
      <c r="O91" s="31"/>
      <c r="P91" s="55"/>
    </row>
    <row r="92" spans="8:22" x14ac:dyDescent="0.2">
      <c r="I92" s="129"/>
      <c r="J92" s="1"/>
      <c r="L92" s="57"/>
      <c r="M92" s="31"/>
      <c r="N92" s="31"/>
      <c r="O92" s="31"/>
      <c r="P92" s="1"/>
    </row>
    <row r="93" spans="8:22" x14ac:dyDescent="0.2">
      <c r="J93" s="1"/>
      <c r="L93" s="57"/>
      <c r="M93" s="31"/>
      <c r="N93" s="1"/>
      <c r="O93" s="1"/>
      <c r="P93" s="56"/>
    </row>
    <row r="94" spans="8:22" x14ac:dyDescent="0.2">
      <c r="J94" s="1"/>
      <c r="L94" s="57"/>
      <c r="M94" s="31"/>
      <c r="N94" s="31"/>
      <c r="O94" s="31"/>
      <c r="P94" s="31"/>
    </row>
    <row r="95" spans="8:22" x14ac:dyDescent="0.2">
      <c r="J95" s="1"/>
      <c r="L95" s="57"/>
      <c r="M95" s="31"/>
      <c r="N95" s="31"/>
      <c r="O95" s="31"/>
      <c r="P95" s="31"/>
    </row>
    <row r="96" spans="8:22" x14ac:dyDescent="0.2">
      <c r="J96" s="1"/>
      <c r="L96" s="57"/>
      <c r="M96" s="31"/>
      <c r="N96" s="31"/>
      <c r="O96" s="31"/>
      <c r="P96" s="31"/>
    </row>
    <row r="97" spans="10:17" x14ac:dyDescent="0.2">
      <c r="J97" s="1"/>
      <c r="L97" s="57"/>
      <c r="M97" s="31"/>
      <c r="N97" s="31"/>
      <c r="O97" s="31"/>
      <c r="P97" s="31"/>
    </row>
    <row r="98" spans="10:17" x14ac:dyDescent="0.2">
      <c r="J98" s="1"/>
      <c r="L98" s="57"/>
      <c r="M98" s="31"/>
      <c r="N98" s="31"/>
      <c r="O98" s="31"/>
      <c r="P98" s="31"/>
    </row>
    <row r="99" spans="10:17" x14ac:dyDescent="0.2">
      <c r="J99" s="1"/>
      <c r="L99" s="57"/>
      <c r="M99" s="31"/>
      <c r="N99" s="31"/>
      <c r="O99" s="31"/>
      <c r="P99" s="31"/>
    </row>
    <row r="100" spans="10:17" x14ac:dyDescent="0.2">
      <c r="J100" s="1"/>
      <c r="L100" s="57"/>
      <c r="M100" s="31"/>
      <c r="N100" s="31"/>
      <c r="O100" s="31"/>
      <c r="P100" s="31"/>
    </row>
    <row r="101" spans="10:17" x14ac:dyDescent="0.2">
      <c r="J101" s="1"/>
      <c r="L101" s="57"/>
      <c r="M101" s="31"/>
      <c r="N101" s="31"/>
      <c r="O101" s="31"/>
      <c r="P101" s="31"/>
    </row>
    <row r="102" spans="10:17" x14ac:dyDescent="0.2">
      <c r="J102" s="1"/>
      <c r="L102" s="57"/>
      <c r="M102" s="31"/>
      <c r="N102" s="31"/>
      <c r="O102" s="31"/>
      <c r="P102" s="31"/>
    </row>
    <row r="103" spans="10:17" x14ac:dyDescent="0.2">
      <c r="J103" s="1"/>
      <c r="L103" s="57"/>
      <c r="M103" s="31"/>
      <c r="N103" s="31"/>
      <c r="O103" s="31"/>
      <c r="P103" s="31"/>
    </row>
    <row r="104" spans="10:17" x14ac:dyDescent="0.2">
      <c r="J104" s="1"/>
      <c r="L104" s="57"/>
      <c r="M104" s="31"/>
      <c r="N104" s="31"/>
      <c r="O104" s="31"/>
      <c r="P104" s="31"/>
    </row>
    <row r="105" spans="10:17" x14ac:dyDescent="0.2">
      <c r="J105" s="1"/>
      <c r="L105" s="57"/>
      <c r="M105" s="31"/>
      <c r="N105" s="31"/>
      <c r="O105" s="31"/>
      <c r="P105" s="31"/>
    </row>
    <row r="106" spans="10:17" x14ac:dyDescent="0.2">
      <c r="J106" s="1"/>
      <c r="L106" s="57"/>
      <c r="M106" s="31"/>
      <c r="N106" s="31"/>
      <c r="O106" s="31"/>
      <c r="P106" s="31"/>
      <c r="Q106" s="31"/>
    </row>
    <row r="107" spans="10:17" x14ac:dyDescent="0.2">
      <c r="J107" s="1"/>
      <c r="L107" s="57"/>
      <c r="M107" s="31"/>
      <c r="N107" s="31"/>
      <c r="O107" s="31"/>
      <c r="P107" s="31"/>
      <c r="Q107" s="31"/>
    </row>
    <row r="108" spans="10:17" x14ac:dyDescent="0.2">
      <c r="J108" s="1"/>
      <c r="L108" s="57"/>
      <c r="M108" s="31"/>
      <c r="N108" s="31"/>
      <c r="O108" s="31"/>
      <c r="P108" s="31"/>
      <c r="Q108" s="31"/>
    </row>
    <row r="109" spans="10:17" x14ac:dyDescent="0.2">
      <c r="J109" s="1"/>
      <c r="L109" s="57"/>
      <c r="M109" s="31"/>
      <c r="N109" s="31"/>
      <c r="O109" s="31"/>
      <c r="P109" s="31"/>
      <c r="Q109" s="31"/>
    </row>
    <row r="110" spans="10:17" x14ac:dyDescent="0.2">
      <c r="J110" s="1"/>
      <c r="L110" s="57"/>
      <c r="M110" s="31"/>
      <c r="N110" s="31"/>
      <c r="O110" s="31"/>
      <c r="P110" s="31"/>
      <c r="Q110" s="31"/>
    </row>
    <row r="111" spans="10:17" x14ac:dyDescent="0.2">
      <c r="J111" s="1"/>
      <c r="K111" s="31"/>
      <c r="L111" s="31"/>
      <c r="M111" s="1"/>
      <c r="N111" s="31"/>
      <c r="O111" s="31"/>
      <c r="P111" s="31"/>
      <c r="Q111" s="31"/>
    </row>
    <row r="112" spans="10:17" x14ac:dyDescent="0.2">
      <c r="J112" s="1"/>
      <c r="K112" s="31"/>
      <c r="L112" s="31"/>
      <c r="M112" s="1"/>
      <c r="N112" s="31"/>
      <c r="O112" s="31"/>
      <c r="P112" s="31"/>
      <c r="Q112" s="31"/>
    </row>
    <row r="113" spans="10:17" x14ac:dyDescent="0.2">
      <c r="J113" s="1"/>
      <c r="K113" s="31"/>
      <c r="L113" s="31"/>
      <c r="M113" s="1"/>
      <c r="N113" s="31"/>
      <c r="O113" s="31"/>
      <c r="P113" s="31"/>
      <c r="Q113" s="31"/>
    </row>
    <row r="114" spans="10:17" x14ac:dyDescent="0.2">
      <c r="J114" s="1"/>
      <c r="K114" s="31"/>
      <c r="L114" s="31"/>
      <c r="M114" s="1"/>
      <c r="N114" s="31"/>
      <c r="O114" s="31"/>
      <c r="P114" s="31"/>
      <c r="Q114" s="31"/>
    </row>
    <row r="115" spans="10:17" x14ac:dyDescent="0.2">
      <c r="J115" s="1"/>
      <c r="K115" s="31"/>
      <c r="L115" s="31"/>
      <c r="M115" s="1"/>
      <c r="N115" s="31"/>
      <c r="O115" s="31"/>
      <c r="P115" s="31"/>
      <c r="Q115" s="31"/>
    </row>
    <row r="116" spans="10:17" x14ac:dyDescent="0.2">
      <c r="J116" s="1"/>
      <c r="K116" s="31"/>
      <c r="L116" s="31"/>
      <c r="M116" s="1"/>
      <c r="N116" s="31"/>
      <c r="O116" s="31"/>
      <c r="P116" s="31"/>
      <c r="Q116" s="31"/>
    </row>
    <row r="117" spans="10:17" x14ac:dyDescent="0.2">
      <c r="J117" s="1"/>
      <c r="K117" s="31"/>
      <c r="L117" s="31"/>
      <c r="M117" s="1"/>
      <c r="N117" s="31"/>
      <c r="O117" s="31"/>
      <c r="P117" s="31"/>
      <c r="Q117" s="31"/>
    </row>
    <row r="118" spans="10:17" x14ac:dyDescent="0.2">
      <c r="J118" s="1"/>
      <c r="K118" s="31"/>
      <c r="L118" s="31"/>
      <c r="M118" s="1"/>
      <c r="N118" s="31"/>
      <c r="O118" s="31"/>
      <c r="P118" s="31"/>
      <c r="Q118" s="31"/>
    </row>
    <row r="119" spans="10:17" x14ac:dyDescent="0.2">
      <c r="J119" s="1"/>
      <c r="K119" s="31"/>
      <c r="L119" s="31"/>
      <c r="M119" s="1"/>
      <c r="N119" s="31"/>
      <c r="O119" s="31"/>
      <c r="P119" s="31"/>
      <c r="Q119" s="31"/>
    </row>
    <row r="120" spans="10:17" x14ac:dyDescent="0.2">
      <c r="J120" s="1"/>
      <c r="K120" s="31"/>
      <c r="L120" s="31"/>
      <c r="M120" s="1"/>
      <c r="N120" s="31"/>
      <c r="O120" s="31"/>
      <c r="P120" s="31"/>
      <c r="Q120" s="31"/>
    </row>
    <row r="121" spans="10:17" x14ac:dyDescent="0.2">
      <c r="J121" s="1"/>
      <c r="K121" s="31"/>
      <c r="L121" s="31"/>
      <c r="M121" s="1"/>
      <c r="N121" s="31"/>
      <c r="O121" s="31"/>
      <c r="P121" s="31"/>
      <c r="Q121" s="31"/>
    </row>
    <row r="122" spans="10:17" x14ac:dyDescent="0.2">
      <c r="J122" s="1"/>
      <c r="K122" s="31"/>
      <c r="L122" s="31"/>
      <c r="M122" s="1"/>
      <c r="N122" s="31"/>
      <c r="O122" s="31"/>
      <c r="P122" s="31"/>
    </row>
    <row r="123" spans="10:17" x14ac:dyDescent="0.2">
      <c r="J123" s="1"/>
      <c r="K123" s="31"/>
      <c r="L123" s="31"/>
      <c r="M123" s="1"/>
      <c r="N123" s="31"/>
      <c r="O123" s="31"/>
      <c r="P123" s="31"/>
    </row>
    <row r="124" spans="10:17" x14ac:dyDescent="0.2">
      <c r="J124" s="1"/>
      <c r="K124" s="31"/>
      <c r="L124" s="31"/>
      <c r="M124" s="1"/>
      <c r="N124" s="31"/>
      <c r="O124" s="31"/>
      <c r="P124" s="31"/>
    </row>
    <row r="125" spans="10:17" x14ac:dyDescent="0.2">
      <c r="J125" s="1"/>
      <c r="K125" s="31"/>
      <c r="L125" s="31"/>
      <c r="M125" s="1"/>
      <c r="N125" s="31"/>
      <c r="O125" s="31"/>
      <c r="P125" s="31"/>
    </row>
    <row r="126" spans="10:17" x14ac:dyDescent="0.2">
      <c r="J126" s="1"/>
      <c r="K126" s="31"/>
      <c r="L126" s="31"/>
      <c r="M126" s="1"/>
      <c r="N126" s="31"/>
      <c r="O126" s="31"/>
      <c r="P126" s="31"/>
    </row>
    <row r="127" spans="10:17" x14ac:dyDescent="0.2">
      <c r="J127" s="1"/>
      <c r="K127" s="31"/>
      <c r="L127" s="31"/>
      <c r="M127" s="1"/>
      <c r="N127" s="31"/>
      <c r="O127" s="31"/>
      <c r="P127" s="31"/>
    </row>
    <row r="128" spans="10:17" x14ac:dyDescent="0.2">
      <c r="J128" s="1"/>
      <c r="K128" s="31"/>
      <c r="L128" s="31"/>
      <c r="M128" s="1"/>
      <c r="N128" s="31"/>
      <c r="O128" s="31"/>
      <c r="P128" s="31"/>
    </row>
    <row r="129" spans="10:16" x14ac:dyDescent="0.2">
      <c r="J129" s="1"/>
      <c r="K129" s="31"/>
      <c r="L129" s="31"/>
      <c r="M129" s="1"/>
      <c r="N129" s="31"/>
      <c r="O129" s="31"/>
      <c r="P129" s="31"/>
    </row>
    <row r="130" spans="10:16" x14ac:dyDescent="0.2">
      <c r="J130" s="1"/>
      <c r="K130" s="31"/>
      <c r="L130" s="31"/>
      <c r="M130" s="1"/>
      <c r="N130" s="31"/>
      <c r="O130" s="31"/>
      <c r="P130" s="31"/>
    </row>
    <row r="131" spans="10:16" x14ac:dyDescent="0.2">
      <c r="J131" s="1"/>
      <c r="K131" s="31"/>
      <c r="L131" s="31"/>
      <c r="M131" s="1"/>
      <c r="N131" s="31"/>
      <c r="O131" s="31"/>
      <c r="P131" s="31"/>
    </row>
    <row r="132" spans="10:16" x14ac:dyDescent="0.2">
      <c r="J132" s="1"/>
      <c r="K132" s="31"/>
      <c r="L132" s="31"/>
      <c r="M132" s="1"/>
      <c r="N132" s="31"/>
      <c r="O132" s="31"/>
      <c r="P132" s="31"/>
    </row>
    <row r="133" spans="10:16" x14ac:dyDescent="0.2">
      <c r="J133" s="1"/>
      <c r="K133" s="31"/>
      <c r="L133" s="31"/>
      <c r="M133" s="1"/>
      <c r="N133" s="31"/>
      <c r="O133" s="31"/>
      <c r="P133" s="31"/>
    </row>
    <row r="134" spans="10:16" x14ac:dyDescent="0.2">
      <c r="J134" s="1"/>
      <c r="K134" s="1"/>
      <c r="L134" s="1"/>
      <c r="M134" s="1"/>
      <c r="N134" s="1"/>
      <c r="O134" s="1"/>
      <c r="P134" s="1"/>
    </row>
    <row r="135" spans="10:16" x14ac:dyDescent="0.2">
      <c r="J135" s="1"/>
      <c r="K135" s="1"/>
      <c r="L135" s="1"/>
      <c r="M135" s="1"/>
      <c r="N135" s="1"/>
      <c r="O135" s="1"/>
      <c r="P135" s="1"/>
    </row>
    <row r="136" spans="10:16" x14ac:dyDescent="0.2">
      <c r="J136" s="1"/>
      <c r="K136" s="1"/>
      <c r="L136" s="1"/>
    </row>
    <row r="137" spans="10:16" x14ac:dyDescent="0.2">
      <c r="J137" s="1"/>
      <c r="K137" s="1"/>
      <c r="L137" s="1"/>
    </row>
    <row r="138" spans="10:16" x14ac:dyDescent="0.2">
      <c r="J138" s="1"/>
      <c r="K138" s="1"/>
      <c r="L138" s="1"/>
    </row>
    <row r="139" spans="10:16" x14ac:dyDescent="0.2">
      <c r="J139" s="1"/>
      <c r="K139" s="1"/>
      <c r="L139" s="1"/>
    </row>
    <row r="140" spans="10:16" x14ac:dyDescent="0.2">
      <c r="J140" s="1"/>
      <c r="K140" s="1"/>
      <c r="L140" s="1"/>
    </row>
    <row r="141" spans="10:16" x14ac:dyDescent="0.2">
      <c r="J141" s="1"/>
      <c r="K141" s="1"/>
      <c r="L141" s="1"/>
    </row>
    <row r="142" spans="10:16" x14ac:dyDescent="0.2">
      <c r="J142" s="1"/>
      <c r="K142" s="1"/>
      <c r="L142" s="1"/>
    </row>
    <row r="143" spans="10:16" x14ac:dyDescent="0.2">
      <c r="J143" s="1"/>
      <c r="K143" s="1"/>
      <c r="L143" s="1"/>
    </row>
    <row r="144" spans="10:16" x14ac:dyDescent="0.2">
      <c r="J144" s="1"/>
      <c r="K144" s="1"/>
      <c r="L144" s="1"/>
    </row>
    <row r="145" spans="10:12" x14ac:dyDescent="0.2">
      <c r="J145" s="1"/>
      <c r="K145" s="1"/>
      <c r="L145" s="1"/>
    </row>
    <row r="146" spans="10:12" x14ac:dyDescent="0.2">
      <c r="J146" s="1"/>
      <c r="K146" s="1"/>
      <c r="L146" s="1"/>
    </row>
    <row r="147" spans="10:12" x14ac:dyDescent="0.2">
      <c r="J147" s="1"/>
      <c r="K147" s="1"/>
      <c r="L147" s="1"/>
    </row>
    <row r="148" spans="10:12" x14ac:dyDescent="0.2">
      <c r="J148" s="1"/>
      <c r="K148" s="1"/>
      <c r="L148" s="1"/>
    </row>
    <row r="149" spans="10:12" x14ac:dyDescent="0.2">
      <c r="J149" s="1"/>
      <c r="K149" s="1"/>
      <c r="L149" s="1"/>
    </row>
    <row r="150" spans="10:12" x14ac:dyDescent="0.2">
      <c r="J150" s="1"/>
      <c r="K150" s="1"/>
      <c r="L150" s="1"/>
    </row>
    <row r="151" spans="10:12" x14ac:dyDescent="0.2">
      <c r="J151" s="1"/>
      <c r="K151" s="1"/>
      <c r="L151" s="1"/>
    </row>
    <row r="152" spans="10:12" x14ac:dyDescent="0.2">
      <c r="J152" s="1"/>
      <c r="K152" s="1"/>
      <c r="L152" s="1"/>
    </row>
    <row r="153" spans="10:12" x14ac:dyDescent="0.2">
      <c r="J153" s="1"/>
      <c r="K153" s="1"/>
      <c r="L153" s="1"/>
    </row>
    <row r="154" spans="10:12" x14ac:dyDescent="0.2">
      <c r="J154" s="1"/>
      <c r="K154" s="1"/>
      <c r="L154" s="1"/>
    </row>
    <row r="155" spans="10:12" x14ac:dyDescent="0.2">
      <c r="J155" s="1"/>
      <c r="K155" s="1"/>
      <c r="L155" s="1"/>
    </row>
    <row r="156" spans="10:12" x14ac:dyDescent="0.2">
      <c r="J156" s="1"/>
      <c r="K156" s="1"/>
      <c r="L156" s="1"/>
    </row>
    <row r="157" spans="10:12" x14ac:dyDescent="0.2">
      <c r="J157" s="1"/>
      <c r="K157" s="1"/>
      <c r="L157" s="1"/>
    </row>
    <row r="158" spans="10:12" x14ac:dyDescent="0.2">
      <c r="J158" s="1"/>
      <c r="K158" s="1"/>
      <c r="L158" s="1"/>
    </row>
    <row r="159" spans="10:12" x14ac:dyDescent="0.2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N42" sqref="N42"/>
    </sheetView>
  </sheetViews>
  <sheetFormatPr defaultRowHeight="13.2" x14ac:dyDescent="0.2"/>
  <cols>
    <col min="1" max="1" width="6.109375" customWidth="1"/>
    <col min="2" max="2" width="19.33203125" customWidth="1"/>
    <col min="3" max="4" width="13.21875" customWidth="1"/>
    <col min="5" max="6" width="11.88671875" customWidth="1"/>
    <col min="7" max="7" width="18.6640625" customWidth="1"/>
    <col min="8" max="8" width="15.21875" customWidth="1"/>
    <col min="9" max="9" width="4.77734375" style="58" customWidth="1"/>
    <col min="10" max="10" width="18.77734375" customWidth="1"/>
    <col min="11" max="11" width="5" customWidth="1"/>
    <col min="12" max="12" width="18.109375" customWidth="1"/>
    <col min="13" max="13" width="15.88671875" customWidth="1"/>
    <col min="14" max="14" width="14.44140625" customWidth="1"/>
    <col min="15" max="15" width="11" customWidth="1"/>
    <col min="17" max="17" width="6.21875" customWidth="1"/>
    <col min="18" max="18" width="14.21875" style="68" customWidth="1"/>
    <col min="19" max="30" width="7.6640625" customWidth="1"/>
  </cols>
  <sheetData>
    <row r="1" spans="5:31" ht="13.5" customHeight="1" x14ac:dyDescent="0.2">
      <c r="H1" s="20" t="s">
        <v>71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2">
      <c r="H2" s="384" t="s">
        <v>218</v>
      </c>
      <c r="I2" s="119"/>
      <c r="J2" s="259" t="s">
        <v>121</v>
      </c>
      <c r="K2" s="5"/>
      <c r="L2" s="251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2">
      <c r="H3" s="248" t="s">
        <v>117</v>
      </c>
      <c r="I3" s="119"/>
      <c r="J3" s="202" t="s">
        <v>118</v>
      </c>
      <c r="K3" s="5"/>
      <c r="L3" s="51" t="s">
        <v>117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2">
      <c r="H4" s="128">
        <v>26973</v>
      </c>
      <c r="I4" s="119">
        <v>31</v>
      </c>
      <c r="J4" s="40" t="s">
        <v>70</v>
      </c>
      <c r="K4" s="277">
        <f>SUM(I4)</f>
        <v>31</v>
      </c>
      <c r="L4" s="374">
        <v>22798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2">
      <c r="H5" s="127">
        <v>25033</v>
      </c>
      <c r="I5" s="119">
        <v>33</v>
      </c>
      <c r="J5" s="40" t="s">
        <v>0</v>
      </c>
      <c r="K5" s="277">
        <f t="shared" ref="K5:K13" si="0">SUM(I5)</f>
        <v>33</v>
      </c>
      <c r="L5" s="374">
        <v>25066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2">
      <c r="H6" s="127">
        <v>23841</v>
      </c>
      <c r="I6" s="119">
        <v>17</v>
      </c>
      <c r="J6" s="40" t="s">
        <v>22</v>
      </c>
      <c r="K6" s="277">
        <f t="shared" si="0"/>
        <v>17</v>
      </c>
      <c r="L6" s="374">
        <v>22755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2">
      <c r="H7" s="127">
        <v>19952</v>
      </c>
      <c r="I7" s="119">
        <v>3</v>
      </c>
      <c r="J7" s="40" t="s">
        <v>11</v>
      </c>
      <c r="K7" s="277">
        <f t="shared" si="0"/>
        <v>3</v>
      </c>
      <c r="L7" s="374">
        <v>16661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2">
      <c r="H8" s="53">
        <v>14869</v>
      </c>
      <c r="I8" s="119">
        <v>34</v>
      </c>
      <c r="J8" s="40" t="s">
        <v>1</v>
      </c>
      <c r="K8" s="277">
        <f t="shared" si="0"/>
        <v>34</v>
      </c>
      <c r="L8" s="374">
        <v>17719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2">
      <c r="H9" s="127">
        <v>13712</v>
      </c>
      <c r="I9" s="119">
        <v>16</v>
      </c>
      <c r="J9" s="40" t="s">
        <v>3</v>
      </c>
      <c r="K9" s="277">
        <f t="shared" si="0"/>
        <v>16</v>
      </c>
      <c r="L9" s="374">
        <v>8570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2">
      <c r="H10" s="127">
        <v>12176</v>
      </c>
      <c r="I10" s="119">
        <v>40</v>
      </c>
      <c r="J10" s="404" t="s">
        <v>2</v>
      </c>
      <c r="K10" s="277">
        <f t="shared" si="0"/>
        <v>40</v>
      </c>
      <c r="L10" s="374">
        <v>14325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2">
      <c r="H11" s="127">
        <v>11588</v>
      </c>
      <c r="I11" s="119">
        <v>2</v>
      </c>
      <c r="J11" s="40" t="s">
        <v>6</v>
      </c>
      <c r="K11" s="277">
        <f t="shared" si="0"/>
        <v>2</v>
      </c>
      <c r="L11" s="374">
        <v>18387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2">
      <c r="H12" s="539">
        <v>9624</v>
      </c>
      <c r="I12" s="119">
        <v>13</v>
      </c>
      <c r="J12" s="40" t="s">
        <v>7</v>
      </c>
      <c r="K12" s="277">
        <f t="shared" si="0"/>
        <v>13</v>
      </c>
      <c r="L12" s="375">
        <v>8911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3.8" thickBot="1" x14ac:dyDescent="0.25">
      <c r="E13" s="21"/>
      <c r="H13" s="537">
        <v>7635</v>
      </c>
      <c r="I13" s="194">
        <v>11</v>
      </c>
      <c r="J13" s="103" t="s">
        <v>18</v>
      </c>
      <c r="K13" s="277">
        <f t="shared" si="0"/>
        <v>11</v>
      </c>
      <c r="L13" s="375">
        <v>9418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3.8" thickTop="1" x14ac:dyDescent="0.2">
      <c r="E14" s="21"/>
      <c r="H14" s="530">
        <v>6870</v>
      </c>
      <c r="I14" s="303">
        <v>21</v>
      </c>
      <c r="J14" s="542" t="s">
        <v>189</v>
      </c>
      <c r="K14" s="151" t="s">
        <v>8</v>
      </c>
      <c r="L14" s="376">
        <v>202545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2">
      <c r="H15" s="397">
        <v>6109</v>
      </c>
      <c r="I15" s="119">
        <v>25</v>
      </c>
      <c r="J15" s="40" t="s">
        <v>30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2">
      <c r="H16" s="127">
        <v>5405</v>
      </c>
      <c r="I16" s="119">
        <v>26</v>
      </c>
      <c r="J16" s="40" t="s">
        <v>31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">
      <c r="H17" s="127">
        <v>4722</v>
      </c>
      <c r="I17" s="119">
        <v>24</v>
      </c>
      <c r="J17" s="404" t="s">
        <v>29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">
      <c r="H18" s="169">
        <v>4701</v>
      </c>
      <c r="I18" s="119">
        <v>38</v>
      </c>
      <c r="J18" s="40" t="s">
        <v>39</v>
      </c>
      <c r="K18" s="1"/>
      <c r="L18" s="260" t="s">
        <v>121</v>
      </c>
      <c r="M18" t="s">
        <v>69</v>
      </c>
      <c r="N18" s="51" t="s">
        <v>82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3.8" thickBot="1" x14ac:dyDescent="0.25">
      <c r="H19" s="6">
        <v>2801</v>
      </c>
      <c r="I19" s="119">
        <v>1</v>
      </c>
      <c r="J19" s="40" t="s">
        <v>4</v>
      </c>
      <c r="K19" s="163">
        <f>SUM(I4)</f>
        <v>31</v>
      </c>
      <c r="L19" s="40" t="s">
        <v>70</v>
      </c>
      <c r="M19" s="518">
        <v>34530</v>
      </c>
      <c r="N19" s="128">
        <f>SUM(H4)</f>
        <v>26973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">
      <c r="A20" s="73" t="s">
        <v>47</v>
      </c>
      <c r="B20" s="74" t="s">
        <v>56</v>
      </c>
      <c r="C20" s="74" t="s">
        <v>218</v>
      </c>
      <c r="D20" s="74" t="s">
        <v>210</v>
      </c>
      <c r="E20" s="74" t="s">
        <v>54</v>
      </c>
      <c r="F20" s="74" t="s">
        <v>53</v>
      </c>
      <c r="G20" s="75" t="s">
        <v>55</v>
      </c>
      <c r="H20" s="127">
        <v>1676</v>
      </c>
      <c r="I20" s="119">
        <v>9</v>
      </c>
      <c r="J20" s="454" t="s">
        <v>197</v>
      </c>
      <c r="K20" s="163">
        <f t="shared" ref="K20:K28" si="1">SUM(I5)</f>
        <v>33</v>
      </c>
      <c r="L20" s="40" t="s">
        <v>0</v>
      </c>
      <c r="M20" s="519">
        <v>26613</v>
      </c>
      <c r="N20" s="128">
        <f t="shared" ref="N20:N28" si="2">SUM(H5)</f>
        <v>25033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">
      <c r="A21" s="76">
        <v>1</v>
      </c>
      <c r="B21" s="40" t="s">
        <v>70</v>
      </c>
      <c r="C21" s="276">
        <f>SUM(H4)</f>
        <v>26973</v>
      </c>
      <c r="D21" s="9">
        <f>SUM(L4)</f>
        <v>22798</v>
      </c>
      <c r="E21" s="66">
        <f t="shared" ref="E21:E30" si="3">SUM(N19/M19*100)</f>
        <v>78.1146828844483</v>
      </c>
      <c r="F21" s="66">
        <f t="shared" ref="F21:F31" si="4">SUM(C21/D21*100)</f>
        <v>118.31300991315028</v>
      </c>
      <c r="G21" s="77"/>
      <c r="H21" s="127">
        <v>1067</v>
      </c>
      <c r="I21" s="119">
        <v>14</v>
      </c>
      <c r="J21" s="40" t="s">
        <v>20</v>
      </c>
      <c r="K21" s="163">
        <f t="shared" si="1"/>
        <v>17</v>
      </c>
      <c r="L21" s="40" t="s">
        <v>22</v>
      </c>
      <c r="M21" s="519">
        <v>34668</v>
      </c>
      <c r="N21" s="128">
        <f t="shared" si="2"/>
        <v>23841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">
      <c r="A22" s="76">
        <v>2</v>
      </c>
      <c r="B22" s="40" t="s">
        <v>0</v>
      </c>
      <c r="C22" s="276">
        <f t="shared" ref="C22:C30" si="5">SUM(H5)</f>
        <v>25033</v>
      </c>
      <c r="D22" s="9">
        <f t="shared" ref="D22:D30" si="6">SUM(L5)</f>
        <v>25066</v>
      </c>
      <c r="E22" s="66">
        <f t="shared" si="3"/>
        <v>94.063051891932517</v>
      </c>
      <c r="F22" s="66">
        <f t="shared" si="4"/>
        <v>99.868347562435162</v>
      </c>
      <c r="G22" s="77"/>
      <c r="H22" s="127">
        <v>792</v>
      </c>
      <c r="I22" s="119">
        <v>36</v>
      </c>
      <c r="J22" s="40" t="s">
        <v>5</v>
      </c>
      <c r="K22" s="163">
        <f t="shared" si="1"/>
        <v>3</v>
      </c>
      <c r="L22" s="40" t="s">
        <v>11</v>
      </c>
      <c r="M22" s="519">
        <v>19354</v>
      </c>
      <c r="N22" s="128">
        <f t="shared" si="2"/>
        <v>19952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">
      <c r="A23" s="76">
        <v>3</v>
      </c>
      <c r="B23" s="40" t="s">
        <v>22</v>
      </c>
      <c r="C23" s="531">
        <f t="shared" si="5"/>
        <v>23841</v>
      </c>
      <c r="D23" s="139">
        <f t="shared" si="6"/>
        <v>22755</v>
      </c>
      <c r="E23" s="532">
        <f t="shared" si="3"/>
        <v>68.769470404984418</v>
      </c>
      <c r="F23" s="532">
        <f t="shared" si="4"/>
        <v>104.77257745550428</v>
      </c>
      <c r="G23" s="77"/>
      <c r="H23" s="53">
        <v>398</v>
      </c>
      <c r="I23" s="119">
        <v>32</v>
      </c>
      <c r="J23" s="40" t="s">
        <v>36</v>
      </c>
      <c r="K23" s="163">
        <f t="shared" si="1"/>
        <v>34</v>
      </c>
      <c r="L23" s="40" t="s">
        <v>1</v>
      </c>
      <c r="M23" s="519">
        <v>18299</v>
      </c>
      <c r="N23" s="128">
        <f t="shared" si="2"/>
        <v>14869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">
      <c r="A24" s="76">
        <v>4</v>
      </c>
      <c r="B24" s="40" t="s">
        <v>11</v>
      </c>
      <c r="C24" s="276">
        <f t="shared" si="5"/>
        <v>19952</v>
      </c>
      <c r="D24" s="9">
        <f t="shared" si="6"/>
        <v>16661</v>
      </c>
      <c r="E24" s="66">
        <f t="shared" si="3"/>
        <v>103.08980055802419</v>
      </c>
      <c r="F24" s="66">
        <f t="shared" si="4"/>
        <v>119.75271592341397</v>
      </c>
      <c r="G24" s="77"/>
      <c r="H24" s="127">
        <v>352</v>
      </c>
      <c r="I24" s="119">
        <v>12</v>
      </c>
      <c r="J24" s="40" t="s">
        <v>19</v>
      </c>
      <c r="K24" s="163">
        <f t="shared" si="1"/>
        <v>16</v>
      </c>
      <c r="L24" s="40" t="s">
        <v>3</v>
      </c>
      <c r="M24" s="519">
        <v>13006</v>
      </c>
      <c r="N24" s="128">
        <f t="shared" si="2"/>
        <v>13712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">
      <c r="A25" s="76">
        <v>5</v>
      </c>
      <c r="B25" s="40" t="s">
        <v>1</v>
      </c>
      <c r="C25" s="276">
        <f t="shared" si="5"/>
        <v>14869</v>
      </c>
      <c r="D25" s="9">
        <f t="shared" si="6"/>
        <v>17719</v>
      </c>
      <c r="E25" s="66">
        <f t="shared" si="3"/>
        <v>81.255806328214646</v>
      </c>
      <c r="F25" s="66">
        <f t="shared" si="4"/>
        <v>83.91557085614312</v>
      </c>
      <c r="G25" s="87"/>
      <c r="H25" s="127">
        <v>350</v>
      </c>
      <c r="I25" s="119">
        <v>4</v>
      </c>
      <c r="J25" s="40" t="s">
        <v>12</v>
      </c>
      <c r="K25" s="163">
        <f t="shared" si="1"/>
        <v>40</v>
      </c>
      <c r="L25" s="404" t="s">
        <v>2</v>
      </c>
      <c r="M25" s="519">
        <v>14436</v>
      </c>
      <c r="N25" s="128">
        <f t="shared" si="2"/>
        <v>12176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76">
        <v>6</v>
      </c>
      <c r="B26" s="40" t="s">
        <v>3</v>
      </c>
      <c r="C26" s="276">
        <f t="shared" si="5"/>
        <v>13712</v>
      </c>
      <c r="D26" s="9">
        <f t="shared" si="6"/>
        <v>8570</v>
      </c>
      <c r="E26" s="66">
        <f t="shared" si="3"/>
        <v>105.42826387821005</v>
      </c>
      <c r="F26" s="66">
        <f t="shared" si="4"/>
        <v>160</v>
      </c>
      <c r="G26" s="77"/>
      <c r="H26" s="53">
        <v>325</v>
      </c>
      <c r="I26" s="119">
        <v>39</v>
      </c>
      <c r="J26" s="40" t="s">
        <v>40</v>
      </c>
      <c r="K26" s="163">
        <f t="shared" si="1"/>
        <v>2</v>
      </c>
      <c r="L26" s="40" t="s">
        <v>6</v>
      </c>
      <c r="M26" s="519">
        <v>26344</v>
      </c>
      <c r="N26" s="128">
        <f t="shared" si="2"/>
        <v>11588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">
      <c r="A27" s="76">
        <v>7</v>
      </c>
      <c r="B27" s="404" t="s">
        <v>2</v>
      </c>
      <c r="C27" s="276">
        <f t="shared" si="5"/>
        <v>12176</v>
      </c>
      <c r="D27" s="9">
        <f t="shared" si="6"/>
        <v>14325</v>
      </c>
      <c r="E27" s="66">
        <f t="shared" si="3"/>
        <v>84.344693821003048</v>
      </c>
      <c r="F27" s="66">
        <f t="shared" si="4"/>
        <v>84.998254799301918</v>
      </c>
      <c r="G27" s="77"/>
      <c r="H27" s="127">
        <v>247</v>
      </c>
      <c r="I27" s="119">
        <v>7</v>
      </c>
      <c r="J27" s="40" t="s">
        <v>15</v>
      </c>
      <c r="K27" s="163">
        <f t="shared" si="1"/>
        <v>13</v>
      </c>
      <c r="L27" s="40" t="s">
        <v>7</v>
      </c>
      <c r="M27" s="520">
        <v>9846</v>
      </c>
      <c r="N27" s="128">
        <f t="shared" si="2"/>
        <v>9624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3.8" thickBot="1" x14ac:dyDescent="0.25">
      <c r="A28" s="76">
        <v>8</v>
      </c>
      <c r="B28" s="40" t="s">
        <v>6</v>
      </c>
      <c r="C28" s="276">
        <f t="shared" si="5"/>
        <v>11588</v>
      </c>
      <c r="D28" s="9">
        <f t="shared" si="6"/>
        <v>18387</v>
      </c>
      <c r="E28" s="66">
        <f t="shared" si="3"/>
        <v>43.987245672638927</v>
      </c>
      <c r="F28" s="66">
        <f t="shared" si="4"/>
        <v>63.02278783923424</v>
      </c>
      <c r="G28" s="88"/>
      <c r="H28" s="127">
        <v>208</v>
      </c>
      <c r="I28" s="119">
        <v>20</v>
      </c>
      <c r="J28" s="40" t="s">
        <v>25</v>
      </c>
      <c r="K28" s="252">
        <f t="shared" si="1"/>
        <v>11</v>
      </c>
      <c r="L28" s="103" t="s">
        <v>18</v>
      </c>
      <c r="M28" s="521">
        <v>7479</v>
      </c>
      <c r="N28" s="233">
        <f t="shared" si="2"/>
        <v>7635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3.8" thickTop="1" x14ac:dyDescent="0.2">
      <c r="A29" s="76">
        <v>9</v>
      </c>
      <c r="B29" s="40" t="s">
        <v>7</v>
      </c>
      <c r="C29" s="276">
        <f t="shared" si="5"/>
        <v>9624</v>
      </c>
      <c r="D29" s="9">
        <f t="shared" si="6"/>
        <v>8911</v>
      </c>
      <c r="E29" s="66">
        <f t="shared" si="3"/>
        <v>97.745277269957342</v>
      </c>
      <c r="F29" s="66">
        <f t="shared" si="4"/>
        <v>108.00134665020762</v>
      </c>
      <c r="G29" s="87"/>
      <c r="H29" s="127">
        <v>92</v>
      </c>
      <c r="I29" s="119">
        <v>10</v>
      </c>
      <c r="J29" s="40" t="s">
        <v>17</v>
      </c>
      <c r="K29" s="161"/>
      <c r="L29" s="161" t="s">
        <v>201</v>
      </c>
      <c r="M29" s="522">
        <v>243721</v>
      </c>
      <c r="N29" s="241">
        <f>SUM(H44)</f>
        <v>201687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3.8" thickBot="1" x14ac:dyDescent="0.25">
      <c r="A30" s="89">
        <v>10</v>
      </c>
      <c r="B30" s="103" t="s">
        <v>18</v>
      </c>
      <c r="C30" s="276">
        <f t="shared" si="5"/>
        <v>7635</v>
      </c>
      <c r="D30" s="9">
        <f t="shared" si="6"/>
        <v>9418</v>
      </c>
      <c r="E30" s="72">
        <f t="shared" si="3"/>
        <v>102.08584035298838</v>
      </c>
      <c r="F30" s="78">
        <f t="shared" si="4"/>
        <v>81.068167339137815</v>
      </c>
      <c r="G30" s="90"/>
      <c r="H30" s="127">
        <v>44</v>
      </c>
      <c r="I30" s="119">
        <v>5</v>
      </c>
      <c r="J30" s="40" t="s">
        <v>13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3.8" thickBot="1" x14ac:dyDescent="0.25">
      <c r="A31" s="80"/>
      <c r="B31" s="81" t="s">
        <v>60</v>
      </c>
      <c r="C31" s="82">
        <f>SUM(H44)</f>
        <v>201687</v>
      </c>
      <c r="D31" s="82">
        <f>SUM(L14)</f>
        <v>202545</v>
      </c>
      <c r="E31" s="85">
        <f>SUM(N29/M29*100)</f>
        <v>82.753230127892138</v>
      </c>
      <c r="F31" s="78">
        <f t="shared" si="4"/>
        <v>99.576390431755897</v>
      </c>
      <c r="G31" s="86"/>
      <c r="H31" s="127">
        <v>44</v>
      </c>
      <c r="I31" s="119">
        <v>18</v>
      </c>
      <c r="J31" s="40" t="s">
        <v>23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H32" s="449">
        <v>43</v>
      </c>
      <c r="I32" s="119">
        <v>29</v>
      </c>
      <c r="J32" s="40" t="s">
        <v>57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2">
      <c r="C33" s="31"/>
      <c r="D33" s="1"/>
      <c r="E33" s="22"/>
      <c r="H33" s="127">
        <v>21</v>
      </c>
      <c r="I33" s="119">
        <v>15</v>
      </c>
      <c r="J33" s="40" t="s">
        <v>21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2">
      <c r="H34" s="127">
        <v>17</v>
      </c>
      <c r="I34" s="119">
        <v>23</v>
      </c>
      <c r="J34" s="40" t="s">
        <v>28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2">
      <c r="C35" s="31"/>
      <c r="D35" s="1"/>
      <c r="E35" s="22"/>
      <c r="F35" s="1"/>
      <c r="H35" s="169">
        <v>0</v>
      </c>
      <c r="I35" s="119">
        <v>6</v>
      </c>
      <c r="J35" s="40" t="s">
        <v>14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2">
      <c r="H36" s="128">
        <v>0</v>
      </c>
      <c r="I36" s="119">
        <v>8</v>
      </c>
      <c r="J36" s="40" t="s">
        <v>16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2">
      <c r="H37" s="127">
        <v>0</v>
      </c>
      <c r="I37" s="119">
        <v>19</v>
      </c>
      <c r="J37" s="40" t="s">
        <v>24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2">
      <c r="H38" s="397">
        <v>0</v>
      </c>
      <c r="I38" s="119">
        <v>22</v>
      </c>
      <c r="J38" s="40" t="s">
        <v>27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2">
      <c r="H39" s="127">
        <v>0</v>
      </c>
      <c r="I39" s="119">
        <v>27</v>
      </c>
      <c r="J39" s="40" t="s">
        <v>32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2">
      <c r="H40" s="127">
        <v>0</v>
      </c>
      <c r="I40" s="119">
        <v>28</v>
      </c>
      <c r="J40" s="40" t="s">
        <v>33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2">
      <c r="H41" s="127">
        <v>0</v>
      </c>
      <c r="I41" s="119">
        <v>30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2">
      <c r="H42" s="127">
        <v>0</v>
      </c>
      <c r="I42" s="119">
        <v>35</v>
      </c>
      <c r="J42" s="40" t="s">
        <v>37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2">
      <c r="H43" s="127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2">
      <c r="H44" s="166">
        <f>SUM(H4:H43)</f>
        <v>201687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2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2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2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2">
      <c r="C48" s="1"/>
      <c r="D48" s="1"/>
      <c r="E48" s="1"/>
      <c r="F48" s="1"/>
      <c r="G48" s="1"/>
      <c r="H48" s="261" t="s">
        <v>218</v>
      </c>
      <c r="I48" s="119"/>
      <c r="J48" s="262" t="s">
        <v>102</v>
      </c>
      <c r="K48" s="5"/>
      <c r="L48" s="443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"/>
      <c r="B49" s="1"/>
      <c r="C49" s="1"/>
      <c r="D49" s="1"/>
      <c r="E49" s="1"/>
      <c r="F49" s="1"/>
      <c r="G49" s="1"/>
      <c r="H49" s="135" t="s">
        <v>117</v>
      </c>
      <c r="I49" s="119"/>
      <c r="J49" s="202" t="s">
        <v>10</v>
      </c>
      <c r="K49" s="5"/>
      <c r="L49" s="443" t="s">
        <v>215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"/>
      <c r="B50" s="1"/>
      <c r="C50" s="1"/>
      <c r="D50" s="1"/>
      <c r="E50" s="1"/>
      <c r="F50" s="1"/>
      <c r="G50" s="1"/>
      <c r="H50" s="52">
        <v>22735</v>
      </c>
      <c r="I50" s="119">
        <v>16</v>
      </c>
      <c r="J50" s="40" t="s">
        <v>3</v>
      </c>
      <c r="K50" s="441">
        <f>SUM(I50)</f>
        <v>16</v>
      </c>
      <c r="L50" s="444">
        <v>34347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"/>
      <c r="B51" s="1"/>
      <c r="C51" s="1"/>
      <c r="D51" s="1"/>
      <c r="E51" s="1"/>
      <c r="F51" s="1"/>
      <c r="G51" s="1"/>
      <c r="H51" s="53">
        <v>14860</v>
      </c>
      <c r="I51" s="119">
        <v>33</v>
      </c>
      <c r="J51" s="40" t="s">
        <v>0</v>
      </c>
      <c r="K51" s="441">
        <f t="shared" ref="K51:K59" si="7">SUM(I51)</f>
        <v>33</v>
      </c>
      <c r="L51" s="445">
        <v>8181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3.8" thickBot="1" x14ac:dyDescent="0.25">
      <c r="A52" s="1"/>
      <c r="B52" s="1"/>
      <c r="C52" s="1"/>
      <c r="D52" s="1"/>
      <c r="E52" s="1"/>
      <c r="F52" s="1"/>
      <c r="G52" s="1"/>
      <c r="H52" s="53">
        <v>7546</v>
      </c>
      <c r="I52" s="119">
        <v>38</v>
      </c>
      <c r="J52" s="40" t="s">
        <v>39</v>
      </c>
      <c r="K52" s="441">
        <f t="shared" si="7"/>
        <v>38</v>
      </c>
      <c r="L52" s="445">
        <v>9476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73" t="s">
        <v>47</v>
      </c>
      <c r="B53" s="74" t="s">
        <v>56</v>
      </c>
      <c r="C53" s="74" t="s">
        <v>218</v>
      </c>
      <c r="D53" s="74" t="s">
        <v>210</v>
      </c>
      <c r="E53" s="74" t="s">
        <v>54</v>
      </c>
      <c r="F53" s="74" t="s">
        <v>53</v>
      </c>
      <c r="G53" s="75" t="s">
        <v>55</v>
      </c>
      <c r="H53" s="53">
        <v>5795</v>
      </c>
      <c r="I53" s="119">
        <v>26</v>
      </c>
      <c r="J53" s="40" t="s">
        <v>31</v>
      </c>
      <c r="K53" s="441">
        <f t="shared" si="7"/>
        <v>26</v>
      </c>
      <c r="L53" s="445">
        <v>2444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76">
        <v>1</v>
      </c>
      <c r="B54" s="40" t="s">
        <v>3</v>
      </c>
      <c r="C54" s="52">
        <f>SUM(H50)</f>
        <v>22735</v>
      </c>
      <c r="D54" s="139">
        <f>SUM(L50)</f>
        <v>34347</v>
      </c>
      <c r="E54" s="66">
        <f t="shared" ref="E54:E63" si="8">SUM(N67/M67*100)</f>
        <v>61.215972427905974</v>
      </c>
      <c r="F54" s="66">
        <f t="shared" ref="F54:F61" si="9">SUM(C54/D54*100)</f>
        <v>66.192098290971558</v>
      </c>
      <c r="G54" s="77"/>
      <c r="H54" s="127">
        <v>3222</v>
      </c>
      <c r="I54" s="119">
        <v>36</v>
      </c>
      <c r="J54" s="40" t="s">
        <v>5</v>
      </c>
      <c r="K54" s="441">
        <f t="shared" si="7"/>
        <v>36</v>
      </c>
      <c r="L54" s="445">
        <v>777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76">
        <v>2</v>
      </c>
      <c r="B55" s="40" t="s">
        <v>0</v>
      </c>
      <c r="C55" s="52">
        <f t="shared" ref="C55:C63" si="10">SUM(H51)</f>
        <v>14860</v>
      </c>
      <c r="D55" s="139">
        <f t="shared" ref="D55:D63" si="11">SUM(L51)</f>
        <v>8181</v>
      </c>
      <c r="E55" s="66">
        <f t="shared" si="8"/>
        <v>103.22311753264796</v>
      </c>
      <c r="F55" s="66">
        <f t="shared" si="9"/>
        <v>181.64038626084832</v>
      </c>
      <c r="G55" s="77"/>
      <c r="H55" s="53">
        <v>2714</v>
      </c>
      <c r="I55" s="119">
        <v>34</v>
      </c>
      <c r="J55" s="40" t="s">
        <v>1</v>
      </c>
      <c r="K55" s="441">
        <f t="shared" si="7"/>
        <v>34</v>
      </c>
      <c r="L55" s="445">
        <v>2616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76">
        <v>3</v>
      </c>
      <c r="B56" s="40" t="s">
        <v>39</v>
      </c>
      <c r="C56" s="52">
        <f t="shared" si="10"/>
        <v>7546</v>
      </c>
      <c r="D56" s="139">
        <f t="shared" si="11"/>
        <v>9476</v>
      </c>
      <c r="E56" s="66">
        <f t="shared" si="8"/>
        <v>77.14168881619301</v>
      </c>
      <c r="F56" s="66">
        <f t="shared" si="9"/>
        <v>79.632756437315322</v>
      </c>
      <c r="G56" s="77"/>
      <c r="H56" s="53">
        <v>2669</v>
      </c>
      <c r="I56" s="119">
        <v>40</v>
      </c>
      <c r="J56" s="40" t="s">
        <v>2</v>
      </c>
      <c r="K56" s="441">
        <f t="shared" si="7"/>
        <v>40</v>
      </c>
      <c r="L56" s="445">
        <v>619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76">
        <v>4</v>
      </c>
      <c r="B57" s="40" t="s">
        <v>31</v>
      </c>
      <c r="C57" s="52">
        <f t="shared" si="10"/>
        <v>5795</v>
      </c>
      <c r="D57" s="139">
        <f t="shared" si="11"/>
        <v>2444</v>
      </c>
      <c r="E57" s="66">
        <f t="shared" si="8"/>
        <v>66.970992719288105</v>
      </c>
      <c r="F57" s="66">
        <f t="shared" si="9"/>
        <v>237.1112929623568</v>
      </c>
      <c r="G57" s="77"/>
      <c r="H57" s="53">
        <v>732</v>
      </c>
      <c r="I57" s="119">
        <v>31</v>
      </c>
      <c r="J57" s="40" t="s">
        <v>125</v>
      </c>
      <c r="K57" s="441">
        <f t="shared" si="7"/>
        <v>31</v>
      </c>
      <c r="L57" s="445">
        <v>675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76">
        <v>5</v>
      </c>
      <c r="B58" s="40" t="s">
        <v>5</v>
      </c>
      <c r="C58" s="52">
        <f t="shared" si="10"/>
        <v>3222</v>
      </c>
      <c r="D58" s="139">
        <f t="shared" si="11"/>
        <v>777</v>
      </c>
      <c r="E58" s="66">
        <f t="shared" si="8"/>
        <v>173.88019427954669</v>
      </c>
      <c r="F58" s="66">
        <f t="shared" si="9"/>
        <v>414.67181467181467</v>
      </c>
      <c r="G58" s="87"/>
      <c r="H58" s="53">
        <v>584</v>
      </c>
      <c r="I58" s="119">
        <v>14</v>
      </c>
      <c r="J58" s="40" t="s">
        <v>20</v>
      </c>
      <c r="K58" s="441">
        <f t="shared" si="7"/>
        <v>14</v>
      </c>
      <c r="L58" s="445">
        <v>608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3.8" thickBot="1" x14ac:dyDescent="0.25">
      <c r="A59" s="76">
        <v>6</v>
      </c>
      <c r="B59" s="40" t="s">
        <v>1</v>
      </c>
      <c r="C59" s="52">
        <f t="shared" si="10"/>
        <v>2714</v>
      </c>
      <c r="D59" s="139">
        <f t="shared" si="11"/>
        <v>2616</v>
      </c>
      <c r="E59" s="66">
        <f t="shared" si="8"/>
        <v>86.405603311047443</v>
      </c>
      <c r="F59" s="66">
        <f t="shared" si="9"/>
        <v>103.74617737003058</v>
      </c>
      <c r="G59" s="77"/>
      <c r="H59" s="533">
        <v>535</v>
      </c>
      <c r="I59" s="194">
        <v>24</v>
      </c>
      <c r="J59" s="541" t="s">
        <v>29</v>
      </c>
      <c r="K59" s="442">
        <f t="shared" si="7"/>
        <v>24</v>
      </c>
      <c r="L59" s="446">
        <v>268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3.8" thickTop="1" x14ac:dyDescent="0.2">
      <c r="A60" s="504">
        <v>7</v>
      </c>
      <c r="B60" s="40" t="s">
        <v>2</v>
      </c>
      <c r="C60" s="128">
        <f t="shared" si="10"/>
        <v>2669</v>
      </c>
      <c r="D60" s="139">
        <f t="shared" si="11"/>
        <v>619</v>
      </c>
      <c r="E60" s="66">
        <f t="shared" si="8"/>
        <v>136.66154633896571</v>
      </c>
      <c r="F60" s="66">
        <f t="shared" si="9"/>
        <v>431.17932148626824</v>
      </c>
      <c r="G60" s="505"/>
      <c r="H60" s="553">
        <v>312</v>
      </c>
      <c r="I60" s="303">
        <v>25</v>
      </c>
      <c r="J60" s="552" t="s">
        <v>30</v>
      </c>
      <c r="K60" s="506" t="s">
        <v>8</v>
      </c>
      <c r="L60" s="526">
        <v>64730</v>
      </c>
      <c r="M60" s="507"/>
      <c r="N60" s="130"/>
      <c r="Q60" s="129"/>
      <c r="R60" s="507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2">
      <c r="A61" s="76">
        <v>8</v>
      </c>
      <c r="B61" s="40" t="s">
        <v>70</v>
      </c>
      <c r="C61" s="52">
        <f t="shared" si="10"/>
        <v>732</v>
      </c>
      <c r="D61" s="139">
        <f t="shared" si="11"/>
        <v>675</v>
      </c>
      <c r="E61" s="66">
        <f t="shared" si="8"/>
        <v>76.012461059190031</v>
      </c>
      <c r="F61" s="66">
        <f t="shared" si="9"/>
        <v>108.44444444444446</v>
      </c>
      <c r="G61" s="88"/>
      <c r="H61" s="53">
        <v>163</v>
      </c>
      <c r="I61" s="119">
        <v>15</v>
      </c>
      <c r="J61" s="40" t="s">
        <v>21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">
      <c r="A62" s="76">
        <v>9</v>
      </c>
      <c r="B62" s="40" t="s">
        <v>20</v>
      </c>
      <c r="C62" s="52">
        <f t="shared" si="10"/>
        <v>584</v>
      </c>
      <c r="D62" s="139">
        <f t="shared" si="11"/>
        <v>608</v>
      </c>
      <c r="E62" s="66">
        <f t="shared" si="8"/>
        <v>74.394904458598717</v>
      </c>
      <c r="F62" s="66">
        <f>SUM(C62/D62*100)</f>
        <v>96.05263157894737</v>
      </c>
      <c r="G62" s="87"/>
      <c r="H62" s="127">
        <v>98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3.8" thickBot="1" x14ac:dyDescent="0.25">
      <c r="A63" s="89">
        <v>10</v>
      </c>
      <c r="B63" s="541" t="s">
        <v>29</v>
      </c>
      <c r="C63" s="52">
        <f t="shared" si="10"/>
        <v>535</v>
      </c>
      <c r="D63" s="139">
        <f t="shared" si="11"/>
        <v>268</v>
      </c>
      <c r="E63" s="72">
        <f t="shared" si="8"/>
        <v>100.18726591760299</v>
      </c>
      <c r="F63" s="66">
        <f>SUM(C63/D63*100)</f>
        <v>199.62686567164178</v>
      </c>
      <c r="G63" s="90"/>
      <c r="H63" s="127">
        <v>94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3.8" thickBot="1" x14ac:dyDescent="0.25">
      <c r="A64" s="80"/>
      <c r="B64" s="81" t="s">
        <v>61</v>
      </c>
      <c r="C64" s="82">
        <f>SUM(H90)</f>
        <v>62257</v>
      </c>
      <c r="D64" s="82">
        <f>SUM(L60)</f>
        <v>64730</v>
      </c>
      <c r="E64" s="85">
        <f>SUM(N77/M77*100)</f>
        <v>77.301398097792344</v>
      </c>
      <c r="F64" s="85">
        <f>SUM(C64/D64*100)</f>
        <v>96.17951490807971</v>
      </c>
      <c r="G64" s="86"/>
      <c r="H64" s="471">
        <v>81</v>
      </c>
      <c r="I64" s="119">
        <v>1</v>
      </c>
      <c r="J64" s="40" t="s">
        <v>4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2">
      <c r="H65" s="52">
        <v>80</v>
      </c>
      <c r="I65" s="119">
        <v>9</v>
      </c>
      <c r="J65" s="454" t="s">
        <v>197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2">
      <c r="H66" s="53">
        <v>33</v>
      </c>
      <c r="I66" s="119">
        <v>19</v>
      </c>
      <c r="J66" s="40" t="s">
        <v>24</v>
      </c>
      <c r="K66" s="1"/>
      <c r="L66" s="263" t="s">
        <v>102</v>
      </c>
      <c r="M66" s="464" t="s">
        <v>76</v>
      </c>
      <c r="N66" s="51" t="s">
        <v>82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2">
      <c r="C67" s="31"/>
      <c r="H67" s="53">
        <v>4</v>
      </c>
      <c r="I67" s="119">
        <v>23</v>
      </c>
      <c r="J67" s="40" t="s">
        <v>28</v>
      </c>
      <c r="K67" s="5">
        <f>SUM(I50)</f>
        <v>16</v>
      </c>
      <c r="L67" s="40" t="s">
        <v>3</v>
      </c>
      <c r="M67" s="238">
        <v>37139</v>
      </c>
      <c r="N67" s="128">
        <f>SUM(H50)</f>
        <v>22735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2">
      <c r="C68" s="31"/>
      <c r="H68" s="127">
        <v>0</v>
      </c>
      <c r="I68" s="119">
        <v>2</v>
      </c>
      <c r="J68" s="40" t="s">
        <v>6</v>
      </c>
      <c r="K68" s="5">
        <f t="shared" ref="K68:K76" si="12">SUM(I51)</f>
        <v>33</v>
      </c>
      <c r="L68" s="40" t="s">
        <v>0</v>
      </c>
      <c r="M68" s="239">
        <v>14396</v>
      </c>
      <c r="N68" s="128">
        <f t="shared" ref="N68:N76" si="13">SUM(H51)</f>
        <v>14860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2">
      <c r="C69" s="1"/>
      <c r="H69" s="53">
        <v>0</v>
      </c>
      <c r="I69" s="119">
        <v>3</v>
      </c>
      <c r="J69" s="40" t="s">
        <v>11</v>
      </c>
      <c r="K69" s="5">
        <f t="shared" si="12"/>
        <v>38</v>
      </c>
      <c r="L69" s="40" t="s">
        <v>39</v>
      </c>
      <c r="M69" s="239">
        <v>9782</v>
      </c>
      <c r="N69" s="128">
        <f t="shared" si="13"/>
        <v>7546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2">
      <c r="H70" s="53">
        <v>0</v>
      </c>
      <c r="I70" s="119">
        <v>4</v>
      </c>
      <c r="J70" s="40" t="s">
        <v>12</v>
      </c>
      <c r="K70" s="5">
        <f t="shared" si="12"/>
        <v>26</v>
      </c>
      <c r="L70" s="40" t="s">
        <v>31</v>
      </c>
      <c r="M70" s="239">
        <v>8653</v>
      </c>
      <c r="N70" s="128">
        <f t="shared" si="13"/>
        <v>5795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2">
      <c r="H71" s="53">
        <v>0</v>
      </c>
      <c r="I71" s="119">
        <v>5</v>
      </c>
      <c r="J71" s="40" t="s">
        <v>13</v>
      </c>
      <c r="K71" s="5">
        <f t="shared" si="12"/>
        <v>36</v>
      </c>
      <c r="L71" s="40" t="s">
        <v>5</v>
      </c>
      <c r="M71" s="239">
        <v>1853</v>
      </c>
      <c r="N71" s="128">
        <f t="shared" si="13"/>
        <v>3222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2">
      <c r="H72" s="397">
        <v>0</v>
      </c>
      <c r="I72" s="119">
        <v>6</v>
      </c>
      <c r="J72" s="40" t="s">
        <v>14</v>
      </c>
      <c r="K72" s="5">
        <f t="shared" si="12"/>
        <v>34</v>
      </c>
      <c r="L72" s="40" t="s">
        <v>1</v>
      </c>
      <c r="M72" s="239">
        <v>3141</v>
      </c>
      <c r="N72" s="128">
        <f t="shared" si="13"/>
        <v>2714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2">
      <c r="H73" s="53">
        <v>0</v>
      </c>
      <c r="I73" s="119">
        <v>7</v>
      </c>
      <c r="J73" s="40" t="s">
        <v>15</v>
      </c>
      <c r="K73" s="5">
        <f t="shared" si="12"/>
        <v>40</v>
      </c>
      <c r="L73" s="40" t="s">
        <v>2</v>
      </c>
      <c r="M73" s="239">
        <v>1953</v>
      </c>
      <c r="N73" s="128">
        <f t="shared" si="13"/>
        <v>2669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2">
      <c r="H74" s="53">
        <v>0</v>
      </c>
      <c r="I74" s="119">
        <v>8</v>
      </c>
      <c r="J74" s="40" t="s">
        <v>16</v>
      </c>
      <c r="K74" s="5">
        <f t="shared" si="12"/>
        <v>31</v>
      </c>
      <c r="L74" s="40" t="s">
        <v>70</v>
      </c>
      <c r="M74" s="239">
        <v>963</v>
      </c>
      <c r="N74" s="128">
        <f t="shared" si="13"/>
        <v>732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2">
      <c r="H75" s="53">
        <v>0</v>
      </c>
      <c r="I75" s="119">
        <v>10</v>
      </c>
      <c r="J75" s="40" t="s">
        <v>17</v>
      </c>
      <c r="K75" s="5">
        <f t="shared" si="12"/>
        <v>14</v>
      </c>
      <c r="L75" s="40" t="s">
        <v>20</v>
      </c>
      <c r="M75" s="239">
        <v>785</v>
      </c>
      <c r="N75" s="128">
        <f t="shared" si="13"/>
        <v>584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3.8" thickBot="1" x14ac:dyDescent="0.25">
      <c r="H76" s="127">
        <v>0</v>
      </c>
      <c r="I76" s="119">
        <v>11</v>
      </c>
      <c r="J76" s="40" t="s">
        <v>18</v>
      </c>
      <c r="K76" s="18">
        <f t="shared" si="12"/>
        <v>24</v>
      </c>
      <c r="L76" s="541" t="s">
        <v>29</v>
      </c>
      <c r="M76" s="240">
        <v>534</v>
      </c>
      <c r="N76" s="233">
        <f t="shared" si="13"/>
        <v>535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3.8" thickTop="1" x14ac:dyDescent="0.2">
      <c r="H77" s="53">
        <v>0</v>
      </c>
      <c r="I77" s="119">
        <v>12</v>
      </c>
      <c r="J77" s="40" t="s">
        <v>19</v>
      </c>
      <c r="K77" s="5"/>
      <c r="L77" s="161" t="s">
        <v>68</v>
      </c>
      <c r="M77" s="409">
        <v>80538</v>
      </c>
      <c r="N77" s="241">
        <f>SUM(H90)</f>
        <v>62257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2">
      <c r="H78" s="52">
        <v>0</v>
      </c>
      <c r="I78" s="119">
        <v>17</v>
      </c>
      <c r="J78" s="40" t="s">
        <v>22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2">
      <c r="H79" s="53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2">
      <c r="H80" s="471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2">
      <c r="H81" s="52">
        <v>0</v>
      </c>
      <c r="I81" s="119">
        <v>21</v>
      </c>
      <c r="J81" s="40" t="s">
        <v>79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2">
      <c r="H82" s="127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2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2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2">
      <c r="H85" s="127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2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2">
      <c r="H87" s="127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2">
      <c r="H88" s="397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2">
      <c r="H89" s="127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2">
      <c r="H90" s="164">
        <f>SUM(H50:H89)</f>
        <v>62257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2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2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2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2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2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L47" sqref="L47"/>
    </sheetView>
  </sheetViews>
  <sheetFormatPr defaultRowHeight="13.5" customHeight="1" x14ac:dyDescent="0.2"/>
  <cols>
    <col min="1" max="1" width="6.109375" customWidth="1"/>
    <col min="2" max="2" width="19.21875" customWidth="1"/>
    <col min="3" max="4" width="13.21875" customWidth="1"/>
    <col min="5" max="6" width="11.88671875" customWidth="1"/>
    <col min="7" max="7" width="19.88671875" customWidth="1"/>
    <col min="8" max="8" width="14.44140625" customWidth="1"/>
    <col min="9" max="9" width="5.109375" customWidth="1"/>
    <col min="10" max="10" width="17.6640625" customWidth="1"/>
    <col min="11" max="11" width="5" customWidth="1"/>
    <col min="12" max="12" width="17.88671875" customWidth="1"/>
    <col min="13" max="13" width="15.33203125" style="1" customWidth="1"/>
    <col min="14" max="14" width="14.21875" style="1" customWidth="1"/>
    <col min="15" max="15" width="10.44140625" customWidth="1"/>
    <col min="17" max="17" width="7.77734375" customWidth="1"/>
    <col min="18" max="18" width="14" customWidth="1"/>
    <col min="19" max="30" width="7.6640625" customWidth="1"/>
  </cols>
  <sheetData>
    <row r="1" spans="8:30" ht="13.5" customHeight="1" x14ac:dyDescent="0.25">
      <c r="H1" s="225" t="s">
        <v>119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2">
      <c r="H2" s="398" t="s">
        <v>221</v>
      </c>
      <c r="I2" s="5"/>
      <c r="J2" s="254" t="s">
        <v>119</v>
      </c>
      <c r="K2" s="117"/>
      <c r="L2" s="432" t="s">
        <v>214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2">
      <c r="H3" s="28" t="s">
        <v>117</v>
      </c>
      <c r="I3" s="5"/>
      <c r="J3" s="202" t="s">
        <v>10</v>
      </c>
      <c r="K3" s="117"/>
      <c r="L3" s="433" t="s">
        <v>117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2">
      <c r="H4" s="128">
        <v>37169</v>
      </c>
      <c r="I4" s="119">
        <v>33</v>
      </c>
      <c r="J4" s="225" t="s">
        <v>0</v>
      </c>
      <c r="K4" s="167">
        <f>SUM(I4)</f>
        <v>33</v>
      </c>
      <c r="L4" s="425">
        <v>37260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2">
      <c r="H5" s="127">
        <v>11159</v>
      </c>
      <c r="I5" s="119">
        <v>34</v>
      </c>
      <c r="J5" s="225" t="s">
        <v>1</v>
      </c>
      <c r="K5" s="167">
        <f t="shared" ref="K5:K13" si="0">SUM(I5)</f>
        <v>34</v>
      </c>
      <c r="L5" s="426">
        <v>11498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2">
      <c r="H6" s="397">
        <v>10858</v>
      </c>
      <c r="I6" s="119">
        <v>36</v>
      </c>
      <c r="J6" s="225" t="s">
        <v>5</v>
      </c>
      <c r="K6" s="167">
        <f t="shared" si="0"/>
        <v>36</v>
      </c>
      <c r="L6" s="426">
        <v>5311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2">
      <c r="H7" s="127">
        <v>10488</v>
      </c>
      <c r="I7" s="119">
        <v>9</v>
      </c>
      <c r="J7" s="472" t="s">
        <v>196</v>
      </c>
      <c r="K7" s="167">
        <f t="shared" si="0"/>
        <v>9</v>
      </c>
      <c r="L7" s="426">
        <v>8247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2">
      <c r="H8" s="397">
        <v>8239</v>
      </c>
      <c r="I8" s="119">
        <v>13</v>
      </c>
      <c r="J8" s="225" t="s">
        <v>7</v>
      </c>
      <c r="K8" s="167">
        <f t="shared" si="0"/>
        <v>13</v>
      </c>
      <c r="L8" s="426">
        <v>10580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2">
      <c r="H9" s="127">
        <v>5179</v>
      </c>
      <c r="I9" s="119">
        <v>24</v>
      </c>
      <c r="J9" s="225" t="s">
        <v>29</v>
      </c>
      <c r="K9" s="167">
        <f t="shared" si="0"/>
        <v>24</v>
      </c>
      <c r="L9" s="426">
        <v>5806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2">
      <c r="H10" s="127">
        <v>3488</v>
      </c>
      <c r="I10" s="119">
        <v>25</v>
      </c>
      <c r="J10" s="225" t="s">
        <v>30</v>
      </c>
      <c r="K10" s="167">
        <f t="shared" si="0"/>
        <v>25</v>
      </c>
      <c r="L10" s="426">
        <v>3489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2">
      <c r="H11" s="127">
        <v>2674</v>
      </c>
      <c r="I11" s="119">
        <v>40</v>
      </c>
      <c r="J11" s="225" t="s">
        <v>2</v>
      </c>
      <c r="K11" s="167">
        <f t="shared" si="0"/>
        <v>40</v>
      </c>
      <c r="L11" s="426">
        <v>12045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2">
      <c r="H12" s="127">
        <v>2510</v>
      </c>
      <c r="I12" s="119">
        <v>12</v>
      </c>
      <c r="J12" s="225" t="s">
        <v>19</v>
      </c>
      <c r="K12" s="167">
        <f t="shared" si="0"/>
        <v>12</v>
      </c>
      <c r="L12" s="426">
        <v>2020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5">
      <c r="H13" s="233">
        <v>1276</v>
      </c>
      <c r="I13" s="194">
        <v>26</v>
      </c>
      <c r="J13" s="302" t="s">
        <v>31</v>
      </c>
      <c r="K13" s="253">
        <f t="shared" si="0"/>
        <v>26</v>
      </c>
      <c r="L13" s="434">
        <v>442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2">
      <c r="H14" s="530">
        <v>1181</v>
      </c>
      <c r="I14" s="303">
        <v>31</v>
      </c>
      <c r="J14" s="303" t="s">
        <v>179</v>
      </c>
      <c r="K14" s="117" t="s">
        <v>8</v>
      </c>
      <c r="L14" s="435">
        <v>102960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2">
      <c r="H15" s="127">
        <v>981</v>
      </c>
      <c r="I15" s="119">
        <v>17</v>
      </c>
      <c r="J15" s="225" t="s">
        <v>22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2">
      <c r="H16" s="127">
        <v>869</v>
      </c>
      <c r="I16" s="119">
        <v>2</v>
      </c>
      <c r="J16" s="225" t="s">
        <v>6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2">
      <c r="H17" s="397">
        <v>769</v>
      </c>
      <c r="I17" s="119">
        <v>38</v>
      </c>
      <c r="J17" s="225" t="s">
        <v>39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2">
      <c r="H18" s="169">
        <v>714</v>
      </c>
      <c r="I18" s="119">
        <v>16</v>
      </c>
      <c r="J18" s="225" t="s">
        <v>3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2">
      <c r="H19" s="128">
        <v>661</v>
      </c>
      <c r="I19" s="119">
        <v>6</v>
      </c>
      <c r="J19" s="225" t="s">
        <v>14</v>
      </c>
      <c r="K19" s="1"/>
      <c r="L19" s="65" t="s">
        <v>77</v>
      </c>
      <c r="M19" s="133" t="s">
        <v>69</v>
      </c>
      <c r="N19" s="51" t="s">
        <v>82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5">
      <c r="H20" s="127">
        <v>591</v>
      </c>
      <c r="I20" s="119">
        <v>21</v>
      </c>
      <c r="J20" s="225" t="s">
        <v>26</v>
      </c>
      <c r="K20" s="167">
        <f>SUM(I4)</f>
        <v>33</v>
      </c>
      <c r="L20" s="225" t="s">
        <v>0</v>
      </c>
      <c r="M20" s="436">
        <v>35238</v>
      </c>
      <c r="N20" s="128">
        <f>SUM(H4)</f>
        <v>37169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2">
      <c r="A21" s="73" t="s">
        <v>47</v>
      </c>
      <c r="B21" s="74" t="s">
        <v>56</v>
      </c>
      <c r="C21" s="74" t="s">
        <v>218</v>
      </c>
      <c r="D21" s="74" t="s">
        <v>210</v>
      </c>
      <c r="E21" s="74" t="s">
        <v>54</v>
      </c>
      <c r="F21" s="74" t="s">
        <v>53</v>
      </c>
      <c r="G21" s="75" t="s">
        <v>55</v>
      </c>
      <c r="H21" s="127">
        <v>424</v>
      </c>
      <c r="I21" s="119">
        <v>18</v>
      </c>
      <c r="J21" s="225" t="s">
        <v>23</v>
      </c>
      <c r="K21" s="167">
        <f t="shared" ref="K21:K29" si="1">SUM(I5)</f>
        <v>34</v>
      </c>
      <c r="L21" s="225" t="s">
        <v>1</v>
      </c>
      <c r="M21" s="437">
        <v>20027</v>
      </c>
      <c r="N21" s="128">
        <f t="shared" ref="N21:N29" si="2">SUM(H5)</f>
        <v>11159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2">
      <c r="A22" s="76">
        <v>1</v>
      </c>
      <c r="B22" s="225" t="s">
        <v>0</v>
      </c>
      <c r="C22" s="52">
        <f>SUM(H4)</f>
        <v>37169</v>
      </c>
      <c r="D22" s="139">
        <f>SUM(L4)</f>
        <v>37260</v>
      </c>
      <c r="E22" s="70">
        <f t="shared" ref="E22:E31" si="3">SUM(N20/M20*100)</f>
        <v>105.47987967535046</v>
      </c>
      <c r="F22" s="66">
        <f t="shared" ref="F22:F32" si="4">SUM(C22/D22*100)</f>
        <v>99.755770263016643</v>
      </c>
      <c r="G22" s="77"/>
      <c r="H22" s="127">
        <v>281</v>
      </c>
      <c r="I22" s="119">
        <v>1</v>
      </c>
      <c r="J22" s="225" t="s">
        <v>4</v>
      </c>
      <c r="K22" s="167">
        <f t="shared" si="1"/>
        <v>36</v>
      </c>
      <c r="L22" s="225" t="s">
        <v>5</v>
      </c>
      <c r="M22" s="437">
        <v>1576</v>
      </c>
      <c r="N22" s="128">
        <f t="shared" si="2"/>
        <v>10858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2">
      <c r="A23" s="76">
        <v>2</v>
      </c>
      <c r="B23" s="225" t="s">
        <v>1</v>
      </c>
      <c r="C23" s="52">
        <f t="shared" ref="C23:C31" si="5">SUM(H5)</f>
        <v>11159</v>
      </c>
      <c r="D23" s="139">
        <f t="shared" ref="D23:D31" si="6">SUM(L5)</f>
        <v>11498</v>
      </c>
      <c r="E23" s="70">
        <f t="shared" si="3"/>
        <v>55.719778299295953</v>
      </c>
      <c r="F23" s="66">
        <f t="shared" si="4"/>
        <v>97.051661158462338</v>
      </c>
      <c r="G23" s="77"/>
      <c r="H23" s="127">
        <v>236</v>
      </c>
      <c r="I23" s="119">
        <v>14</v>
      </c>
      <c r="J23" s="225" t="s">
        <v>20</v>
      </c>
      <c r="K23" s="167">
        <f t="shared" si="1"/>
        <v>9</v>
      </c>
      <c r="L23" s="472" t="s">
        <v>195</v>
      </c>
      <c r="M23" s="437">
        <v>10891</v>
      </c>
      <c r="N23" s="128">
        <f t="shared" si="2"/>
        <v>10488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2">
      <c r="A24" s="76">
        <v>3</v>
      </c>
      <c r="B24" s="225" t="s">
        <v>5</v>
      </c>
      <c r="C24" s="52">
        <f t="shared" si="5"/>
        <v>10858</v>
      </c>
      <c r="D24" s="139">
        <f t="shared" si="6"/>
        <v>5311</v>
      </c>
      <c r="E24" s="70">
        <f t="shared" si="3"/>
        <v>688.95939086294413</v>
      </c>
      <c r="F24" s="66">
        <f t="shared" si="4"/>
        <v>204.4436076068537</v>
      </c>
      <c r="G24" s="77"/>
      <c r="H24" s="127">
        <v>153</v>
      </c>
      <c r="I24" s="119">
        <v>22</v>
      </c>
      <c r="J24" s="225" t="s">
        <v>27</v>
      </c>
      <c r="K24" s="167">
        <f t="shared" si="1"/>
        <v>13</v>
      </c>
      <c r="L24" s="225" t="s">
        <v>7</v>
      </c>
      <c r="M24" s="437">
        <v>6970</v>
      </c>
      <c r="N24" s="128">
        <f t="shared" si="2"/>
        <v>8239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2">
      <c r="A25" s="76">
        <v>4</v>
      </c>
      <c r="B25" s="472" t="s">
        <v>195</v>
      </c>
      <c r="C25" s="52">
        <f t="shared" si="5"/>
        <v>10488</v>
      </c>
      <c r="D25" s="139">
        <f t="shared" si="6"/>
        <v>8247</v>
      </c>
      <c r="E25" s="70">
        <f t="shared" si="3"/>
        <v>96.299696997520883</v>
      </c>
      <c r="F25" s="66">
        <f t="shared" si="4"/>
        <v>127.1735176427792</v>
      </c>
      <c r="G25" s="77"/>
      <c r="H25" s="127">
        <v>71</v>
      </c>
      <c r="I25" s="119">
        <v>5</v>
      </c>
      <c r="J25" s="225" t="s">
        <v>13</v>
      </c>
      <c r="K25" s="167">
        <f t="shared" si="1"/>
        <v>24</v>
      </c>
      <c r="L25" s="225" t="s">
        <v>29</v>
      </c>
      <c r="M25" s="437">
        <v>6243</v>
      </c>
      <c r="N25" s="128">
        <f t="shared" si="2"/>
        <v>5179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2">
      <c r="A26" s="76">
        <v>5</v>
      </c>
      <c r="B26" s="225" t="s">
        <v>7</v>
      </c>
      <c r="C26" s="52">
        <f t="shared" si="5"/>
        <v>8239</v>
      </c>
      <c r="D26" s="139">
        <f t="shared" si="6"/>
        <v>10580</v>
      </c>
      <c r="E26" s="70">
        <f t="shared" si="3"/>
        <v>118.20659971305597</v>
      </c>
      <c r="F26" s="66">
        <f t="shared" si="4"/>
        <v>77.873345935727784</v>
      </c>
      <c r="G26" s="87"/>
      <c r="H26" s="127">
        <v>60</v>
      </c>
      <c r="I26" s="119">
        <v>11</v>
      </c>
      <c r="J26" s="225" t="s">
        <v>18</v>
      </c>
      <c r="K26" s="167">
        <f t="shared" si="1"/>
        <v>25</v>
      </c>
      <c r="L26" s="225" t="s">
        <v>30</v>
      </c>
      <c r="M26" s="437">
        <v>2779</v>
      </c>
      <c r="N26" s="128">
        <f t="shared" si="2"/>
        <v>3488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2">
      <c r="A27" s="76">
        <v>6</v>
      </c>
      <c r="B27" s="225" t="s">
        <v>29</v>
      </c>
      <c r="C27" s="52">
        <f t="shared" si="5"/>
        <v>5179</v>
      </c>
      <c r="D27" s="139">
        <f t="shared" si="6"/>
        <v>5806</v>
      </c>
      <c r="E27" s="70">
        <f t="shared" si="3"/>
        <v>82.95691174115008</v>
      </c>
      <c r="F27" s="66">
        <f t="shared" si="4"/>
        <v>89.200826730967961</v>
      </c>
      <c r="G27" s="91"/>
      <c r="H27" s="127">
        <v>38</v>
      </c>
      <c r="I27" s="119">
        <v>29</v>
      </c>
      <c r="J27" s="225" t="s">
        <v>113</v>
      </c>
      <c r="K27" s="167">
        <f t="shared" si="1"/>
        <v>40</v>
      </c>
      <c r="L27" s="225" t="s">
        <v>2</v>
      </c>
      <c r="M27" s="437">
        <v>10563</v>
      </c>
      <c r="N27" s="128">
        <f t="shared" si="2"/>
        <v>2674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2">
      <c r="A28" s="76">
        <v>7</v>
      </c>
      <c r="B28" s="225" t="s">
        <v>30</v>
      </c>
      <c r="C28" s="52">
        <f t="shared" si="5"/>
        <v>3488</v>
      </c>
      <c r="D28" s="139">
        <f t="shared" si="6"/>
        <v>3489</v>
      </c>
      <c r="E28" s="70">
        <f t="shared" si="3"/>
        <v>125.51277437927313</v>
      </c>
      <c r="F28" s="66">
        <f t="shared" si="4"/>
        <v>99.971338492404698</v>
      </c>
      <c r="G28" s="77"/>
      <c r="H28" s="127">
        <v>29</v>
      </c>
      <c r="I28" s="119">
        <v>39</v>
      </c>
      <c r="J28" s="225" t="s">
        <v>40</v>
      </c>
      <c r="K28" s="167">
        <f t="shared" si="1"/>
        <v>12</v>
      </c>
      <c r="L28" s="225" t="s">
        <v>19</v>
      </c>
      <c r="M28" s="437">
        <v>2851</v>
      </c>
      <c r="N28" s="128">
        <f t="shared" si="2"/>
        <v>2510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5">
      <c r="A29" s="76">
        <v>8</v>
      </c>
      <c r="B29" s="225" t="s">
        <v>2</v>
      </c>
      <c r="C29" s="52">
        <f t="shared" si="5"/>
        <v>2674</v>
      </c>
      <c r="D29" s="139">
        <f t="shared" si="6"/>
        <v>12045</v>
      </c>
      <c r="E29" s="70">
        <f t="shared" si="3"/>
        <v>25.314777998674622</v>
      </c>
      <c r="F29" s="66">
        <f t="shared" si="4"/>
        <v>22.200083022000829</v>
      </c>
      <c r="G29" s="88"/>
      <c r="H29" s="127">
        <v>17</v>
      </c>
      <c r="I29" s="119">
        <v>27</v>
      </c>
      <c r="J29" s="225" t="s">
        <v>32</v>
      </c>
      <c r="K29" s="253">
        <f t="shared" si="1"/>
        <v>26</v>
      </c>
      <c r="L29" s="302" t="s">
        <v>31</v>
      </c>
      <c r="M29" s="438">
        <v>759</v>
      </c>
      <c r="N29" s="128">
        <f t="shared" si="2"/>
        <v>1276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2">
      <c r="A30" s="76">
        <v>9</v>
      </c>
      <c r="B30" s="225" t="s">
        <v>19</v>
      </c>
      <c r="C30" s="52">
        <f t="shared" si="5"/>
        <v>2510</v>
      </c>
      <c r="D30" s="139">
        <f t="shared" si="6"/>
        <v>2020</v>
      </c>
      <c r="E30" s="70">
        <f t="shared" si="3"/>
        <v>88.03928446159243</v>
      </c>
      <c r="F30" s="66">
        <f t="shared" si="4"/>
        <v>124.25742574257426</v>
      </c>
      <c r="G30" s="87"/>
      <c r="H30" s="127">
        <v>10</v>
      </c>
      <c r="I30" s="119">
        <v>32</v>
      </c>
      <c r="J30" s="225" t="s">
        <v>36</v>
      </c>
      <c r="K30" s="161"/>
      <c r="L30" s="451" t="s">
        <v>126</v>
      </c>
      <c r="M30" s="439">
        <v>106315</v>
      </c>
      <c r="N30" s="128">
        <f>SUM(H44)</f>
        <v>100138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5">
      <c r="A31" s="89">
        <v>10</v>
      </c>
      <c r="B31" s="302" t="s">
        <v>31</v>
      </c>
      <c r="C31" s="52">
        <f t="shared" si="5"/>
        <v>1276</v>
      </c>
      <c r="D31" s="139">
        <f t="shared" si="6"/>
        <v>442</v>
      </c>
      <c r="E31" s="71">
        <f t="shared" si="3"/>
        <v>168.1159420289855</v>
      </c>
      <c r="F31" s="78">
        <f t="shared" si="4"/>
        <v>288.68778280542983</v>
      </c>
      <c r="G31" s="90"/>
      <c r="H31" s="127">
        <v>6</v>
      </c>
      <c r="I31" s="119">
        <v>4</v>
      </c>
      <c r="J31" s="225" t="s">
        <v>12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5">
      <c r="A32" s="80"/>
      <c r="B32" s="81" t="s">
        <v>61</v>
      </c>
      <c r="C32" s="82">
        <f>SUM(H44)</f>
        <v>100138</v>
      </c>
      <c r="D32" s="82">
        <f>SUM(L14)</f>
        <v>102960</v>
      </c>
      <c r="E32" s="83">
        <f>SUM(N30/M30*100)</f>
        <v>94.189907350797171</v>
      </c>
      <c r="F32" s="78">
        <f t="shared" si="4"/>
        <v>97.259129759129763</v>
      </c>
      <c r="G32" s="86"/>
      <c r="H32" s="128">
        <v>5</v>
      </c>
      <c r="I32" s="119">
        <v>15</v>
      </c>
      <c r="J32" s="225" t="s">
        <v>21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2">
      <c r="H33" s="127">
        <v>1</v>
      </c>
      <c r="I33" s="119">
        <v>20</v>
      </c>
      <c r="J33" s="225" t="s">
        <v>25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2">
      <c r="C34" s="14"/>
      <c r="D34" s="14"/>
      <c r="H34" s="169">
        <v>1</v>
      </c>
      <c r="I34" s="119">
        <v>23</v>
      </c>
      <c r="J34" s="225" t="s">
        <v>28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2">
      <c r="H35" s="128">
        <v>0</v>
      </c>
      <c r="I35" s="119">
        <v>3</v>
      </c>
      <c r="J35" s="225" t="s">
        <v>11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2">
      <c r="H36" s="127">
        <v>0</v>
      </c>
      <c r="I36" s="119">
        <v>7</v>
      </c>
      <c r="J36" s="225" t="s">
        <v>15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2">
      <c r="H37" s="397">
        <v>0</v>
      </c>
      <c r="I37" s="119">
        <v>8</v>
      </c>
      <c r="J37" s="225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2">
      <c r="H38" s="127">
        <v>0</v>
      </c>
      <c r="I38" s="119">
        <v>10</v>
      </c>
      <c r="J38" s="225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2">
      <c r="H39" s="127">
        <v>0</v>
      </c>
      <c r="I39" s="119">
        <v>19</v>
      </c>
      <c r="J39" s="225" t="s">
        <v>24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2">
      <c r="H40" s="127">
        <v>0</v>
      </c>
      <c r="I40" s="119">
        <v>28</v>
      </c>
      <c r="J40" s="225" t="s">
        <v>33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2">
      <c r="H41" s="39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2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2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2">
      <c r="H44" s="164">
        <f>SUM(H4:H43)</f>
        <v>100138</v>
      </c>
      <c r="I44" s="5"/>
      <c r="J44" s="224" t="s">
        <v>124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2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2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5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2">
      <c r="H48" s="255" t="s">
        <v>218</v>
      </c>
      <c r="I48" s="5"/>
      <c r="J48" s="250" t="s">
        <v>122</v>
      </c>
      <c r="K48" s="117"/>
      <c r="L48" s="411" t="s">
        <v>214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2">
      <c r="H49" s="11" t="s">
        <v>117</v>
      </c>
      <c r="I49" s="5"/>
      <c r="J49" s="202" t="s">
        <v>10</v>
      </c>
      <c r="K49" s="140"/>
      <c r="L49" s="135" t="s">
        <v>117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2">
      <c r="H50" s="128">
        <v>47223</v>
      </c>
      <c r="I50" s="225">
        <v>36</v>
      </c>
      <c r="J50" s="225" t="s">
        <v>5</v>
      </c>
      <c r="K50" s="170">
        <f>SUM(I50)</f>
        <v>36</v>
      </c>
      <c r="L50" s="412">
        <v>81767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2">
      <c r="H51" s="127">
        <v>38499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31517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2">
      <c r="H52" s="397">
        <v>19284</v>
      </c>
      <c r="I52" s="225">
        <v>33</v>
      </c>
      <c r="J52" s="224" t="s">
        <v>0</v>
      </c>
      <c r="K52" s="170">
        <f t="shared" si="7"/>
        <v>33</v>
      </c>
      <c r="L52" s="412">
        <v>20374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5">
      <c r="H53" s="127">
        <v>18071</v>
      </c>
      <c r="I53" s="225">
        <v>16</v>
      </c>
      <c r="J53" s="224" t="s">
        <v>3</v>
      </c>
      <c r="K53" s="170">
        <f t="shared" si="7"/>
        <v>16</v>
      </c>
      <c r="L53" s="412">
        <v>16094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2">
      <c r="A54" s="73" t="s">
        <v>47</v>
      </c>
      <c r="B54" s="74" t="s">
        <v>56</v>
      </c>
      <c r="C54" s="74" t="s">
        <v>218</v>
      </c>
      <c r="D54" s="74" t="s">
        <v>210</v>
      </c>
      <c r="E54" s="74" t="s">
        <v>54</v>
      </c>
      <c r="F54" s="74" t="s">
        <v>53</v>
      </c>
      <c r="G54" s="75" t="s">
        <v>55</v>
      </c>
      <c r="H54" s="127">
        <v>16547</v>
      </c>
      <c r="I54" s="225">
        <v>40</v>
      </c>
      <c r="J54" s="224" t="s">
        <v>2</v>
      </c>
      <c r="K54" s="170">
        <f t="shared" si="7"/>
        <v>40</v>
      </c>
      <c r="L54" s="412">
        <v>19950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2">
      <c r="A55" s="76">
        <v>1</v>
      </c>
      <c r="B55" s="225" t="s">
        <v>5</v>
      </c>
      <c r="C55" s="52">
        <f>SUM(H50)</f>
        <v>47223</v>
      </c>
      <c r="D55" s="9">
        <f t="shared" ref="D55:D64" si="8">SUM(L50)</f>
        <v>81767</v>
      </c>
      <c r="E55" s="66">
        <f>SUM(N66/M66*100)</f>
        <v>94.724490000601776</v>
      </c>
      <c r="F55" s="66">
        <f t="shared" ref="F55:F65" si="9">SUM(C55/D55*100)</f>
        <v>57.753127789939704</v>
      </c>
      <c r="G55" s="77"/>
      <c r="H55" s="127">
        <v>16480</v>
      </c>
      <c r="I55" s="225">
        <v>26</v>
      </c>
      <c r="J55" s="224" t="s">
        <v>31</v>
      </c>
      <c r="K55" s="170">
        <f t="shared" si="7"/>
        <v>26</v>
      </c>
      <c r="L55" s="412">
        <v>17880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2">
      <c r="A56" s="76">
        <v>2</v>
      </c>
      <c r="B56" s="224" t="s">
        <v>22</v>
      </c>
      <c r="C56" s="52">
        <f t="shared" ref="C56:C64" si="10">SUM(H51)</f>
        <v>38499</v>
      </c>
      <c r="D56" s="9">
        <f t="shared" si="8"/>
        <v>31517</v>
      </c>
      <c r="E56" s="66">
        <f t="shared" ref="E56:E65" si="11">SUM(N67/M67*100)</f>
        <v>106.31852199607854</v>
      </c>
      <c r="F56" s="66">
        <f t="shared" si="9"/>
        <v>122.15312371101309</v>
      </c>
      <c r="G56" s="77"/>
      <c r="H56" s="127">
        <v>12707</v>
      </c>
      <c r="I56" s="225">
        <v>24</v>
      </c>
      <c r="J56" s="224" t="s">
        <v>29</v>
      </c>
      <c r="K56" s="170">
        <f t="shared" si="7"/>
        <v>24</v>
      </c>
      <c r="L56" s="412">
        <v>9622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2">
      <c r="A57" s="76">
        <v>3</v>
      </c>
      <c r="B57" s="224" t="s">
        <v>0</v>
      </c>
      <c r="C57" s="52">
        <f t="shared" si="10"/>
        <v>19284</v>
      </c>
      <c r="D57" s="9">
        <f t="shared" si="8"/>
        <v>20374</v>
      </c>
      <c r="E57" s="66">
        <f t="shared" si="11"/>
        <v>167.39583333333334</v>
      </c>
      <c r="F57" s="66">
        <f t="shared" si="9"/>
        <v>94.650044173947194</v>
      </c>
      <c r="G57" s="77"/>
      <c r="H57" s="127">
        <v>10141</v>
      </c>
      <c r="I57" s="225">
        <v>38</v>
      </c>
      <c r="J57" s="224" t="s">
        <v>39</v>
      </c>
      <c r="K57" s="170">
        <f t="shared" si="7"/>
        <v>38</v>
      </c>
      <c r="L57" s="412">
        <v>8460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2">
      <c r="A58" s="76">
        <v>4</v>
      </c>
      <c r="B58" s="224" t="s">
        <v>3</v>
      </c>
      <c r="C58" s="52">
        <f t="shared" si="10"/>
        <v>18071</v>
      </c>
      <c r="D58" s="9">
        <f t="shared" si="8"/>
        <v>16094</v>
      </c>
      <c r="E58" s="66">
        <f t="shared" si="11"/>
        <v>95.220781958056705</v>
      </c>
      <c r="F58" s="66">
        <f t="shared" si="9"/>
        <v>112.28408102398409</v>
      </c>
      <c r="G58" s="77"/>
      <c r="H58" s="533">
        <v>9558</v>
      </c>
      <c r="I58" s="227">
        <v>25</v>
      </c>
      <c r="J58" s="227" t="s">
        <v>30</v>
      </c>
      <c r="K58" s="170">
        <f t="shared" si="7"/>
        <v>25</v>
      </c>
      <c r="L58" s="410">
        <v>9693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5">
      <c r="A59" s="76">
        <v>5</v>
      </c>
      <c r="B59" s="224" t="s">
        <v>2</v>
      </c>
      <c r="C59" s="52">
        <f t="shared" si="10"/>
        <v>16547</v>
      </c>
      <c r="D59" s="9">
        <f t="shared" si="8"/>
        <v>19950</v>
      </c>
      <c r="E59" s="66">
        <f t="shared" si="11"/>
        <v>109.6772055411944</v>
      </c>
      <c r="F59" s="66">
        <f t="shared" si="9"/>
        <v>82.942355889724311</v>
      </c>
      <c r="G59" s="87"/>
      <c r="H59" s="533">
        <v>6442</v>
      </c>
      <c r="I59" s="302">
        <v>37</v>
      </c>
      <c r="J59" s="227" t="s">
        <v>38</v>
      </c>
      <c r="K59" s="170">
        <f t="shared" si="7"/>
        <v>37</v>
      </c>
      <c r="L59" s="410">
        <v>4828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2">
      <c r="A60" s="76">
        <v>6</v>
      </c>
      <c r="B60" s="224" t="s">
        <v>31</v>
      </c>
      <c r="C60" s="52">
        <f t="shared" si="10"/>
        <v>16480</v>
      </c>
      <c r="D60" s="9">
        <f t="shared" si="8"/>
        <v>17880</v>
      </c>
      <c r="E60" s="66">
        <f t="shared" si="11"/>
        <v>82.399999999999991</v>
      </c>
      <c r="F60" s="66">
        <f t="shared" si="9"/>
        <v>92.170022371364652</v>
      </c>
      <c r="G60" s="77"/>
      <c r="H60" s="554">
        <v>4058</v>
      </c>
      <c r="I60" s="304">
        <v>15</v>
      </c>
      <c r="J60" s="304" t="s">
        <v>21</v>
      </c>
      <c r="K60" s="117" t="s">
        <v>8</v>
      </c>
      <c r="L60" s="414">
        <v>236254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2">
      <c r="A61" s="76">
        <v>7</v>
      </c>
      <c r="B61" s="224" t="s">
        <v>29</v>
      </c>
      <c r="C61" s="52">
        <f t="shared" si="10"/>
        <v>12707</v>
      </c>
      <c r="D61" s="9">
        <f t="shared" si="8"/>
        <v>9622</v>
      </c>
      <c r="E61" s="66">
        <f t="shared" si="11"/>
        <v>96.206844336765599</v>
      </c>
      <c r="F61" s="66">
        <f t="shared" si="9"/>
        <v>132.06194138432758</v>
      </c>
      <c r="G61" s="77"/>
      <c r="H61" s="127">
        <v>2731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2">
      <c r="A62" s="76">
        <v>8</v>
      </c>
      <c r="B62" s="224" t="s">
        <v>39</v>
      </c>
      <c r="C62" s="52">
        <f t="shared" si="10"/>
        <v>10141</v>
      </c>
      <c r="D62" s="9">
        <f t="shared" si="8"/>
        <v>8460</v>
      </c>
      <c r="E62" s="66">
        <f t="shared" si="11"/>
        <v>95.131332082551594</v>
      </c>
      <c r="F62" s="66">
        <f t="shared" si="9"/>
        <v>119.86997635933807</v>
      </c>
      <c r="G62" s="88"/>
      <c r="H62" s="127">
        <v>2443</v>
      </c>
      <c r="I62" s="225">
        <v>30</v>
      </c>
      <c r="J62" s="224" t="s">
        <v>116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2">
      <c r="A63" s="76">
        <v>9</v>
      </c>
      <c r="B63" s="227" t="s">
        <v>30</v>
      </c>
      <c r="C63" s="52">
        <f t="shared" si="10"/>
        <v>9558</v>
      </c>
      <c r="D63" s="9">
        <f t="shared" si="8"/>
        <v>9693</v>
      </c>
      <c r="E63" s="66">
        <f t="shared" si="11"/>
        <v>109.62266314944374</v>
      </c>
      <c r="F63" s="66">
        <f t="shared" si="9"/>
        <v>98.607242339832865</v>
      </c>
      <c r="G63" s="87"/>
      <c r="H63" s="127">
        <v>1601</v>
      </c>
      <c r="I63" s="224">
        <v>39</v>
      </c>
      <c r="J63" s="224" t="s">
        <v>40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5">
      <c r="A64" s="89">
        <v>10</v>
      </c>
      <c r="B64" s="227" t="s">
        <v>38</v>
      </c>
      <c r="C64" s="52">
        <f t="shared" si="10"/>
        <v>6442</v>
      </c>
      <c r="D64" s="9">
        <f t="shared" si="8"/>
        <v>4828</v>
      </c>
      <c r="E64" s="72">
        <f t="shared" si="11"/>
        <v>96.393835103995201</v>
      </c>
      <c r="F64" s="66">
        <f t="shared" si="9"/>
        <v>133.42999171499585</v>
      </c>
      <c r="G64" s="90"/>
      <c r="H64" s="169">
        <v>1487</v>
      </c>
      <c r="I64" s="225">
        <v>35</v>
      </c>
      <c r="J64" s="224" t="s">
        <v>37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5">
      <c r="A65" s="80"/>
      <c r="B65" s="81" t="s">
        <v>61</v>
      </c>
      <c r="C65" s="82">
        <f>SUM(H90)</f>
        <v>211065</v>
      </c>
      <c r="D65" s="82">
        <f>SUM(L60)</f>
        <v>236254</v>
      </c>
      <c r="E65" s="85">
        <f t="shared" si="11"/>
        <v>10.11476967711234</v>
      </c>
      <c r="F65" s="85">
        <f t="shared" si="9"/>
        <v>89.338169935747118</v>
      </c>
      <c r="G65" s="86"/>
      <c r="H65" s="449">
        <v>1198</v>
      </c>
      <c r="I65" s="225">
        <v>14</v>
      </c>
      <c r="J65" s="224" t="s">
        <v>20</v>
      </c>
      <c r="K65" s="1"/>
      <c r="L65" s="264" t="s">
        <v>122</v>
      </c>
      <c r="M65" s="199" t="s">
        <v>86</v>
      </c>
      <c r="N65" t="s">
        <v>82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2">
      <c r="H66" s="397">
        <v>1004</v>
      </c>
      <c r="I66" s="225">
        <v>29</v>
      </c>
      <c r="J66" s="224" t="s">
        <v>113</v>
      </c>
      <c r="K66" s="163">
        <f>SUM(I50)</f>
        <v>36</v>
      </c>
      <c r="L66" s="225" t="s">
        <v>5</v>
      </c>
      <c r="M66" s="424">
        <v>49853</v>
      </c>
      <c r="N66" s="128">
        <f>SUM(H50)</f>
        <v>47223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2">
      <c r="H67" s="127">
        <v>785</v>
      </c>
      <c r="I67" s="224">
        <v>21</v>
      </c>
      <c r="J67" s="224" t="s">
        <v>26</v>
      </c>
      <c r="K67" s="163">
        <f t="shared" ref="K67:K75" si="12">SUM(I51)</f>
        <v>17</v>
      </c>
      <c r="L67" s="224" t="s">
        <v>22</v>
      </c>
      <c r="M67" s="422">
        <v>36211</v>
      </c>
      <c r="N67" s="128">
        <f t="shared" ref="N67:N75" si="13">SUM(H51)</f>
        <v>38499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2">
      <c r="C68" s="31"/>
      <c r="D68" s="1"/>
      <c r="H68" s="127">
        <v>315</v>
      </c>
      <c r="I68" s="224">
        <v>1</v>
      </c>
      <c r="J68" s="224" t="s">
        <v>4</v>
      </c>
      <c r="K68" s="163">
        <f t="shared" si="12"/>
        <v>33</v>
      </c>
      <c r="L68" s="224" t="s">
        <v>0</v>
      </c>
      <c r="M68" s="422">
        <v>11520</v>
      </c>
      <c r="N68" s="128">
        <f t="shared" si="13"/>
        <v>19284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2">
      <c r="H69" s="127">
        <v>258</v>
      </c>
      <c r="I69" s="224">
        <v>13</v>
      </c>
      <c r="J69" s="224" t="s">
        <v>7</v>
      </c>
      <c r="K69" s="163">
        <f t="shared" si="12"/>
        <v>16</v>
      </c>
      <c r="L69" s="224" t="s">
        <v>3</v>
      </c>
      <c r="M69" s="422">
        <v>18978</v>
      </c>
      <c r="N69" s="128">
        <f t="shared" si="13"/>
        <v>18071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2">
      <c r="H70" s="127">
        <v>74</v>
      </c>
      <c r="I70" s="224">
        <v>27</v>
      </c>
      <c r="J70" s="224" t="s">
        <v>32</v>
      </c>
      <c r="K70" s="163">
        <f t="shared" si="12"/>
        <v>40</v>
      </c>
      <c r="L70" s="224" t="s">
        <v>2</v>
      </c>
      <c r="M70" s="422">
        <v>15087</v>
      </c>
      <c r="N70" s="128">
        <f t="shared" si="13"/>
        <v>16547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2">
      <c r="H71" s="127">
        <v>45</v>
      </c>
      <c r="I71" s="224">
        <v>11</v>
      </c>
      <c r="J71" s="224" t="s">
        <v>18</v>
      </c>
      <c r="K71" s="163">
        <f t="shared" si="12"/>
        <v>26</v>
      </c>
      <c r="L71" s="224" t="s">
        <v>31</v>
      </c>
      <c r="M71" s="422">
        <v>20000</v>
      </c>
      <c r="N71" s="128">
        <f t="shared" si="13"/>
        <v>16480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2">
      <c r="H72" s="127">
        <v>40</v>
      </c>
      <c r="I72" s="224">
        <v>28</v>
      </c>
      <c r="J72" s="224" t="s">
        <v>33</v>
      </c>
      <c r="K72" s="163">
        <f t="shared" si="12"/>
        <v>24</v>
      </c>
      <c r="L72" s="224" t="s">
        <v>29</v>
      </c>
      <c r="M72" s="422">
        <v>13208</v>
      </c>
      <c r="N72" s="128">
        <f t="shared" si="13"/>
        <v>12707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2">
      <c r="H73" s="127">
        <v>33</v>
      </c>
      <c r="I73" s="224">
        <v>9</v>
      </c>
      <c r="J73" s="454" t="s">
        <v>196</v>
      </c>
      <c r="K73" s="163">
        <f t="shared" si="12"/>
        <v>38</v>
      </c>
      <c r="L73" s="224" t="s">
        <v>39</v>
      </c>
      <c r="M73" s="422">
        <v>10660</v>
      </c>
      <c r="N73" s="128">
        <f t="shared" si="13"/>
        <v>10141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2">
      <c r="H74" s="127">
        <v>17</v>
      </c>
      <c r="I74" s="224">
        <v>23</v>
      </c>
      <c r="J74" s="224" t="s">
        <v>28</v>
      </c>
      <c r="K74" s="163">
        <f t="shared" si="12"/>
        <v>25</v>
      </c>
      <c r="L74" s="227" t="s">
        <v>30</v>
      </c>
      <c r="M74" s="423">
        <v>8719</v>
      </c>
      <c r="N74" s="128">
        <f t="shared" si="13"/>
        <v>9558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5">
      <c r="H75" s="127">
        <v>8</v>
      </c>
      <c r="I75" s="224">
        <v>22</v>
      </c>
      <c r="J75" s="224" t="s">
        <v>27</v>
      </c>
      <c r="K75" s="163">
        <f t="shared" si="12"/>
        <v>37</v>
      </c>
      <c r="L75" s="227" t="s">
        <v>38</v>
      </c>
      <c r="M75" s="423">
        <v>6683</v>
      </c>
      <c r="N75" s="233">
        <f t="shared" si="13"/>
        <v>6442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2">
      <c r="H76" s="127">
        <v>5</v>
      </c>
      <c r="I76" s="224">
        <v>3</v>
      </c>
      <c r="J76" s="224" t="s">
        <v>11</v>
      </c>
      <c r="K76" s="5"/>
      <c r="L76" s="451" t="s">
        <v>126</v>
      </c>
      <c r="M76" s="461">
        <v>2086701</v>
      </c>
      <c r="N76" s="241">
        <f>SUM(H90)</f>
        <v>211065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2">
      <c r="H77" s="127">
        <v>5</v>
      </c>
      <c r="I77" s="224">
        <v>18</v>
      </c>
      <c r="J77" s="224" t="s">
        <v>23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2">
      <c r="H78" s="449">
        <v>3</v>
      </c>
      <c r="I78" s="224">
        <v>2</v>
      </c>
      <c r="J78" s="224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2">
      <c r="H79" s="127">
        <v>3</v>
      </c>
      <c r="I79" s="224">
        <v>4</v>
      </c>
      <c r="J79" s="224" t="s">
        <v>12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2">
      <c r="H80" s="169">
        <v>0</v>
      </c>
      <c r="I80" s="224">
        <v>5</v>
      </c>
      <c r="J80" s="224" t="s">
        <v>13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2">
      <c r="H81" s="128">
        <v>0</v>
      </c>
      <c r="I81" s="224">
        <v>6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2">
      <c r="H82" s="127">
        <v>0</v>
      </c>
      <c r="I82" s="224">
        <v>7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2">
      <c r="H83" s="127">
        <v>0</v>
      </c>
      <c r="I83" s="224">
        <v>8</v>
      </c>
      <c r="J83" s="224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2">
      <c r="H84" s="26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2">
      <c r="H85" s="127">
        <v>0</v>
      </c>
      <c r="I85" s="225">
        <v>12</v>
      </c>
      <c r="J85" s="225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2">
      <c r="H86" s="127">
        <v>0</v>
      </c>
      <c r="I86" s="224">
        <v>19</v>
      </c>
      <c r="J86" s="224" t="s">
        <v>24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2">
      <c r="H87" s="127">
        <v>0</v>
      </c>
      <c r="I87" s="224">
        <v>20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2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2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2">
      <c r="H90" s="164">
        <f>SUM(H50:H89)</f>
        <v>211065</v>
      </c>
      <c r="I90" s="5"/>
      <c r="J90" s="10" t="s">
        <v>51</v>
      </c>
      <c r="K90" s="69"/>
      <c r="L90" s="1"/>
    </row>
    <row r="91" spans="8:30" ht="13.5" customHeight="1" x14ac:dyDescent="0.2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G51" sqref="G51"/>
    </sheetView>
  </sheetViews>
  <sheetFormatPr defaultColWidth="9" defaultRowHeight="13.2" x14ac:dyDescent="0.2"/>
  <cols>
    <col min="1" max="1" width="5.6640625" style="305" customWidth="1"/>
    <col min="2" max="2" width="19.44140625" style="305" customWidth="1"/>
    <col min="3" max="4" width="13.21875" style="305" customWidth="1"/>
    <col min="5" max="5" width="11.88671875" style="305" customWidth="1"/>
    <col min="6" max="6" width="15.109375" style="305" customWidth="1"/>
    <col min="7" max="7" width="15" style="305" customWidth="1"/>
    <col min="8" max="8" width="15.44140625" style="305" customWidth="1"/>
    <col min="9" max="9" width="18.33203125" style="305" customWidth="1"/>
    <col min="10" max="10" width="17.109375" style="305" customWidth="1"/>
    <col min="11" max="11" width="18.44140625" style="305" customWidth="1"/>
    <col min="12" max="12" width="16.88671875" style="305" customWidth="1"/>
    <col min="13" max="13" width="15.109375" style="305" customWidth="1"/>
    <col min="14" max="16384" width="9" style="305"/>
  </cols>
  <sheetData>
    <row r="1" spans="1:12" ht="22.5" customHeight="1" x14ac:dyDescent="0.2">
      <c r="A1" s="576" t="s">
        <v>239</v>
      </c>
      <c r="B1" s="577"/>
      <c r="C1" s="577"/>
      <c r="D1" s="577"/>
      <c r="E1" s="577"/>
      <c r="F1" s="577"/>
      <c r="G1" s="577"/>
      <c r="I1" s="146" t="s">
        <v>73</v>
      </c>
    </row>
    <row r="2" spans="1:12" x14ac:dyDescent="0.2">
      <c r="A2" s="1"/>
      <c r="B2" s="1"/>
      <c r="C2" s="1"/>
      <c r="D2" s="1"/>
      <c r="E2" s="1"/>
      <c r="F2" s="1"/>
      <c r="G2" s="1"/>
      <c r="I2" s="401" t="s">
        <v>218</v>
      </c>
      <c r="J2" s="401" t="s">
        <v>206</v>
      </c>
      <c r="K2" s="405" t="s">
        <v>210</v>
      </c>
      <c r="L2" s="405" t="s">
        <v>203</v>
      </c>
    </row>
    <row r="3" spans="1:12" x14ac:dyDescent="0.2">
      <c r="I3" s="40" t="s">
        <v>83</v>
      </c>
      <c r="J3" s="402">
        <v>127794</v>
      </c>
      <c r="K3" s="40" t="s">
        <v>83</v>
      </c>
      <c r="L3" s="406">
        <v>165175</v>
      </c>
    </row>
    <row r="4" spans="1:12" x14ac:dyDescent="0.2">
      <c r="I4" s="18" t="s">
        <v>111</v>
      </c>
      <c r="J4" s="402">
        <v>91030</v>
      </c>
      <c r="K4" s="18" t="s">
        <v>111</v>
      </c>
      <c r="L4" s="406">
        <v>98251</v>
      </c>
    </row>
    <row r="5" spans="1:12" x14ac:dyDescent="0.2">
      <c r="I5" s="18" t="s">
        <v>105</v>
      </c>
      <c r="J5" s="402">
        <v>88388</v>
      </c>
      <c r="K5" s="18" t="s">
        <v>105</v>
      </c>
      <c r="L5" s="406">
        <v>93043</v>
      </c>
    </row>
    <row r="6" spans="1:12" x14ac:dyDescent="0.2">
      <c r="I6" s="18" t="s">
        <v>85</v>
      </c>
      <c r="J6" s="402">
        <v>83922</v>
      </c>
      <c r="K6" s="18" t="s">
        <v>85</v>
      </c>
      <c r="L6" s="406">
        <v>118335</v>
      </c>
    </row>
    <row r="7" spans="1:12" x14ac:dyDescent="0.2">
      <c r="I7" s="18" t="s">
        <v>103</v>
      </c>
      <c r="J7" s="402">
        <v>81870</v>
      </c>
      <c r="K7" s="18" t="s">
        <v>103</v>
      </c>
      <c r="L7" s="406">
        <v>89204</v>
      </c>
    </row>
    <row r="8" spans="1:12" x14ac:dyDescent="0.2">
      <c r="I8" s="18" t="s">
        <v>108</v>
      </c>
      <c r="J8" s="402">
        <v>75296</v>
      </c>
      <c r="K8" s="18" t="s">
        <v>108</v>
      </c>
      <c r="L8" s="406">
        <v>58832</v>
      </c>
    </row>
    <row r="9" spans="1:12" x14ac:dyDescent="0.2">
      <c r="I9" s="18" t="s">
        <v>223</v>
      </c>
      <c r="J9" s="402">
        <v>68498</v>
      </c>
      <c r="K9" s="18" t="s">
        <v>223</v>
      </c>
      <c r="L9" s="406">
        <v>62626</v>
      </c>
    </row>
    <row r="10" spans="1:12" x14ac:dyDescent="0.2">
      <c r="I10" s="18" t="s">
        <v>226</v>
      </c>
      <c r="J10" s="402">
        <v>64891</v>
      </c>
      <c r="K10" s="18" t="s">
        <v>226</v>
      </c>
      <c r="L10" s="406">
        <v>76673</v>
      </c>
    </row>
    <row r="11" spans="1:12" x14ac:dyDescent="0.2">
      <c r="I11" s="18" t="s">
        <v>107</v>
      </c>
      <c r="J11" s="402">
        <v>55405</v>
      </c>
      <c r="K11" s="18" t="s">
        <v>107</v>
      </c>
      <c r="L11" s="406">
        <v>51336</v>
      </c>
    </row>
    <row r="12" spans="1:12" ht="13.8" thickBot="1" x14ac:dyDescent="0.25">
      <c r="I12" s="18" t="s">
        <v>205</v>
      </c>
      <c r="J12" s="403">
        <v>49078</v>
      </c>
      <c r="K12" s="18" t="s">
        <v>205</v>
      </c>
      <c r="L12" s="407">
        <v>45946</v>
      </c>
    </row>
    <row r="13" spans="1:12" ht="15.6" thickTop="1" thickBot="1" x14ac:dyDescent="0.25">
      <c r="A13" s="65"/>
      <c r="B13" s="210"/>
      <c r="C13" s="307"/>
      <c r="D13" s="308"/>
      <c r="E13" s="65"/>
      <c r="F13" s="39"/>
      <c r="G13" s="39"/>
      <c r="I13" s="120" t="s">
        <v>209</v>
      </c>
      <c r="J13" s="440">
        <v>1114477</v>
      </c>
      <c r="K13" s="35" t="s">
        <v>8</v>
      </c>
      <c r="L13" s="174">
        <v>1209246</v>
      </c>
    </row>
    <row r="14" spans="1:12" ht="13.8" thickTop="1" x14ac:dyDescent="0.2">
      <c r="A14" s="1"/>
      <c r="B14" s="1"/>
      <c r="C14" s="1"/>
      <c r="D14" s="1"/>
      <c r="E14" s="1"/>
    </row>
    <row r="15" spans="1:12" x14ac:dyDescent="0.2">
      <c r="I15" s="32"/>
    </row>
    <row r="16" spans="1:12" x14ac:dyDescent="0.2">
      <c r="I16" s="39"/>
      <c r="J16" s="8"/>
    </row>
    <row r="17" spans="9:14" x14ac:dyDescent="0.2">
      <c r="J17" s="37"/>
      <c r="K17" s="1"/>
      <c r="L17" s="1"/>
    </row>
    <row r="18" spans="9:14" x14ac:dyDescent="0.2">
      <c r="I18" s="38"/>
      <c r="J18" s="2"/>
      <c r="K18" s="2"/>
      <c r="L18" s="22"/>
    </row>
    <row r="19" spans="9:14" x14ac:dyDescent="0.2">
      <c r="I19" s="38"/>
      <c r="J19" s="2"/>
      <c r="K19" s="2"/>
      <c r="L19" s="22"/>
      <c r="M19" s="8"/>
    </row>
    <row r="20" spans="9:14" x14ac:dyDescent="0.2">
      <c r="I20" s="38"/>
      <c r="J20" s="2"/>
      <c r="K20" s="2"/>
      <c r="L20" s="22"/>
      <c r="M20" s="8"/>
    </row>
    <row r="21" spans="9:14" x14ac:dyDescent="0.2">
      <c r="I21" s="38"/>
      <c r="J21" s="2"/>
      <c r="K21" s="2"/>
      <c r="L21" s="22"/>
    </row>
    <row r="22" spans="9:14" ht="14.4" x14ac:dyDescent="0.2">
      <c r="I22" s="3" t="s">
        <v>9</v>
      </c>
      <c r="J22" s="4"/>
      <c r="L22" s="22"/>
    </row>
    <row r="23" spans="9:14" x14ac:dyDescent="0.2">
      <c r="I23" s="453" t="s">
        <v>222</v>
      </c>
      <c r="K23" s="475" t="s">
        <v>222</v>
      </c>
      <c r="L23" s="22" t="s">
        <v>69</v>
      </c>
      <c r="M23" s="8"/>
    </row>
    <row r="24" spans="9:14" x14ac:dyDescent="0.2">
      <c r="I24" s="402">
        <f t="shared" ref="I24:I33" si="0">SUM(J3)</f>
        <v>127794</v>
      </c>
      <c r="J24" s="40" t="s">
        <v>83</v>
      </c>
      <c r="K24" s="402">
        <f>SUM(I24)</f>
        <v>127794</v>
      </c>
      <c r="L24" s="510">
        <v>136884</v>
      </c>
      <c r="M24" s="141"/>
      <c r="N24" s="1"/>
    </row>
    <row r="25" spans="9:14" x14ac:dyDescent="0.2">
      <c r="I25" s="402">
        <f t="shared" si="0"/>
        <v>91030</v>
      </c>
      <c r="J25" s="18" t="s">
        <v>111</v>
      </c>
      <c r="K25" s="402">
        <f t="shared" ref="K25:K33" si="1">SUM(I25)</f>
        <v>91030</v>
      </c>
      <c r="L25" s="510">
        <v>93390</v>
      </c>
      <c r="M25" s="177"/>
      <c r="N25" s="1"/>
    </row>
    <row r="26" spans="9:14" x14ac:dyDescent="0.2">
      <c r="I26" s="402">
        <f t="shared" si="0"/>
        <v>88388</v>
      </c>
      <c r="J26" s="18" t="s">
        <v>105</v>
      </c>
      <c r="K26" s="402">
        <f t="shared" si="1"/>
        <v>88388</v>
      </c>
      <c r="L26" s="510">
        <v>98441</v>
      </c>
      <c r="M26" s="141"/>
      <c r="N26" s="1"/>
    </row>
    <row r="27" spans="9:14" x14ac:dyDescent="0.2">
      <c r="I27" s="402">
        <f t="shared" si="0"/>
        <v>83922</v>
      </c>
      <c r="J27" s="18" t="s">
        <v>85</v>
      </c>
      <c r="K27" s="402">
        <f t="shared" si="1"/>
        <v>83922</v>
      </c>
      <c r="L27" s="510">
        <v>72525</v>
      </c>
      <c r="M27" s="141"/>
      <c r="N27" s="1"/>
    </row>
    <row r="28" spans="9:14" x14ac:dyDescent="0.2">
      <c r="I28" s="402">
        <f t="shared" si="0"/>
        <v>81870</v>
      </c>
      <c r="J28" s="18" t="s">
        <v>103</v>
      </c>
      <c r="K28" s="402">
        <f t="shared" si="1"/>
        <v>81870</v>
      </c>
      <c r="L28" s="510">
        <v>85736</v>
      </c>
      <c r="M28" s="141"/>
      <c r="N28" s="2"/>
    </row>
    <row r="29" spans="9:14" x14ac:dyDescent="0.2">
      <c r="I29" s="402">
        <f t="shared" si="0"/>
        <v>75296</v>
      </c>
      <c r="J29" s="18" t="s">
        <v>108</v>
      </c>
      <c r="K29" s="402">
        <f t="shared" si="1"/>
        <v>75296</v>
      </c>
      <c r="L29" s="510">
        <v>71361</v>
      </c>
      <c r="M29" s="141"/>
      <c r="N29" s="1"/>
    </row>
    <row r="30" spans="9:14" x14ac:dyDescent="0.2">
      <c r="I30" s="402">
        <f t="shared" si="0"/>
        <v>68498</v>
      </c>
      <c r="J30" s="18" t="s">
        <v>223</v>
      </c>
      <c r="K30" s="402">
        <f t="shared" si="1"/>
        <v>68498</v>
      </c>
      <c r="L30" s="510">
        <v>68184</v>
      </c>
      <c r="M30" s="141"/>
      <c r="N30" s="1"/>
    </row>
    <row r="31" spans="9:14" x14ac:dyDescent="0.2">
      <c r="I31" s="402">
        <f t="shared" si="0"/>
        <v>64891</v>
      </c>
      <c r="J31" s="18" t="s">
        <v>226</v>
      </c>
      <c r="K31" s="402">
        <f t="shared" si="1"/>
        <v>64891</v>
      </c>
      <c r="L31" s="510">
        <v>73896</v>
      </c>
      <c r="M31" s="141"/>
      <c r="N31" s="1"/>
    </row>
    <row r="32" spans="9:14" x14ac:dyDescent="0.2">
      <c r="I32" s="402">
        <f t="shared" si="0"/>
        <v>55405</v>
      </c>
      <c r="J32" s="18" t="s">
        <v>107</v>
      </c>
      <c r="K32" s="402">
        <f t="shared" si="1"/>
        <v>55405</v>
      </c>
      <c r="L32" s="510">
        <v>58034</v>
      </c>
      <c r="M32" s="141"/>
      <c r="N32" s="37"/>
    </row>
    <row r="33" spans="8:14" x14ac:dyDescent="0.2">
      <c r="I33" s="402">
        <f t="shared" si="0"/>
        <v>49078</v>
      </c>
      <c r="J33" s="18" t="s">
        <v>205</v>
      </c>
      <c r="K33" s="402">
        <f t="shared" si="1"/>
        <v>49078</v>
      </c>
      <c r="L33" s="511">
        <v>51131</v>
      </c>
      <c r="M33" s="141"/>
      <c r="N33" s="37"/>
    </row>
    <row r="34" spans="8:14" ht="13.8" thickBot="1" x14ac:dyDescent="0.25">
      <c r="H34" s="8"/>
      <c r="I34" s="171">
        <f>SUM(J13-(I24+I25+I26+I27+I28+I29+I30+I31+I32+I33))</f>
        <v>328305</v>
      </c>
      <c r="J34" s="108" t="s">
        <v>128</v>
      </c>
      <c r="K34" s="171">
        <f>SUM(I34)</f>
        <v>328305</v>
      </c>
      <c r="L34" s="171" t="s">
        <v>84</v>
      </c>
    </row>
    <row r="35" spans="8:14" ht="15.6" thickTop="1" thickBot="1" x14ac:dyDescent="0.25">
      <c r="H35" s="8"/>
      <c r="I35" s="456">
        <f>SUM(I24:I34)</f>
        <v>1114477</v>
      </c>
      <c r="J35" s="190" t="s">
        <v>8</v>
      </c>
      <c r="K35" s="172">
        <f>SUM(J13)</f>
        <v>1114477</v>
      </c>
      <c r="L35" s="192">
        <v>1129700</v>
      </c>
    </row>
    <row r="36" spans="8:14" ht="13.8" thickTop="1" x14ac:dyDescent="0.2"/>
    <row r="37" spans="8:14" x14ac:dyDescent="0.2">
      <c r="I37" s="453" t="s">
        <v>203</v>
      </c>
      <c r="J37" s="65"/>
      <c r="K37" s="475" t="s">
        <v>203</v>
      </c>
    </row>
    <row r="38" spans="8:14" x14ac:dyDescent="0.2">
      <c r="I38" s="406">
        <f>SUM(L3)</f>
        <v>165175</v>
      </c>
      <c r="J38" s="40" t="s">
        <v>83</v>
      </c>
      <c r="K38" s="406">
        <f>SUM(I38)</f>
        <v>165175</v>
      </c>
    </row>
    <row r="39" spans="8:14" x14ac:dyDescent="0.2">
      <c r="I39" s="406">
        <f t="shared" ref="I39:I47" si="2">SUM(L4)</f>
        <v>98251</v>
      </c>
      <c r="J39" s="18" t="s">
        <v>111</v>
      </c>
      <c r="K39" s="406">
        <f t="shared" ref="K39:K47" si="3">SUM(I39)</f>
        <v>98251</v>
      </c>
    </row>
    <row r="40" spans="8:14" x14ac:dyDescent="0.2">
      <c r="I40" s="406">
        <f t="shared" si="2"/>
        <v>93043</v>
      </c>
      <c r="J40" s="18" t="s">
        <v>105</v>
      </c>
      <c r="K40" s="406">
        <f t="shared" si="3"/>
        <v>93043</v>
      </c>
    </row>
    <row r="41" spans="8:14" x14ac:dyDescent="0.2">
      <c r="I41" s="406">
        <f t="shared" si="2"/>
        <v>118335</v>
      </c>
      <c r="J41" s="18" t="s">
        <v>85</v>
      </c>
      <c r="K41" s="406">
        <f t="shared" si="3"/>
        <v>118335</v>
      </c>
    </row>
    <row r="42" spans="8:14" x14ac:dyDescent="0.2">
      <c r="I42" s="406">
        <f t="shared" si="2"/>
        <v>89204</v>
      </c>
      <c r="J42" s="18" t="s">
        <v>103</v>
      </c>
      <c r="K42" s="406">
        <f t="shared" si="3"/>
        <v>89204</v>
      </c>
    </row>
    <row r="43" spans="8:14" x14ac:dyDescent="0.2">
      <c r="I43" s="406">
        <f>SUM(L8)</f>
        <v>58832</v>
      </c>
      <c r="J43" s="18" t="s">
        <v>108</v>
      </c>
      <c r="K43" s="406">
        <f t="shared" si="3"/>
        <v>58832</v>
      </c>
    </row>
    <row r="44" spans="8:14" x14ac:dyDescent="0.2">
      <c r="I44" s="406">
        <f t="shared" si="2"/>
        <v>62626</v>
      </c>
      <c r="J44" s="18" t="s">
        <v>223</v>
      </c>
      <c r="K44" s="406">
        <f t="shared" si="3"/>
        <v>62626</v>
      </c>
    </row>
    <row r="45" spans="8:14" x14ac:dyDescent="0.2">
      <c r="I45" s="406">
        <f>SUM(L10)</f>
        <v>76673</v>
      </c>
      <c r="J45" s="18" t="s">
        <v>226</v>
      </c>
      <c r="K45" s="406">
        <f t="shared" si="3"/>
        <v>76673</v>
      </c>
    </row>
    <row r="46" spans="8:14" x14ac:dyDescent="0.2">
      <c r="I46" s="406">
        <f t="shared" si="2"/>
        <v>51336</v>
      </c>
      <c r="J46" s="18" t="s">
        <v>107</v>
      </c>
      <c r="K46" s="406">
        <f t="shared" si="3"/>
        <v>51336</v>
      </c>
      <c r="M46" s="8"/>
    </row>
    <row r="47" spans="8:14" x14ac:dyDescent="0.2">
      <c r="I47" s="406">
        <f t="shared" si="2"/>
        <v>45946</v>
      </c>
      <c r="J47" s="18" t="s">
        <v>205</v>
      </c>
      <c r="K47" s="514">
        <f t="shared" si="3"/>
        <v>45946</v>
      </c>
      <c r="M47" s="8"/>
    </row>
    <row r="48" spans="8:14" ht="13.8" thickBot="1" x14ac:dyDescent="0.25">
      <c r="I48" s="157">
        <f>SUM(L13-(I38+I39+I40+I41+I42+I43+I44+I45+I46+I47))</f>
        <v>349825</v>
      </c>
      <c r="J48" s="103" t="s">
        <v>128</v>
      </c>
      <c r="K48" s="157">
        <f>SUM(I48)</f>
        <v>349825</v>
      </c>
    </row>
    <row r="49" spans="1:12" ht="14.4" thickTop="1" thickBot="1" x14ac:dyDescent="0.25">
      <c r="I49" s="508">
        <f>SUM(I38:I48)</f>
        <v>1209246</v>
      </c>
      <c r="J49" s="455" t="s">
        <v>190</v>
      </c>
      <c r="K49" s="173">
        <f>SUM(L13)</f>
        <v>1209246</v>
      </c>
      <c r="L49" s="8"/>
    </row>
    <row r="50" spans="1:12" ht="14.4" thickTop="1" thickBot="1" x14ac:dyDescent="0.25"/>
    <row r="51" spans="1:12" x14ac:dyDescent="0.2">
      <c r="A51" s="40" t="s">
        <v>47</v>
      </c>
      <c r="B51" s="28" t="s">
        <v>49</v>
      </c>
      <c r="C51" s="74" t="s">
        <v>218</v>
      </c>
      <c r="D51" s="74" t="s">
        <v>210</v>
      </c>
      <c r="E51" s="28" t="s">
        <v>42</v>
      </c>
      <c r="F51" s="28" t="s">
        <v>50</v>
      </c>
      <c r="G51" s="94" t="s">
        <v>62</v>
      </c>
      <c r="I51" s="8"/>
    </row>
    <row r="52" spans="1:12" x14ac:dyDescent="0.2">
      <c r="A52" s="28">
        <v>1</v>
      </c>
      <c r="B52" s="40" t="s">
        <v>83</v>
      </c>
      <c r="C52" s="6">
        <f t="shared" ref="C52:C61" si="4">SUM(J3)</f>
        <v>127794</v>
      </c>
      <c r="D52" s="6">
        <f t="shared" ref="D52:D61" si="5">SUM(I38)</f>
        <v>165175</v>
      </c>
      <c r="E52" s="41">
        <f t="shared" ref="E52:E61" si="6">SUM(K24/L24*100)</f>
        <v>93.359340755676328</v>
      </c>
      <c r="F52" s="41">
        <f t="shared" ref="F52:F62" si="7">SUM(C52/D52*100)</f>
        <v>77.368851218404728</v>
      </c>
      <c r="G52" s="40"/>
      <c r="I52" s="8"/>
      <c r="K52" s="8"/>
    </row>
    <row r="53" spans="1:12" x14ac:dyDescent="0.2">
      <c r="A53" s="28">
        <v>2</v>
      </c>
      <c r="B53" s="18" t="s">
        <v>111</v>
      </c>
      <c r="C53" s="6">
        <f t="shared" si="4"/>
        <v>91030</v>
      </c>
      <c r="D53" s="6">
        <f t="shared" si="5"/>
        <v>98251</v>
      </c>
      <c r="E53" s="41">
        <f t="shared" si="6"/>
        <v>97.472962843987574</v>
      </c>
      <c r="F53" s="41">
        <f t="shared" si="7"/>
        <v>92.650456483903483</v>
      </c>
      <c r="G53" s="40"/>
      <c r="I53" s="8"/>
    </row>
    <row r="54" spans="1:12" x14ac:dyDescent="0.2">
      <c r="A54" s="28">
        <v>3</v>
      </c>
      <c r="B54" s="18" t="s">
        <v>105</v>
      </c>
      <c r="C54" s="6">
        <f t="shared" si="4"/>
        <v>88388</v>
      </c>
      <c r="D54" s="6">
        <f t="shared" si="5"/>
        <v>93043</v>
      </c>
      <c r="E54" s="41">
        <f t="shared" si="6"/>
        <v>89.787791672169121</v>
      </c>
      <c r="F54" s="41">
        <f t="shared" si="7"/>
        <v>94.996936900142941</v>
      </c>
      <c r="G54" s="40"/>
      <c r="I54" s="8"/>
    </row>
    <row r="55" spans="1:12" s="58" customFormat="1" x14ac:dyDescent="0.2">
      <c r="A55" s="248">
        <v>4</v>
      </c>
      <c r="B55" s="18" t="s">
        <v>85</v>
      </c>
      <c r="C55" s="449">
        <f t="shared" si="4"/>
        <v>83922</v>
      </c>
      <c r="D55" s="449">
        <f t="shared" si="5"/>
        <v>118335</v>
      </c>
      <c r="E55" s="229">
        <f t="shared" si="6"/>
        <v>115.71458117890383</v>
      </c>
      <c r="F55" s="229">
        <f t="shared" si="7"/>
        <v>70.91900114082901</v>
      </c>
      <c r="G55" s="404"/>
    </row>
    <row r="56" spans="1:12" x14ac:dyDescent="0.2">
      <c r="A56" s="28">
        <v>5</v>
      </c>
      <c r="B56" s="18" t="s">
        <v>103</v>
      </c>
      <c r="C56" s="6">
        <f t="shared" si="4"/>
        <v>81870</v>
      </c>
      <c r="D56" s="449">
        <f t="shared" si="5"/>
        <v>89204</v>
      </c>
      <c r="E56" s="41">
        <f t="shared" si="6"/>
        <v>95.490808995054593</v>
      </c>
      <c r="F56" s="41">
        <f t="shared" si="7"/>
        <v>91.77839558764181</v>
      </c>
      <c r="G56" s="40"/>
    </row>
    <row r="57" spans="1:12" x14ac:dyDescent="0.2">
      <c r="A57" s="28">
        <v>6</v>
      </c>
      <c r="B57" s="18" t="s">
        <v>108</v>
      </c>
      <c r="C57" s="6">
        <f t="shared" si="4"/>
        <v>75296</v>
      </c>
      <c r="D57" s="6">
        <f t="shared" si="5"/>
        <v>58832</v>
      </c>
      <c r="E57" s="41">
        <f t="shared" si="6"/>
        <v>105.51421644876054</v>
      </c>
      <c r="F57" s="41">
        <f t="shared" si="7"/>
        <v>127.9847701930922</v>
      </c>
      <c r="G57" s="40"/>
    </row>
    <row r="58" spans="1:12" s="58" customFormat="1" x14ac:dyDescent="0.2">
      <c r="A58" s="248">
        <v>7</v>
      </c>
      <c r="B58" s="18" t="s">
        <v>223</v>
      </c>
      <c r="C58" s="449">
        <f t="shared" si="4"/>
        <v>68498</v>
      </c>
      <c r="D58" s="449">
        <f t="shared" si="5"/>
        <v>62626</v>
      </c>
      <c r="E58" s="229">
        <f t="shared" si="6"/>
        <v>100.46051859673824</v>
      </c>
      <c r="F58" s="229">
        <f t="shared" si="7"/>
        <v>109.37629738447289</v>
      </c>
      <c r="G58" s="404"/>
    </row>
    <row r="59" spans="1:12" x14ac:dyDescent="0.2">
      <c r="A59" s="28">
        <v>8</v>
      </c>
      <c r="B59" s="18" t="s">
        <v>226</v>
      </c>
      <c r="C59" s="6">
        <f t="shared" si="4"/>
        <v>64891</v>
      </c>
      <c r="D59" s="6">
        <f t="shared" si="5"/>
        <v>76673</v>
      </c>
      <c r="E59" s="41">
        <f t="shared" si="6"/>
        <v>87.813954747212293</v>
      </c>
      <c r="F59" s="41">
        <f t="shared" si="7"/>
        <v>84.633443324247125</v>
      </c>
      <c r="G59" s="40"/>
    </row>
    <row r="60" spans="1:12" x14ac:dyDescent="0.2">
      <c r="A60" s="28">
        <v>9</v>
      </c>
      <c r="B60" s="18" t="s">
        <v>107</v>
      </c>
      <c r="C60" s="6">
        <f t="shared" si="4"/>
        <v>55405</v>
      </c>
      <c r="D60" s="6">
        <f t="shared" si="5"/>
        <v>51336</v>
      </c>
      <c r="E60" s="41">
        <f t="shared" si="6"/>
        <v>95.469896956956262</v>
      </c>
      <c r="F60" s="41">
        <f t="shared" si="7"/>
        <v>107.9262116253701</v>
      </c>
      <c r="G60" s="40"/>
    </row>
    <row r="61" spans="1:12" ht="13.8" thickBot="1" x14ac:dyDescent="0.25">
      <c r="A61" s="108">
        <v>10</v>
      </c>
      <c r="B61" s="18" t="s">
        <v>205</v>
      </c>
      <c r="C61" s="111">
        <f t="shared" si="4"/>
        <v>49078</v>
      </c>
      <c r="D61" s="111">
        <f t="shared" si="5"/>
        <v>45946</v>
      </c>
      <c r="E61" s="41">
        <f t="shared" si="6"/>
        <v>95.984823297021364</v>
      </c>
      <c r="F61" s="102">
        <f t="shared" si="7"/>
        <v>106.81669786270839</v>
      </c>
      <c r="G61" s="103"/>
    </row>
    <row r="62" spans="1:12" ht="13.8" thickTop="1" x14ac:dyDescent="0.2">
      <c r="A62" s="188"/>
      <c r="B62" s="161" t="s">
        <v>81</v>
      </c>
      <c r="C62" s="189">
        <f>SUM(J13)</f>
        <v>1114477</v>
      </c>
      <c r="D62" s="189">
        <f>SUM(L13)</f>
        <v>1209246</v>
      </c>
      <c r="E62" s="191">
        <f>SUM(C62/L35)*100</f>
        <v>98.65247410817031</v>
      </c>
      <c r="F62" s="191">
        <f t="shared" si="7"/>
        <v>92.16296766745559</v>
      </c>
      <c r="G62" s="198">
        <v>70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2021-08-31T02:36:25Z</cp:lastPrinted>
  <dcterms:created xsi:type="dcterms:W3CDTF">2004-08-12T01:21:30Z</dcterms:created>
  <dcterms:modified xsi:type="dcterms:W3CDTF">2021-09-02T05:13:39Z</dcterms:modified>
</cp:coreProperties>
</file>