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FA8DEA77-699E-4401-8D3F-8466A74FC83B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 iterateCount="1"/>
</workbook>
</file>

<file path=xl/calcChain.xml><?xml version="1.0" encoding="utf-8"?>
<calcChain xmlns="http://schemas.openxmlformats.org/spreadsheetml/2006/main">
  <c r="F30" i="13" l="1"/>
  <c r="F57" i="17"/>
  <c r="F61" i="17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<sst xmlns="http://schemas.openxmlformats.org/spreadsheetml/2006/main" count="1261" uniqueCount="242">
  <si>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</si>
  <si>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</si>
  <si>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</si>
  <si>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</si>
  <si>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</si>
  <si>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</si>
  <si>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</si>
  <si>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</si>
  <si>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</si>
  <si>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</si>
  <si>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</si>
  <si>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</si>
  <si>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</si>
  <si>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</si>
  <si>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</si>
  <si>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</si>
  <si>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</si>
  <si>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</si>
  <si>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</si>
  <si>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</si>
  <si>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</si>
  <si>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</si>
  <si>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</si>
  <si>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</si>
  <si>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</si>
  <si>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</si>
  <si>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</si>
  <si>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</si>
  <si>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</si>
  <si>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</si>
  <si>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</si>
  <si>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</si>
  <si>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</si>
  <si>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</si>
  <si>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</si>
  <si>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</si>
  <si>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</si>
  <si>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</si>
  <si>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</si>
  <si>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</si>
  <si>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</si>
  <si>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</si>
  <si>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</si>
  <si>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</si>
  <si>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</si>
  <si>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</si>
  <si>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</si>
  <si>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</si>
  <si>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</si>
  <si>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</si>
  <si>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</si>
  <si>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</si>
  <si>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</si>
  <si>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</si>
  <si>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</si>
  <si>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</si>
  <si>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</si>
  <si>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</si>
  <si>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</si>
  <si>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</si>
  <si>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</si>
  <si>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</si>
  <si>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</si>
  <si>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</si>
  <si>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</si>
  <si>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</si>
  <si>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</si>
  <si>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</si>
  <si>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</si>
  <si>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</si>
  <si>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</si>
  <si>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</si>
  <si>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</si>
  <si>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</si>
  <si>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</si>
  <si>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</si>
  <si>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</si>
  <si>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</si>
  <si>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</si>
  <si>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</si>
  <si>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</si>
  <si>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</si>
  <si>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</si>
  <si>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</si>
  <si>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</si>
  <si>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</si>
  <si>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</si>
  <si>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</si>
  <si>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</si>
  <si>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</si>
  <si>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</si>
  <si>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</si>
  <si>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</si>
  <si>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</si>
  <si>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</si>
  <si>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</si>
  <si>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</si>
  <si>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</si>
  <si>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</si>
  <si>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</si>
  <si>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</si>
  <si>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</si>
  <si>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</si>
  <si>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</si>
  <si>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</si>
  <si>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</si>
  <si>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</si>
  <si>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</si>
  <si>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</si>
  <si>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</si>
  <si>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</si>
  <si>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</si>
  <si>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</si>
  <si>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</si>
  <si>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</si>
  <si>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</si>
  <si>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</si>
  <si>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</si>
  <si>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</si>
  <si>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</si>
  <si>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</si>
  <si>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</si>
  <si>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</si>
  <si>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</si>
  <si>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</si>
  <si>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</si>
  <si>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</si>
  <si>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</si>
  <si>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</si>
  <si>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</si>
  <si>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</si>
  <si>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</si>
  <si>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</si>
  <si>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</si>
  <si>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</si>
  <si>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</si>
  <si>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</si>
  <si>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</si>
  <si>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</si>
  <si>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</si>
  <si>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</si>
  <si>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</si>
  <si>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</si>
  <si>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</si>
  <si>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</si>
  <si>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</si>
  <si>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</si>
  <si>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</si>
  <si>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</si>
  <si>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</si>
  <si>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</si>
  <si>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</si>
  <si>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</si>
  <si>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</si>
  <si>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</si>
  <si>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</si>
  <si>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</si>
  <si>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</si>
  <si>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</si>
  <si>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</si>
  <si>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</si>
  <si>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</si>
  <si>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</si>
  <si>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</si>
  <si>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</si>
  <si>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</si>
  <si>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</si>
  <si>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</si>
  <si>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</si>
  <si>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</si>
  <si>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</si>
  <si>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</si>
  <si>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</si>
  <si>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</si>
  <si>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</si>
  <si>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</si>
  <si>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</si>
  <si>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</si>
  <si>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</si>
  <si>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</si>
  <si>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</si>
  <si>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</si>
  <si>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</si>
  <si>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</si>
  <si>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</si>
  <si>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</si>
  <si>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</si>
  <si>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</si>
  <si>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</si>
  <si>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</si>
  <si>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</si>
  <si>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</si>
  <si>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</si>
  <si>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</si>
  <si>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</si>
  <si>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</si>
  <si>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</si>
  <si>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</si>
  <si>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</si>
  <si>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</si>
  <si>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</si>
  <si>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</si>
  <si>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</si>
  <si>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</si>
  <si>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</si>
  <si>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</si>
  <si>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</si>
  <si>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</si>
  <si>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</si>
  <si>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</si>
  <si>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</si>
  <si>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</si>
  <si>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</si>
  <si>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</si>
  <si>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</si>
  <si>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</si>
  <si>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</si>
  <si>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</si>
  <si>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</si>
  <si>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</si>
  <si>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</si>
  <si>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</si>
  <si>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</si>
  <si>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</si>
  <si>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</si>
  <si>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</si>
  <si>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</si>
  <si>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</si>
  <si>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その他の化学工業品</t>
    <rPh sb="2" eb="3">
      <t>タ</t>
    </rPh>
    <rPh sb="4" eb="6">
      <t>カガク</t>
    </rPh>
    <rPh sb="6" eb="9">
      <t>コウギョウヒン</t>
    </rPh>
    <phoneticPr fontId="2"/>
  </si>
  <si>
    <t>その他の機械</t>
    <rPh sb="2" eb="3">
      <t>タ</t>
    </rPh>
    <rPh sb="4" eb="6">
      <t>キカイ</t>
    </rPh>
    <phoneticPr fontId="2"/>
  </si>
  <si>
    <t>その他の食料工業品</t>
    <rPh sb="2" eb="3">
      <t>タ</t>
    </rPh>
    <rPh sb="4" eb="9">
      <t>ショクリョウコウギョウヒン</t>
    </rPh>
    <phoneticPr fontId="2"/>
  </si>
  <si>
    <t>合成樹脂</t>
    <rPh sb="0" eb="4">
      <t>ゴウセイジュシ</t>
    </rPh>
    <phoneticPr fontId="2"/>
  </si>
  <si>
    <t>13，233 ㎡</t>
    <phoneticPr fontId="2"/>
  </si>
  <si>
    <t>非鉄金属</t>
    <rPh sb="0" eb="4">
      <t>ヒテツキンゾク</t>
    </rPh>
    <phoneticPr fontId="2"/>
  </si>
  <si>
    <t>令和3年6月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</si>
  <si>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令和3年6月所管面（1～3類）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</si>
  <si>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2，927　㎡</t>
    <phoneticPr fontId="2"/>
  </si>
  <si>
    <r>
      <t>101，206  m</t>
    </r>
    <r>
      <rPr>
        <sz val="8"/>
        <rFont val="ＭＳ Ｐゴシック"/>
        <family val="3"/>
        <charset val="128"/>
      </rPr>
      <t>3</t>
    </r>
    <phoneticPr fontId="2"/>
  </si>
  <si>
    <t>9，442  ㎡</t>
    <phoneticPr fontId="2"/>
  </si>
  <si>
    <t>　　　　　　　　　　　　　　　　令和3年6月末上位10品目入庫高(県合計）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</si>
  <si>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令和3年6月末上位１０品目保管残高（県合計）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</si>
  <si>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その他の製造工業品</t>
    <rPh sb="2" eb="3">
      <t>タ</t>
    </rPh>
    <rPh sb="4" eb="9">
      <t>セイゾウコウギョウヒン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</si>
</sst>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38" fontId="1" fillId="0" borderId="10" xfId="1" applyBorder="1"/>
    <xf numFmtId="38" fontId="0" fillId="0" borderId="0" xfId="2" applyFont="1"/>
    <xf numFmtId="0" fontId="0" fillId="0" borderId="38" xfId="0" applyFill="1" applyBorder="1"/>
    <xf numFmtId="0" fontId="11" fillId="0" borderId="38" xfId="0" applyFont="1" applyBorder="1"/>
    <xf numFmtId="38" fontId="1" fillId="0" borderId="21" xfId="1" applyBorder="1"/>
    <xf numFmtId="38" fontId="0" fillId="0" borderId="9" xfId="1" applyFont="1" applyFill="1" applyBorder="1"/>
    <xf numFmtId="38" fontId="1" fillId="0" borderId="47" xfId="1" applyFill="1" applyBorder="1"/>
    <xf numFmtId="38" fontId="1" fillId="0" borderId="12" xfId="1" applyFont="1" applyFill="1" applyBorder="1"/>
    <xf numFmtId="38" fontId="1" fillId="0" borderId="43" xfId="1" applyFill="1" applyBorder="1"/>
    <xf numFmtId="0" fontId="6" fillId="0" borderId="4" xfId="0" applyFont="1" applyFill="1" applyBorder="1" applyAlignment="1">
      <alignment horizontal="center"/>
    </xf>
    <xf numFmtId="0" fontId="1" fillId="0" borderId="2" xfId="0" applyFont="1" applyFill="1" applyBorder="1"/>
    <xf numFmtId="0" fontId="11" fillId="0" borderId="11" xfId="0" applyFont="1" applyFill="1" applyBorder="1"/>
    <xf numFmtId="179" fontId="0" fillId="0" borderId="11" xfId="1" applyNumberFormat="1" applyFont="1" applyFill="1" applyBorder="1"/>
    <xf numFmtId="179" fontId="1" fillId="0" borderId="42" xfId="1" applyNumberFormat="1" applyFont="1" applyBorder="1"/>
    <xf numFmtId="38" fontId="1" fillId="0" borderId="9" xfId="1" applyFont="1" applyBorder="1"/>
    <xf numFmtId="38" fontId="1" fillId="0" borderId="38" xfId="1" applyBorder="1"/>
    <xf numFmtId="38" fontId="0" fillId="0" borderId="12" xfId="1" applyFont="1" applyBorder="1"/>
    <xf numFmtId="0" fontId="0" fillId="0" borderId="39" xfId="0" applyFont="1" applyBorder="1"/>
    <xf numFmtId="0" fontId="1" fillId="0" borderId="39" xfId="0" applyFont="1" applyFill="1" applyBorder="1"/>
    <xf numFmtId="38" fontId="0" fillId="0" borderId="12" xfId="1" applyFont="1" applyFill="1" applyBorder="1"/>
    <xf numFmtId="38" fontId="1" fillId="0" borderId="21" xfId="1" applyFont="1" applyFill="1" applyBorder="1"/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834362650951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25862</c:v>
                </c:pt>
                <c:pt idx="1">
                  <c:v>21787</c:v>
                </c:pt>
                <c:pt idx="2">
                  <c:v>7866</c:v>
                </c:pt>
                <c:pt idx="3">
                  <c:v>5262</c:v>
                </c:pt>
                <c:pt idx="4">
                  <c:v>5010</c:v>
                </c:pt>
                <c:pt idx="5">
                  <c:v>4769</c:v>
                </c:pt>
                <c:pt idx="6">
                  <c:v>4549</c:v>
                </c:pt>
                <c:pt idx="7">
                  <c:v>4242</c:v>
                </c:pt>
                <c:pt idx="8">
                  <c:v>1048</c:v>
                </c:pt>
                <c:pt idx="9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22050</c:v>
                </c:pt>
                <c:pt idx="1">
                  <c:v>14554</c:v>
                </c:pt>
                <c:pt idx="2">
                  <c:v>8127</c:v>
                </c:pt>
                <c:pt idx="3">
                  <c:v>1838</c:v>
                </c:pt>
                <c:pt idx="4">
                  <c:v>2347</c:v>
                </c:pt>
                <c:pt idx="5">
                  <c:v>2150</c:v>
                </c:pt>
                <c:pt idx="6">
                  <c:v>2898</c:v>
                </c:pt>
                <c:pt idx="7">
                  <c:v>1484</c:v>
                </c:pt>
                <c:pt idx="8">
                  <c:v>2721</c:v>
                </c:pt>
                <c:pt idx="9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6.9716775599128538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54137</c:v>
                </c:pt>
                <c:pt idx="1">
                  <c:v>17620</c:v>
                </c:pt>
                <c:pt idx="2">
                  <c:v>10078</c:v>
                </c:pt>
                <c:pt idx="3">
                  <c:v>9715</c:v>
                </c:pt>
                <c:pt idx="4">
                  <c:v>8193</c:v>
                </c:pt>
                <c:pt idx="5">
                  <c:v>5509</c:v>
                </c:pt>
                <c:pt idx="6">
                  <c:v>4352</c:v>
                </c:pt>
                <c:pt idx="7">
                  <c:v>2504</c:v>
                </c:pt>
                <c:pt idx="8">
                  <c:v>2500</c:v>
                </c:pt>
                <c:pt idx="9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1.8938797423049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4269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5151515151515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53678</c:v>
                </c:pt>
                <c:pt idx="1">
                  <c:v>8236</c:v>
                </c:pt>
                <c:pt idx="2">
                  <c:v>16680</c:v>
                </c:pt>
                <c:pt idx="3">
                  <c:v>7630</c:v>
                </c:pt>
                <c:pt idx="4">
                  <c:v>9192</c:v>
                </c:pt>
                <c:pt idx="5">
                  <c:v>8690</c:v>
                </c:pt>
                <c:pt idx="6">
                  <c:v>3561</c:v>
                </c:pt>
                <c:pt idx="7">
                  <c:v>2093</c:v>
                </c:pt>
                <c:pt idx="8">
                  <c:v>601</c:v>
                </c:pt>
                <c:pt idx="9">
                  <c:v>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300221386350978E-16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麦</c:v>
                </c:pt>
                <c:pt idx="4">
                  <c:v>雑穀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34668</c:v>
                </c:pt>
                <c:pt idx="1">
                  <c:v>34530</c:v>
                </c:pt>
                <c:pt idx="2">
                  <c:v>26613</c:v>
                </c:pt>
                <c:pt idx="3">
                  <c:v>26344</c:v>
                </c:pt>
                <c:pt idx="4">
                  <c:v>19354</c:v>
                </c:pt>
                <c:pt idx="5">
                  <c:v>18299</c:v>
                </c:pt>
                <c:pt idx="6">
                  <c:v>14436</c:v>
                </c:pt>
                <c:pt idx="7">
                  <c:v>13006</c:v>
                </c:pt>
                <c:pt idx="8">
                  <c:v>9846</c:v>
                </c:pt>
                <c:pt idx="9">
                  <c:v>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麦</c:v>
                </c:pt>
                <c:pt idx="4">
                  <c:v>雑穀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16981</c:v>
                </c:pt>
                <c:pt idx="1">
                  <c:v>22998</c:v>
                </c:pt>
                <c:pt idx="2">
                  <c:v>21128</c:v>
                </c:pt>
                <c:pt idx="3">
                  <c:v>5782</c:v>
                </c:pt>
                <c:pt idx="4">
                  <c:v>26001</c:v>
                </c:pt>
                <c:pt idx="5">
                  <c:v>15467</c:v>
                </c:pt>
                <c:pt idx="6">
                  <c:v>11985</c:v>
                </c:pt>
                <c:pt idx="7">
                  <c:v>5753</c:v>
                </c:pt>
                <c:pt idx="8">
                  <c:v>7161</c:v>
                </c:pt>
                <c:pt idx="9">
                  <c:v>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5.333333333333366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37139</c:v>
                </c:pt>
                <c:pt idx="1">
                  <c:v>14396</c:v>
                </c:pt>
                <c:pt idx="2">
                  <c:v>9782</c:v>
                </c:pt>
                <c:pt idx="3">
                  <c:v>8653</c:v>
                </c:pt>
                <c:pt idx="4">
                  <c:v>3141</c:v>
                </c:pt>
                <c:pt idx="5">
                  <c:v>1953</c:v>
                </c:pt>
                <c:pt idx="6">
                  <c:v>1853</c:v>
                </c:pt>
                <c:pt idx="7">
                  <c:v>963</c:v>
                </c:pt>
                <c:pt idx="8">
                  <c:v>785</c:v>
                </c:pt>
                <c:pt idx="9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47675</c:v>
                </c:pt>
                <c:pt idx="1">
                  <c:v>4128</c:v>
                </c:pt>
                <c:pt idx="2">
                  <c:v>9642</c:v>
                </c:pt>
                <c:pt idx="3">
                  <c:v>2755</c:v>
                </c:pt>
                <c:pt idx="4">
                  <c:v>2482</c:v>
                </c:pt>
                <c:pt idx="5">
                  <c:v>569</c:v>
                </c:pt>
                <c:pt idx="6">
                  <c:v>702</c:v>
                </c:pt>
                <c:pt idx="7">
                  <c:v>914</c:v>
                </c:pt>
                <c:pt idx="8">
                  <c:v>543</c:v>
                </c:pt>
                <c:pt idx="9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35238</c:v>
                </c:pt>
                <c:pt idx="1">
                  <c:v>20027</c:v>
                </c:pt>
                <c:pt idx="2">
                  <c:v>10891</c:v>
                </c:pt>
                <c:pt idx="3">
                  <c:v>10563</c:v>
                </c:pt>
                <c:pt idx="4">
                  <c:v>6970</c:v>
                </c:pt>
                <c:pt idx="5">
                  <c:v>6243</c:v>
                </c:pt>
                <c:pt idx="6">
                  <c:v>3226</c:v>
                </c:pt>
                <c:pt idx="7">
                  <c:v>2851</c:v>
                </c:pt>
                <c:pt idx="8">
                  <c:v>2779</c:v>
                </c:pt>
                <c:pt idx="9">
                  <c:v>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2248468941382326E-2"/>
                  <c:y val="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32041</c:v>
                </c:pt>
                <c:pt idx="1">
                  <c:v>19953</c:v>
                </c:pt>
                <c:pt idx="2">
                  <c:v>7490</c:v>
                </c:pt>
                <c:pt idx="3">
                  <c:v>9210</c:v>
                </c:pt>
                <c:pt idx="4">
                  <c:v>9678</c:v>
                </c:pt>
                <c:pt idx="5">
                  <c:v>5486</c:v>
                </c:pt>
                <c:pt idx="6">
                  <c:v>1079</c:v>
                </c:pt>
                <c:pt idx="7">
                  <c:v>2431</c:v>
                </c:pt>
                <c:pt idx="8">
                  <c:v>2987</c:v>
                </c:pt>
                <c:pt idx="9">
                  <c:v>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0484929358820427E-2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1.7473506289719238E-3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49853</c:v>
                </c:pt>
                <c:pt idx="1">
                  <c:v>36211</c:v>
                </c:pt>
                <c:pt idx="2">
                  <c:v>20000</c:v>
                </c:pt>
                <c:pt idx="3">
                  <c:v>18978</c:v>
                </c:pt>
                <c:pt idx="4">
                  <c:v>15087</c:v>
                </c:pt>
                <c:pt idx="5">
                  <c:v>13208</c:v>
                </c:pt>
                <c:pt idx="6">
                  <c:v>11520</c:v>
                </c:pt>
                <c:pt idx="7">
                  <c:v>10660</c:v>
                </c:pt>
                <c:pt idx="8">
                  <c:v>8719</c:v>
                </c:pt>
                <c:pt idx="9">
                  <c:v>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3.494976452940141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78234</c:v>
                </c:pt>
                <c:pt idx="1">
                  <c:v>31443</c:v>
                </c:pt>
                <c:pt idx="2">
                  <c:v>16743</c:v>
                </c:pt>
                <c:pt idx="3">
                  <c:v>16166</c:v>
                </c:pt>
                <c:pt idx="4">
                  <c:v>13230</c:v>
                </c:pt>
                <c:pt idx="5">
                  <c:v>9298</c:v>
                </c:pt>
                <c:pt idx="6">
                  <c:v>10141</c:v>
                </c:pt>
                <c:pt idx="7">
                  <c:v>10915</c:v>
                </c:pt>
                <c:pt idx="8">
                  <c:v>9437</c:v>
                </c:pt>
                <c:pt idx="9">
                  <c:v>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-3.5410232355493716E-3"/>
                  <c:y val="-2.09364503506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136884</c:v>
                </c:pt>
                <c:pt idx="1">
                  <c:v>98441</c:v>
                </c:pt>
                <c:pt idx="2">
                  <c:v>93390</c:v>
                </c:pt>
                <c:pt idx="3">
                  <c:v>85736</c:v>
                </c:pt>
                <c:pt idx="4">
                  <c:v>73896</c:v>
                </c:pt>
                <c:pt idx="5">
                  <c:v>72525</c:v>
                </c:pt>
                <c:pt idx="6">
                  <c:v>71361</c:v>
                </c:pt>
                <c:pt idx="7">
                  <c:v>68184</c:v>
                </c:pt>
                <c:pt idx="8">
                  <c:v>58034</c:v>
                </c:pt>
                <c:pt idx="9">
                  <c:v>51131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1.532105720872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-1.1670418932887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-1.15026273675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3.5985060100418519E-3"/>
                  <c:y val="2.9752537906012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-1.7465487496793825E-3"/>
                  <c:y val="-3.2482666029871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-5.6899150941870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-1.4768235556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170952</c:v>
                </c:pt>
                <c:pt idx="1">
                  <c:v>83511</c:v>
                </c:pt>
                <c:pt idx="2">
                  <c:v>97345</c:v>
                </c:pt>
                <c:pt idx="3">
                  <c:v>88650</c:v>
                </c:pt>
                <c:pt idx="4">
                  <c:v>81886</c:v>
                </c:pt>
                <c:pt idx="5">
                  <c:v>124328</c:v>
                </c:pt>
                <c:pt idx="6">
                  <c:v>62635</c:v>
                </c:pt>
                <c:pt idx="7">
                  <c:v>81663</c:v>
                </c:pt>
                <c:pt idx="8">
                  <c:v>58526</c:v>
                </c:pt>
                <c:pt idx="9">
                  <c:v>41110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4.69897209985315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0.10224505431362363"/>
                  <c:y val="-7.4792859042399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995436489761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8.8098886365501922E-2"/>
                  <c:y val="-5.6213419357822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20123952956348048"/>
                  <c:y val="-0.16121902713702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136884</c:v>
                </c:pt>
                <c:pt idx="1">
                  <c:v>98441</c:v>
                </c:pt>
                <c:pt idx="2">
                  <c:v>93390</c:v>
                </c:pt>
                <c:pt idx="3">
                  <c:v>85736</c:v>
                </c:pt>
                <c:pt idx="4">
                  <c:v>73896</c:v>
                </c:pt>
                <c:pt idx="5">
                  <c:v>72525</c:v>
                </c:pt>
                <c:pt idx="6">
                  <c:v>71361</c:v>
                </c:pt>
                <c:pt idx="7">
                  <c:v>68184</c:v>
                </c:pt>
                <c:pt idx="8">
                  <c:v>58034</c:v>
                </c:pt>
                <c:pt idx="9">
                  <c:v>51131</c:v>
                </c:pt>
                <c:pt idx="10">
                  <c:v>320118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5.7087413565690137E-2"/>
                  <c:y val="-4.7635292816779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7.9619089491986025E-2"/>
                  <c:y val="-0.111228590882902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170952</c:v>
                </c:pt>
                <c:pt idx="1">
                  <c:v>83511</c:v>
                </c:pt>
                <c:pt idx="2">
                  <c:v>97345</c:v>
                </c:pt>
                <c:pt idx="3">
                  <c:v>88650</c:v>
                </c:pt>
                <c:pt idx="4">
                  <c:v>81886</c:v>
                </c:pt>
                <c:pt idx="5">
                  <c:v>124328</c:v>
                </c:pt>
                <c:pt idx="6">
                  <c:v>62635</c:v>
                </c:pt>
                <c:pt idx="7">
                  <c:v>81663</c:v>
                </c:pt>
                <c:pt idx="8">
                  <c:v>58526</c:v>
                </c:pt>
                <c:pt idx="9">
                  <c:v>41110</c:v>
                </c:pt>
                <c:pt idx="10">
                  <c:v>369818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3.5413899955732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-1.7706949977866638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1.4165559982293114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17682</c:v>
                </c:pt>
                <c:pt idx="1">
                  <c:v>16838</c:v>
                </c:pt>
                <c:pt idx="2">
                  <c:v>12855</c:v>
                </c:pt>
                <c:pt idx="3">
                  <c:v>11839</c:v>
                </c:pt>
                <c:pt idx="4">
                  <c:v>7132</c:v>
                </c:pt>
                <c:pt idx="5">
                  <c:v>5929</c:v>
                </c:pt>
                <c:pt idx="6">
                  <c:v>5386</c:v>
                </c:pt>
                <c:pt idx="7">
                  <c:v>3361</c:v>
                </c:pt>
                <c:pt idx="8">
                  <c:v>3308</c:v>
                </c:pt>
                <c:pt idx="9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1.0624169986719787E-2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11315</c:v>
                </c:pt>
                <c:pt idx="1">
                  <c:v>16388</c:v>
                </c:pt>
                <c:pt idx="2">
                  <c:v>6001</c:v>
                </c:pt>
                <c:pt idx="3">
                  <c:v>10950</c:v>
                </c:pt>
                <c:pt idx="4">
                  <c:v>5538</c:v>
                </c:pt>
                <c:pt idx="5">
                  <c:v>9493</c:v>
                </c:pt>
                <c:pt idx="6">
                  <c:v>5778</c:v>
                </c:pt>
                <c:pt idx="7">
                  <c:v>2352</c:v>
                </c:pt>
                <c:pt idx="8">
                  <c:v>4388</c:v>
                </c:pt>
                <c:pt idx="9">
                  <c:v>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2,397,136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2,397,136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219670</c:v>
                </c:pt>
                <c:pt idx="1">
                  <c:v>385989</c:v>
                </c:pt>
                <c:pt idx="2">
                  <c:v>516550</c:v>
                </c:pt>
                <c:pt idx="3">
                  <c:v>155235</c:v>
                </c:pt>
                <c:pt idx="4">
                  <c:v>254987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3</a:t>
            </a:r>
            <a:r>
              <a:rPr lang="ja-JP" altLang="en-US" sz="1100" baseline="0"/>
              <a:t>年</a:t>
            </a:r>
            <a:r>
              <a:rPr lang="en-US" altLang="ja-JP" sz="1100" baseline="0"/>
              <a:t>6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88230</c:v>
                </c:pt>
                <c:pt idx="1">
                  <c:v>23104</c:v>
                </c:pt>
                <c:pt idx="2">
                  <c:v>15626</c:v>
                </c:pt>
                <c:pt idx="3">
                  <c:v>11539</c:v>
                </c:pt>
                <c:pt idx="4">
                  <c:v>10960</c:v>
                </c:pt>
                <c:pt idx="5">
                  <c:v>9819</c:v>
                </c:pt>
                <c:pt idx="6">
                  <c:v>6462</c:v>
                </c:pt>
                <c:pt idx="7">
                  <c:v>6387</c:v>
                </c:pt>
                <c:pt idx="8">
                  <c:v>4884</c:v>
                </c:pt>
                <c:pt idx="9">
                  <c:v>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5.3050397877984082E-3"/>
                  <c:y val="3.831417624521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112903</c:v>
                </c:pt>
                <c:pt idx="1">
                  <c:v>22905</c:v>
                </c:pt>
                <c:pt idx="2">
                  <c:v>17169</c:v>
                </c:pt>
                <c:pt idx="3">
                  <c:v>11259</c:v>
                </c:pt>
                <c:pt idx="4">
                  <c:v>12731</c:v>
                </c:pt>
                <c:pt idx="5">
                  <c:v>21547</c:v>
                </c:pt>
                <c:pt idx="6">
                  <c:v>7496</c:v>
                </c:pt>
                <c:pt idx="7">
                  <c:v>6612</c:v>
                </c:pt>
                <c:pt idx="8">
                  <c:v>9679</c:v>
                </c:pt>
                <c:pt idx="9">
                  <c:v>10425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8.912654720527954E-3"/>
                  <c:y val="-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8.912654720527987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3.5650618882111683E-3"/>
                  <c:y val="-1.4939309056956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90292</c:v>
                </c:pt>
                <c:pt idx="1">
                  <c:v>48237</c:v>
                </c:pt>
                <c:pt idx="2">
                  <c:v>30290</c:v>
                </c:pt>
                <c:pt idx="3">
                  <c:v>29042</c:v>
                </c:pt>
                <c:pt idx="4">
                  <c:v>25038</c:v>
                </c:pt>
                <c:pt idx="5">
                  <c:v>21682</c:v>
                </c:pt>
                <c:pt idx="6">
                  <c:v>21497</c:v>
                </c:pt>
                <c:pt idx="7">
                  <c:v>19990</c:v>
                </c:pt>
                <c:pt idx="8">
                  <c:v>14711</c:v>
                </c:pt>
                <c:pt idx="9">
                  <c:v>12596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7.130123776422320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5.3475928323167199E-3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7825309441055516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3.5650618882111032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93850</c:v>
                </c:pt>
                <c:pt idx="1">
                  <c:v>39419</c:v>
                </c:pt>
                <c:pt idx="2">
                  <c:v>41069</c:v>
                </c:pt>
                <c:pt idx="3">
                  <c:v>39570</c:v>
                </c:pt>
                <c:pt idx="4">
                  <c:v>29416</c:v>
                </c:pt>
                <c:pt idx="5">
                  <c:v>19871</c:v>
                </c:pt>
                <c:pt idx="6">
                  <c:v>16672</c:v>
                </c:pt>
                <c:pt idx="7">
                  <c:v>20589</c:v>
                </c:pt>
                <c:pt idx="8">
                  <c:v>14143</c:v>
                </c:pt>
                <c:pt idx="9">
                  <c:v>12074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13605</c:v>
                </c:pt>
                <c:pt idx="1">
                  <c:v>13032</c:v>
                </c:pt>
                <c:pt idx="2">
                  <c:v>6385</c:v>
                </c:pt>
                <c:pt idx="3">
                  <c:v>2545</c:v>
                </c:pt>
                <c:pt idx="4">
                  <c:v>2068</c:v>
                </c:pt>
                <c:pt idx="5">
                  <c:v>1737</c:v>
                </c:pt>
                <c:pt idx="6">
                  <c:v>1440</c:v>
                </c:pt>
                <c:pt idx="7">
                  <c:v>1371</c:v>
                </c:pt>
                <c:pt idx="8">
                  <c:v>842</c:v>
                </c:pt>
                <c:pt idx="9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1.737539816868751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25181</c:v>
                </c:pt>
                <c:pt idx="1">
                  <c:v>8191</c:v>
                </c:pt>
                <c:pt idx="2">
                  <c:v>8208</c:v>
                </c:pt>
                <c:pt idx="3">
                  <c:v>2389</c:v>
                </c:pt>
                <c:pt idx="4">
                  <c:v>1444</c:v>
                </c:pt>
                <c:pt idx="5">
                  <c:v>2091</c:v>
                </c:pt>
                <c:pt idx="6">
                  <c:v>2434</c:v>
                </c:pt>
                <c:pt idx="7">
                  <c:v>1371</c:v>
                </c:pt>
                <c:pt idx="8">
                  <c:v>350</c:v>
                </c:pt>
                <c:pt idx="9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4260249554367201E-2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7.1301247771836003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7.130124777183666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4E-2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雑品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25695</c:v>
                </c:pt>
                <c:pt idx="1">
                  <c:v>18076</c:v>
                </c:pt>
                <c:pt idx="2">
                  <c:v>16804</c:v>
                </c:pt>
                <c:pt idx="3">
                  <c:v>14165</c:v>
                </c:pt>
                <c:pt idx="4">
                  <c:v>13694</c:v>
                </c:pt>
                <c:pt idx="5">
                  <c:v>7328</c:v>
                </c:pt>
                <c:pt idx="6">
                  <c:v>4297</c:v>
                </c:pt>
                <c:pt idx="7">
                  <c:v>3296</c:v>
                </c:pt>
                <c:pt idx="8">
                  <c:v>3155</c:v>
                </c:pt>
                <c:pt idx="9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8.9126559714795012E-3"/>
                  <c:y val="1.81336570315893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1.0781366232964162E-2"/>
                  <c:y val="-7.9366365060356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5.3287857734360747E-3"/>
                  <c:y val="1.97823998325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雑品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21339</c:v>
                </c:pt>
                <c:pt idx="1">
                  <c:v>17888</c:v>
                </c:pt>
                <c:pt idx="2">
                  <c:v>16634</c:v>
                </c:pt>
                <c:pt idx="3">
                  <c:v>14089</c:v>
                </c:pt>
                <c:pt idx="4">
                  <c:v>9631</c:v>
                </c:pt>
                <c:pt idx="5">
                  <c:v>10931</c:v>
                </c:pt>
                <c:pt idx="6">
                  <c:v>3621</c:v>
                </c:pt>
                <c:pt idx="7">
                  <c:v>3686</c:v>
                </c:pt>
                <c:pt idx="8">
                  <c:v>3361</c:v>
                </c:pt>
                <c:pt idx="9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-7.045369328833896E-3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54116</c:v>
                </c:pt>
                <c:pt idx="1">
                  <c:v>43497</c:v>
                </c:pt>
                <c:pt idx="2">
                  <c:v>27413</c:v>
                </c:pt>
                <c:pt idx="3">
                  <c:v>20928</c:v>
                </c:pt>
                <c:pt idx="4">
                  <c:v>18905</c:v>
                </c:pt>
                <c:pt idx="5">
                  <c:v>17789</c:v>
                </c:pt>
                <c:pt idx="6">
                  <c:v>17373</c:v>
                </c:pt>
                <c:pt idx="7">
                  <c:v>14351</c:v>
                </c:pt>
                <c:pt idx="8">
                  <c:v>13810</c:v>
                </c:pt>
                <c:pt idx="9">
                  <c:v>12528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7.092228444706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8.8463942007249094E-3"/>
                  <c:y val="1.774923856443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5.3050313155300031E-3"/>
                  <c:y val="-1.0677221497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1.7869988473663014E-3"/>
                  <c:y val="-3.641977907841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4.7216320181552778E-6"/>
                  <c:y val="-3.584150911617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1.43366036464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1.7864050416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87435</c:v>
                </c:pt>
                <c:pt idx="1">
                  <c:v>39024</c:v>
                </c:pt>
                <c:pt idx="2">
                  <c:v>25855</c:v>
                </c:pt>
                <c:pt idx="3">
                  <c:v>21805</c:v>
                </c:pt>
                <c:pt idx="4">
                  <c:v>14729</c:v>
                </c:pt>
                <c:pt idx="5">
                  <c:v>21787</c:v>
                </c:pt>
                <c:pt idx="6">
                  <c:v>20905</c:v>
                </c:pt>
                <c:pt idx="7">
                  <c:v>16335</c:v>
                </c:pt>
                <c:pt idx="8">
                  <c:v>13423</c:v>
                </c:pt>
                <c:pt idx="9">
                  <c:v>12733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155808</c:v>
                </c:pt>
                <c:pt idx="1">
                  <c:v>245134</c:v>
                </c:pt>
                <c:pt idx="2">
                  <c:v>325437</c:v>
                </c:pt>
                <c:pt idx="3">
                  <c:v>127932</c:v>
                </c:pt>
                <c:pt idx="4">
                  <c:v>153773</c:v>
                </c:pt>
                <c:pt idx="5">
                  <c:v>584616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63862</c:v>
                </c:pt>
                <c:pt idx="1">
                  <c:v>140855</c:v>
                </c:pt>
                <c:pt idx="2">
                  <c:v>191113</c:v>
                </c:pt>
                <c:pt idx="3">
                  <c:v>27303</c:v>
                </c:pt>
                <c:pt idx="4">
                  <c:v>101214</c:v>
                </c:pt>
                <c:pt idx="5">
                  <c:v>280089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0.70928210497564526</c:v>
                </c:pt>
                <c:pt idx="1">
                  <c:v>0.63508027430833525</c:v>
                </c:pt>
                <c:pt idx="2">
                  <c:v>0.63002032717065148</c:v>
                </c:pt>
                <c:pt idx="3">
                  <c:v>0.82411827229684032</c:v>
                </c:pt>
                <c:pt idx="4">
                  <c:v>0.60306211689223377</c:v>
                </c:pt>
                <c:pt idx="5">
                  <c:v>0.67608722049716374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1.731624456033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123707</c:v>
                </c:pt>
                <c:pt idx="1">
                  <c:v>112142</c:v>
                </c:pt>
                <c:pt idx="2">
                  <c:v>75354</c:v>
                </c:pt>
                <c:pt idx="3">
                  <c:v>72352</c:v>
                </c:pt>
                <c:pt idx="4">
                  <c:v>58098</c:v>
                </c:pt>
                <c:pt idx="5">
                  <c:v>55470</c:v>
                </c:pt>
                <c:pt idx="6">
                  <c:v>52682</c:v>
                </c:pt>
                <c:pt idx="7">
                  <c:v>36450</c:v>
                </c:pt>
                <c:pt idx="8">
                  <c:v>35552</c:v>
                </c:pt>
                <c:pt idx="9">
                  <c:v>34859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2.885548397359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106168</c:v>
                </c:pt>
                <c:pt idx="1">
                  <c:v>94789</c:v>
                </c:pt>
                <c:pt idx="2">
                  <c:v>51520</c:v>
                </c:pt>
                <c:pt idx="3">
                  <c:v>73368</c:v>
                </c:pt>
                <c:pt idx="4">
                  <c:v>93955</c:v>
                </c:pt>
                <c:pt idx="5">
                  <c:v>51985</c:v>
                </c:pt>
                <c:pt idx="6">
                  <c:v>43724</c:v>
                </c:pt>
                <c:pt idx="7">
                  <c:v>24728</c:v>
                </c:pt>
                <c:pt idx="8">
                  <c:v>28611</c:v>
                </c:pt>
                <c:pt idx="9">
                  <c:v>25468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9.2507043270967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9792314422235688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-3.589279972482072E-2"/>
                  <c:y val="-0.1069539358038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.13300072533668333"/>
                  <c:y val="-6.733944954128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9.9580800263214947E-2"/>
                  <c:y val="-0.129572106239013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8490028490028491E-2"/>
                  <c:y val="-4.940981001228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5.6980056980056983E-3"/>
                  <c:y val="-2.3608562691131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5194831415303856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123707</c:v>
                </c:pt>
                <c:pt idx="1">
                  <c:v>112142</c:v>
                </c:pt>
                <c:pt idx="2">
                  <c:v>75354</c:v>
                </c:pt>
                <c:pt idx="3">
                  <c:v>72352</c:v>
                </c:pt>
                <c:pt idx="4">
                  <c:v>58098</c:v>
                </c:pt>
                <c:pt idx="5">
                  <c:v>55470</c:v>
                </c:pt>
                <c:pt idx="6">
                  <c:v>52682</c:v>
                </c:pt>
                <c:pt idx="7">
                  <c:v>36450</c:v>
                </c:pt>
                <c:pt idx="8">
                  <c:v>35552</c:v>
                </c:pt>
                <c:pt idx="9">
                  <c:v>34859</c:v>
                </c:pt>
                <c:pt idx="10">
                  <c:v>190198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123707</c:v>
                </c:pt>
                <c:pt idx="1">
                  <c:v>112142</c:v>
                </c:pt>
                <c:pt idx="2">
                  <c:v>75354</c:v>
                </c:pt>
                <c:pt idx="3">
                  <c:v>72352</c:v>
                </c:pt>
                <c:pt idx="4">
                  <c:v>58098</c:v>
                </c:pt>
                <c:pt idx="5">
                  <c:v>55470</c:v>
                </c:pt>
                <c:pt idx="6">
                  <c:v>52682</c:v>
                </c:pt>
                <c:pt idx="7">
                  <c:v>36450</c:v>
                </c:pt>
                <c:pt idx="8">
                  <c:v>35552</c:v>
                </c:pt>
                <c:pt idx="9">
                  <c:v>34859</c:v>
                </c:pt>
                <c:pt idx="10">
                  <c:v>190198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1184855709830177"/>
                  <c:y val="-5.050460071801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1.3474918688598977E-2"/>
                  <c:y val="-6.5953721302078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9"/>
                  <c:y val="-8.081672549551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7595586811190587E-2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4.1224045467598995E-2"/>
                  <c:y val="-1.1687211512354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1874737031916809E-2"/>
                  <c:y val="9.784173530032826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106168</c:v>
                </c:pt>
                <c:pt idx="1">
                  <c:v>94789</c:v>
                </c:pt>
                <c:pt idx="2">
                  <c:v>51520</c:v>
                </c:pt>
                <c:pt idx="3">
                  <c:v>73368</c:v>
                </c:pt>
                <c:pt idx="4">
                  <c:v>93955</c:v>
                </c:pt>
                <c:pt idx="5">
                  <c:v>51985</c:v>
                </c:pt>
                <c:pt idx="6">
                  <c:v>43724</c:v>
                </c:pt>
                <c:pt idx="7">
                  <c:v>24728</c:v>
                </c:pt>
                <c:pt idx="8">
                  <c:v>28611</c:v>
                </c:pt>
                <c:pt idx="9">
                  <c:v>25468</c:v>
                </c:pt>
                <c:pt idx="10" formatCode="#,##0_);[Red]\(#,##0\)">
                  <c:v>159237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58733FD4-754D-4E24-8027-30B9FD3731ED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9" t="s">
        <v>157</v>
      </c>
      <c r="B2" s="560"/>
      <c r="C2" s="560"/>
      <c r="D2" s="560"/>
      <c r="E2" s="560"/>
      <c r="F2" s="560"/>
      <c r="G2" s="560"/>
      <c r="H2" s="561"/>
    </row>
    <row r="3" spans="1:8" ht="30" customHeight="1" x14ac:dyDescent="0.2">
      <c r="A3" s="562"/>
      <c r="B3" s="560"/>
      <c r="C3" s="560"/>
      <c r="D3" s="560"/>
      <c r="E3" s="560"/>
      <c r="F3" s="560"/>
      <c r="G3" s="560"/>
      <c r="H3" s="561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158</v>
      </c>
      <c r="C6" s="326"/>
      <c r="D6" s="327" t="s">
        <v>159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160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161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162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163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164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165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166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167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168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169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170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171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172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173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174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103</v>
      </c>
      <c r="E35" s="356" t="s">
        <v>175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176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177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3" t="s">
        <v>178</v>
      </c>
      <c r="B42" s="564"/>
      <c r="C42" s="564"/>
      <c r="D42" s="564"/>
      <c r="E42" s="564"/>
      <c r="F42" s="564"/>
      <c r="G42" s="564"/>
      <c r="H42" s="565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J48" sqref="J48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82"/>
      <c r="B1" s="583"/>
      <c r="C1" s="583"/>
      <c r="D1" s="583"/>
      <c r="E1" s="583"/>
      <c r="F1" s="583"/>
      <c r="G1" s="583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219</v>
      </c>
      <c r="D21" s="74" t="s">
        <v>211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106</v>
      </c>
      <c r="C22" s="9">
        <v>17682</v>
      </c>
      <c r="D22" s="9">
        <v>11315</v>
      </c>
      <c r="E22" s="109">
        <v>89.7</v>
      </c>
      <c r="F22" s="41">
        <f>SUM(C22/D22*100)</f>
        <v>156.27043747238179</v>
      </c>
      <c r="G22" s="96"/>
    </row>
    <row r="23" spans="1:9" x14ac:dyDescent="0.15">
      <c r="A23" s="95">
        <v>2</v>
      </c>
      <c r="B23" s="7" t="s">
        <v>84</v>
      </c>
      <c r="C23" s="9">
        <v>16838</v>
      </c>
      <c r="D23" s="9">
        <v>16388</v>
      </c>
      <c r="E23" s="109">
        <v>110.3</v>
      </c>
      <c r="F23" s="41">
        <f>SUM(C23/D23*100)</f>
        <v>102.74591164266536</v>
      </c>
      <c r="G23" s="96"/>
    </row>
    <row r="24" spans="1:9" x14ac:dyDescent="0.15">
      <c r="A24" s="95">
        <v>3</v>
      </c>
      <c r="B24" s="7" t="s">
        <v>230</v>
      </c>
      <c r="C24" s="9">
        <v>12855</v>
      </c>
      <c r="D24" s="9">
        <v>6001</v>
      </c>
      <c r="E24" s="109">
        <v>100.6</v>
      </c>
      <c r="F24" s="41">
        <f t="shared" ref="F24:F32" si="0">SUM(C24/D24*100)</f>
        <v>214.21429761706383</v>
      </c>
      <c r="G24" s="96"/>
    </row>
    <row r="25" spans="1:9" x14ac:dyDescent="0.15">
      <c r="A25" s="95">
        <v>4</v>
      </c>
      <c r="B25" s="7" t="s">
        <v>148</v>
      </c>
      <c r="C25" s="9">
        <v>11839</v>
      </c>
      <c r="D25" s="9">
        <v>10950</v>
      </c>
      <c r="E25" s="109">
        <v>114.5</v>
      </c>
      <c r="F25" s="41">
        <f t="shared" si="0"/>
        <v>108.11872146118722</v>
      </c>
      <c r="G25" s="96"/>
    </row>
    <row r="26" spans="1:9" ht="13.5" customHeight="1" x14ac:dyDescent="0.15">
      <c r="A26" s="95">
        <v>5</v>
      </c>
      <c r="B26" s="7" t="s">
        <v>104</v>
      </c>
      <c r="C26" s="9">
        <v>7132</v>
      </c>
      <c r="D26" s="6">
        <v>5538</v>
      </c>
      <c r="E26" s="109">
        <v>103.4</v>
      </c>
      <c r="F26" s="41">
        <f t="shared" si="0"/>
        <v>128.78295413506683</v>
      </c>
      <c r="G26" s="96"/>
    </row>
    <row r="27" spans="1:9" ht="13.5" customHeight="1" x14ac:dyDescent="0.15">
      <c r="A27" s="95">
        <v>6</v>
      </c>
      <c r="B27" s="7" t="s">
        <v>233</v>
      </c>
      <c r="C27" s="9">
        <v>5929</v>
      </c>
      <c r="D27" s="9">
        <v>9493</v>
      </c>
      <c r="E27" s="109">
        <v>102.9</v>
      </c>
      <c r="F27" s="41">
        <f t="shared" si="0"/>
        <v>62.456546929316339</v>
      </c>
      <c r="G27" s="96"/>
    </row>
    <row r="28" spans="1:9" ht="13.5" customHeight="1" x14ac:dyDescent="0.15">
      <c r="A28" s="95">
        <v>7</v>
      </c>
      <c r="B28" s="7" t="s">
        <v>226</v>
      </c>
      <c r="C28" s="101">
        <v>5386</v>
      </c>
      <c r="D28" s="101">
        <v>5778</v>
      </c>
      <c r="E28" s="109">
        <v>96.7</v>
      </c>
      <c r="F28" s="41">
        <f t="shared" si="0"/>
        <v>93.215645552094145</v>
      </c>
      <c r="G28" s="96"/>
    </row>
    <row r="29" spans="1:9" ht="13.5" customHeight="1" x14ac:dyDescent="0.15">
      <c r="A29" s="95">
        <v>8</v>
      </c>
      <c r="B29" s="7" t="s">
        <v>231</v>
      </c>
      <c r="C29" s="101">
        <v>3361</v>
      </c>
      <c r="D29" s="101">
        <v>2352</v>
      </c>
      <c r="E29" s="109">
        <v>129.1</v>
      </c>
      <c r="F29" s="41">
        <f t="shared" si="0"/>
        <v>142.89965986394557</v>
      </c>
      <c r="G29" s="96"/>
    </row>
    <row r="30" spans="1:9" ht="13.5" customHeight="1" x14ac:dyDescent="0.15">
      <c r="A30" s="95">
        <v>9</v>
      </c>
      <c r="B30" s="7" t="s">
        <v>86</v>
      </c>
      <c r="C30" s="101">
        <v>3308</v>
      </c>
      <c r="D30" s="101">
        <v>4388</v>
      </c>
      <c r="E30" s="109">
        <v>89.7</v>
      </c>
      <c r="F30" s="41">
        <f t="shared" si="0"/>
        <v>75.387420237010033</v>
      </c>
      <c r="G30" s="96"/>
    </row>
    <row r="31" spans="1:9" ht="13.5" customHeight="1" thickBot="1" x14ac:dyDescent="0.2">
      <c r="A31" s="97">
        <v>10</v>
      </c>
      <c r="B31" s="7" t="s">
        <v>224</v>
      </c>
      <c r="C31" s="98">
        <v>2937</v>
      </c>
      <c r="D31" s="98">
        <v>3015</v>
      </c>
      <c r="E31" s="110">
        <v>98.3</v>
      </c>
      <c r="F31" s="41">
        <f t="shared" si="0"/>
        <v>97.412935323383081</v>
      </c>
      <c r="G31" s="99"/>
    </row>
    <row r="32" spans="1:9" ht="13.5" customHeight="1" thickBot="1" x14ac:dyDescent="0.2">
      <c r="A32" s="80"/>
      <c r="B32" s="81" t="s">
        <v>58</v>
      </c>
      <c r="C32" s="82">
        <v>98952</v>
      </c>
      <c r="D32" s="82">
        <v>86194</v>
      </c>
      <c r="E32" s="83">
        <v>101.3</v>
      </c>
      <c r="F32" s="107">
        <f t="shared" si="0"/>
        <v>114.8014943035478</v>
      </c>
      <c r="G32" s="121">
        <v>86.5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219</v>
      </c>
      <c r="D53" s="74" t="s">
        <v>211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88230</v>
      </c>
      <c r="D54" s="9">
        <v>112903</v>
      </c>
      <c r="E54" s="41">
        <v>97.4</v>
      </c>
      <c r="F54" s="41">
        <f t="shared" ref="F54:F64" si="1">SUM(C54/D54*100)</f>
        <v>78.146727722026881</v>
      </c>
      <c r="G54" s="96"/>
      <c r="K54" s="322"/>
    </row>
    <row r="55" spans="1:11" x14ac:dyDescent="0.15">
      <c r="A55" s="95">
        <v>2</v>
      </c>
      <c r="B55" s="299" t="s">
        <v>108</v>
      </c>
      <c r="C55" s="9">
        <v>23104</v>
      </c>
      <c r="D55" s="9">
        <v>22905</v>
      </c>
      <c r="E55" s="41">
        <v>101.5</v>
      </c>
      <c r="F55" s="41">
        <f t="shared" si="1"/>
        <v>100.86880593756821</v>
      </c>
      <c r="G55" s="96"/>
    </row>
    <row r="56" spans="1:11" x14ac:dyDescent="0.15">
      <c r="A56" s="95">
        <v>3</v>
      </c>
      <c r="B56" s="299" t="s">
        <v>106</v>
      </c>
      <c r="C56" s="9">
        <v>15626</v>
      </c>
      <c r="D56" s="9">
        <v>17169</v>
      </c>
      <c r="E56" s="41">
        <v>97.7</v>
      </c>
      <c r="F56" s="41">
        <f t="shared" si="1"/>
        <v>91.012872036810535</v>
      </c>
      <c r="G56" s="96"/>
    </row>
    <row r="57" spans="1:11" x14ac:dyDescent="0.15">
      <c r="A57" s="95">
        <v>4</v>
      </c>
      <c r="B57" s="299" t="s">
        <v>224</v>
      </c>
      <c r="C57" s="9">
        <v>11539</v>
      </c>
      <c r="D57" s="9">
        <v>11259</v>
      </c>
      <c r="E57" s="457">
        <v>99.1</v>
      </c>
      <c r="F57" s="41">
        <f t="shared" si="1"/>
        <v>102.48689936939337</v>
      </c>
      <c r="G57" s="96"/>
    </row>
    <row r="58" spans="1:11" x14ac:dyDescent="0.15">
      <c r="A58" s="95">
        <v>5</v>
      </c>
      <c r="B58" s="299" t="s">
        <v>228</v>
      </c>
      <c r="C58" s="9">
        <v>10960</v>
      </c>
      <c r="D58" s="9">
        <v>12731</v>
      </c>
      <c r="E58" s="41">
        <v>92.7</v>
      </c>
      <c r="F58" s="229">
        <f t="shared" si="1"/>
        <v>86.089073914068024</v>
      </c>
      <c r="G58" s="96"/>
    </row>
    <row r="59" spans="1:11" x14ac:dyDescent="0.15">
      <c r="A59" s="95">
        <v>6</v>
      </c>
      <c r="B59" s="299" t="s">
        <v>227</v>
      </c>
      <c r="C59" s="9">
        <v>9819</v>
      </c>
      <c r="D59" s="9">
        <v>21547</v>
      </c>
      <c r="E59" s="41">
        <v>136.1</v>
      </c>
      <c r="F59" s="41">
        <f t="shared" si="1"/>
        <v>45.57014897665568</v>
      </c>
      <c r="G59" s="96"/>
    </row>
    <row r="60" spans="1:11" x14ac:dyDescent="0.15">
      <c r="A60" s="95">
        <v>7</v>
      </c>
      <c r="B60" s="299" t="s">
        <v>156</v>
      </c>
      <c r="C60" s="9">
        <v>6462</v>
      </c>
      <c r="D60" s="9">
        <v>7496</v>
      </c>
      <c r="E60" s="142">
        <v>112.4</v>
      </c>
      <c r="F60" s="41">
        <f t="shared" si="1"/>
        <v>86.205976520811106</v>
      </c>
      <c r="G60" s="96"/>
    </row>
    <row r="61" spans="1:11" x14ac:dyDescent="0.15">
      <c r="A61" s="95">
        <v>8</v>
      </c>
      <c r="B61" s="299" t="s">
        <v>104</v>
      </c>
      <c r="C61" s="9">
        <v>6387</v>
      </c>
      <c r="D61" s="9">
        <v>6612</v>
      </c>
      <c r="E61" s="41">
        <v>117.3</v>
      </c>
      <c r="F61" s="41">
        <f t="shared" si="1"/>
        <v>96.597096188747727</v>
      </c>
      <c r="G61" s="96"/>
    </row>
    <row r="62" spans="1:11" x14ac:dyDescent="0.15">
      <c r="A62" s="95">
        <v>9</v>
      </c>
      <c r="B62" s="299" t="s">
        <v>231</v>
      </c>
      <c r="C62" s="9">
        <v>4884</v>
      </c>
      <c r="D62" s="9">
        <v>9679</v>
      </c>
      <c r="E62" s="41">
        <v>97.9</v>
      </c>
      <c r="F62" s="41">
        <f t="shared" si="1"/>
        <v>50.459758239487549</v>
      </c>
      <c r="G62" s="96"/>
    </row>
    <row r="63" spans="1:11" ht="14.25" thickBot="1" x14ac:dyDescent="0.2">
      <c r="A63" s="100">
        <v>10</v>
      </c>
      <c r="B63" s="299" t="s">
        <v>86</v>
      </c>
      <c r="C63" s="101">
        <v>4086</v>
      </c>
      <c r="D63" s="101">
        <v>10425</v>
      </c>
      <c r="E63" s="102">
        <v>40.9</v>
      </c>
      <c r="F63" s="41">
        <f t="shared" si="1"/>
        <v>39.194244604316545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186639</v>
      </c>
      <c r="D64" s="106">
        <v>245733</v>
      </c>
      <c r="E64" s="107">
        <v>97.4</v>
      </c>
      <c r="F64" s="297">
        <f t="shared" si="1"/>
        <v>75.951947845832663</v>
      </c>
      <c r="G64" s="121">
        <v>65.8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L54" sqref="L5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219</v>
      </c>
      <c r="D21" s="74" t="s">
        <v>211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112</v>
      </c>
      <c r="C22" s="9">
        <v>90292</v>
      </c>
      <c r="D22" s="9">
        <v>93850</v>
      </c>
      <c r="E22" s="41">
        <v>109.8</v>
      </c>
      <c r="F22" s="41">
        <f>SUM(C22/D22*100)</f>
        <v>96.208843899840161</v>
      </c>
      <c r="G22" s="96"/>
    </row>
    <row r="23" spans="1:11" x14ac:dyDescent="0.15">
      <c r="A23" s="28">
        <v>2</v>
      </c>
      <c r="B23" s="299" t="s">
        <v>206</v>
      </c>
      <c r="C23" s="9">
        <v>48237</v>
      </c>
      <c r="D23" s="9">
        <v>39419</v>
      </c>
      <c r="E23" s="41">
        <v>128.5</v>
      </c>
      <c r="F23" s="41">
        <f t="shared" ref="F23:F32" si="0">SUM(C23/D23*100)</f>
        <v>122.36992313351429</v>
      </c>
      <c r="G23" s="96"/>
    </row>
    <row r="24" spans="1:11" ht="13.5" customHeight="1" x14ac:dyDescent="0.15">
      <c r="A24" s="28">
        <v>3</v>
      </c>
      <c r="B24" s="299" t="s">
        <v>209</v>
      </c>
      <c r="C24" s="9">
        <v>30290</v>
      </c>
      <c r="D24" s="9">
        <v>41069</v>
      </c>
      <c r="E24" s="66">
        <v>94.9</v>
      </c>
      <c r="F24" s="41">
        <f t="shared" si="0"/>
        <v>73.753926319121476</v>
      </c>
      <c r="G24" s="96"/>
    </row>
    <row r="25" spans="1:11" x14ac:dyDescent="0.15">
      <c r="A25" s="28">
        <v>4</v>
      </c>
      <c r="B25" s="299" t="s">
        <v>104</v>
      </c>
      <c r="C25" s="9">
        <v>29042</v>
      </c>
      <c r="D25" s="9">
        <v>39570</v>
      </c>
      <c r="E25" s="41">
        <v>98.4</v>
      </c>
      <c r="F25" s="41">
        <f t="shared" si="0"/>
        <v>73.393985342431137</v>
      </c>
      <c r="G25" s="96"/>
    </row>
    <row r="26" spans="1:11" x14ac:dyDescent="0.15">
      <c r="A26" s="28">
        <v>5</v>
      </c>
      <c r="B26" s="299" t="s">
        <v>113</v>
      </c>
      <c r="C26" s="9">
        <v>25038</v>
      </c>
      <c r="D26" s="9">
        <v>29416</v>
      </c>
      <c r="E26" s="41">
        <v>103.3</v>
      </c>
      <c r="F26" s="41">
        <f t="shared" si="0"/>
        <v>85.116943160184931</v>
      </c>
      <c r="G26" s="96"/>
    </row>
    <row r="27" spans="1:11" ht="13.5" customHeight="1" x14ac:dyDescent="0.15">
      <c r="A27" s="28">
        <v>6</v>
      </c>
      <c r="B27" s="299" t="s">
        <v>224</v>
      </c>
      <c r="C27" s="9">
        <v>21682</v>
      </c>
      <c r="D27" s="9">
        <v>19871</v>
      </c>
      <c r="E27" s="41">
        <v>96.1</v>
      </c>
      <c r="F27" s="41">
        <f t="shared" si="0"/>
        <v>109.11378390619495</v>
      </c>
      <c r="G27" s="96"/>
      <c r="K27" t="s">
        <v>192</v>
      </c>
    </row>
    <row r="28" spans="1:11" ht="13.5" customHeight="1" x14ac:dyDescent="0.15">
      <c r="A28" s="28">
        <v>7</v>
      </c>
      <c r="B28" s="299" t="s">
        <v>229</v>
      </c>
      <c r="C28" s="9">
        <v>21497</v>
      </c>
      <c r="D28" s="9">
        <v>16672</v>
      </c>
      <c r="E28" s="448">
        <v>97.1</v>
      </c>
      <c r="F28" s="229">
        <f t="shared" si="0"/>
        <v>128.94073896353166</v>
      </c>
      <c r="G28" s="96"/>
    </row>
    <row r="29" spans="1:11" x14ac:dyDescent="0.15">
      <c r="A29" s="28">
        <v>8</v>
      </c>
      <c r="B29" s="299" t="s">
        <v>108</v>
      </c>
      <c r="C29" s="9">
        <v>19990</v>
      </c>
      <c r="D29" s="9">
        <v>20589</v>
      </c>
      <c r="E29" s="41">
        <v>101.9</v>
      </c>
      <c r="F29" s="41">
        <f t="shared" si="0"/>
        <v>97.090679489047545</v>
      </c>
      <c r="G29" s="96"/>
    </row>
    <row r="30" spans="1:11" x14ac:dyDescent="0.15">
      <c r="A30" s="28">
        <v>9</v>
      </c>
      <c r="B30" s="299" t="s">
        <v>217</v>
      </c>
      <c r="C30" s="9">
        <v>14711</v>
      </c>
      <c r="D30" s="9">
        <v>14143</v>
      </c>
      <c r="E30" s="41">
        <v>92.8</v>
      </c>
      <c r="F30" s="229">
        <f t="shared" si="0"/>
        <v>104.01612104928233</v>
      </c>
      <c r="G30" s="96"/>
    </row>
    <row r="31" spans="1:11" ht="14.25" thickBot="1" x14ac:dyDescent="0.2">
      <c r="A31" s="108">
        <v>10</v>
      </c>
      <c r="B31" s="299" t="s">
        <v>106</v>
      </c>
      <c r="C31" s="101">
        <v>12596</v>
      </c>
      <c r="D31" s="101">
        <v>12074</v>
      </c>
      <c r="E31" s="102">
        <v>80.5</v>
      </c>
      <c r="F31" s="102">
        <f t="shared" si="0"/>
        <v>104.32333940699023</v>
      </c>
      <c r="G31" s="104"/>
    </row>
    <row r="32" spans="1:11" ht="14.25" thickBot="1" x14ac:dyDescent="0.2">
      <c r="A32" s="80"/>
      <c r="B32" s="81" t="s">
        <v>63</v>
      </c>
      <c r="C32" s="82">
        <v>387686</v>
      </c>
      <c r="D32" s="82">
        <v>427775</v>
      </c>
      <c r="E32" s="85">
        <v>102.7</v>
      </c>
      <c r="F32" s="107">
        <f t="shared" si="0"/>
        <v>90.628484600549356</v>
      </c>
      <c r="G32" s="121">
        <v>62.4</v>
      </c>
    </row>
    <row r="33" spans="5:7" x14ac:dyDescent="0.15">
      <c r="E33" s="64"/>
      <c r="F33" s="21"/>
      <c r="G33" s="539"/>
    </row>
    <row r="35" spans="5:7" x14ac:dyDescent="0.15">
      <c r="E35" s="64"/>
      <c r="F35" s="21"/>
    </row>
    <row r="36" spans="5:7" x14ac:dyDescent="0.15">
      <c r="E36" s="64"/>
      <c r="F36" s="21"/>
    </row>
    <row r="37" spans="5:7" x14ac:dyDescent="0.15">
      <c r="E37" s="64"/>
      <c r="F37" s="21"/>
    </row>
    <row r="38" spans="5:7" x14ac:dyDescent="0.15">
      <c r="E38" s="64"/>
      <c r="F38" s="21"/>
    </row>
    <row r="39" spans="5:7" x14ac:dyDescent="0.15">
      <c r="E39" s="64"/>
      <c r="F39" s="21"/>
    </row>
    <row r="40" spans="5:7" x14ac:dyDescent="0.15">
      <c r="E40" s="64"/>
      <c r="F40" s="21"/>
    </row>
    <row r="41" spans="5:7" x14ac:dyDescent="0.15">
      <c r="E41" s="64"/>
      <c r="F41" s="21"/>
    </row>
    <row r="42" spans="5:7" x14ac:dyDescent="0.15">
      <c r="E42" s="64"/>
      <c r="F42" s="21"/>
    </row>
    <row r="43" spans="5:7" x14ac:dyDescent="0.15">
      <c r="E43" s="64"/>
      <c r="F43" s="21"/>
    </row>
    <row r="44" spans="5:7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219</v>
      </c>
      <c r="D53" s="74" t="s">
        <v>211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7" t="s">
        <v>224</v>
      </c>
      <c r="C54" s="9">
        <v>13605</v>
      </c>
      <c r="D54" s="9">
        <v>25181</v>
      </c>
      <c r="E54" s="109">
        <v>99.8</v>
      </c>
      <c r="F54" s="41">
        <f>SUM(C54/D54*100)</f>
        <v>54.028831261665545</v>
      </c>
      <c r="G54" s="96"/>
    </row>
    <row r="55" spans="1:8" x14ac:dyDescent="0.15">
      <c r="A55" s="95">
        <v>2</v>
      </c>
      <c r="B55" s="299" t="s">
        <v>106</v>
      </c>
      <c r="C55" s="9">
        <v>13032</v>
      </c>
      <c r="D55" s="9">
        <v>8191</v>
      </c>
      <c r="E55" s="109">
        <v>92</v>
      </c>
      <c r="F55" s="41">
        <f t="shared" ref="F55:F64" si="1">SUM(C55/D55*100)</f>
        <v>159.10145281406423</v>
      </c>
      <c r="G55" s="96"/>
    </row>
    <row r="56" spans="1:8" x14ac:dyDescent="0.15">
      <c r="A56" s="95">
        <v>3</v>
      </c>
      <c r="B56" s="299" t="s">
        <v>84</v>
      </c>
      <c r="C56" s="9">
        <v>6385</v>
      </c>
      <c r="D56" s="9">
        <v>8208</v>
      </c>
      <c r="E56" s="109">
        <v>192.8</v>
      </c>
      <c r="F56" s="41">
        <f t="shared" si="1"/>
        <v>77.789961013645225</v>
      </c>
      <c r="G56" s="96"/>
    </row>
    <row r="57" spans="1:8" x14ac:dyDescent="0.15">
      <c r="A57" s="95">
        <v>4</v>
      </c>
      <c r="B57" s="299" t="s">
        <v>230</v>
      </c>
      <c r="C57" s="9">
        <v>2545</v>
      </c>
      <c r="D57" s="9">
        <v>2389</v>
      </c>
      <c r="E57" s="109">
        <v>118.1</v>
      </c>
      <c r="F57" s="41">
        <f t="shared" si="1"/>
        <v>106.52992884051903</v>
      </c>
      <c r="G57" s="96"/>
      <c r="H57" s="63"/>
    </row>
    <row r="58" spans="1:8" x14ac:dyDescent="0.15">
      <c r="A58" s="95">
        <v>5</v>
      </c>
      <c r="B58" s="299" t="s">
        <v>104</v>
      </c>
      <c r="C58" s="9">
        <v>2068</v>
      </c>
      <c r="D58" s="9">
        <v>1444</v>
      </c>
      <c r="E58" s="70">
        <v>114.6</v>
      </c>
      <c r="F58" s="41">
        <f t="shared" si="1"/>
        <v>143.21329639889197</v>
      </c>
      <c r="G58" s="96"/>
    </row>
    <row r="59" spans="1:8" x14ac:dyDescent="0.15">
      <c r="A59" s="95">
        <v>6</v>
      </c>
      <c r="B59" s="299" t="s">
        <v>112</v>
      </c>
      <c r="C59" s="9">
        <v>1737</v>
      </c>
      <c r="D59" s="9">
        <v>2091</v>
      </c>
      <c r="E59" s="109">
        <v>111.6</v>
      </c>
      <c r="F59" s="41">
        <f t="shared" si="1"/>
        <v>83.0703012912482</v>
      </c>
      <c r="G59" s="96"/>
    </row>
    <row r="60" spans="1:8" x14ac:dyDescent="0.15">
      <c r="A60" s="95">
        <v>7</v>
      </c>
      <c r="B60" s="299" t="s">
        <v>149</v>
      </c>
      <c r="C60" s="9">
        <v>1440</v>
      </c>
      <c r="D60" s="9">
        <v>2434</v>
      </c>
      <c r="E60" s="109">
        <v>94.2</v>
      </c>
      <c r="F60" s="41">
        <f t="shared" si="1"/>
        <v>59.161873459326209</v>
      </c>
      <c r="G60" s="96"/>
    </row>
    <row r="61" spans="1:8" x14ac:dyDescent="0.15">
      <c r="A61" s="95">
        <v>8</v>
      </c>
      <c r="B61" s="299" t="s">
        <v>156</v>
      </c>
      <c r="C61" s="9">
        <v>1371</v>
      </c>
      <c r="D61" s="9">
        <v>1371</v>
      </c>
      <c r="E61" s="528">
        <v>100</v>
      </c>
      <c r="F61" s="41">
        <f t="shared" si="1"/>
        <v>100</v>
      </c>
      <c r="G61" s="96"/>
    </row>
    <row r="62" spans="1:8" x14ac:dyDescent="0.15">
      <c r="A62" s="95">
        <v>9</v>
      </c>
      <c r="B62" s="299" t="s">
        <v>107</v>
      </c>
      <c r="C62" s="9">
        <v>842</v>
      </c>
      <c r="D62" s="9">
        <v>350</v>
      </c>
      <c r="E62" s="109">
        <v>94.8</v>
      </c>
      <c r="F62" s="229">
        <f t="shared" si="1"/>
        <v>240.57142857142856</v>
      </c>
      <c r="G62" s="96"/>
    </row>
    <row r="63" spans="1:8" ht="14.25" thickBot="1" x14ac:dyDescent="0.2">
      <c r="A63" s="97">
        <v>10</v>
      </c>
      <c r="B63" s="299" t="s">
        <v>205</v>
      </c>
      <c r="C63" s="98">
        <v>748</v>
      </c>
      <c r="D63" s="98">
        <v>863</v>
      </c>
      <c r="E63" s="110">
        <v>89.2</v>
      </c>
      <c r="F63" s="41">
        <f t="shared" si="1"/>
        <v>86.674391657010432</v>
      </c>
      <c r="G63" s="99"/>
    </row>
    <row r="64" spans="1:8" ht="14.25" thickBot="1" x14ac:dyDescent="0.2">
      <c r="A64" s="80"/>
      <c r="B64" s="81" t="s">
        <v>59</v>
      </c>
      <c r="C64" s="82">
        <v>45906</v>
      </c>
      <c r="D64" s="82">
        <v>55639</v>
      </c>
      <c r="E64" s="83">
        <v>105.8</v>
      </c>
      <c r="F64" s="107">
        <f t="shared" si="1"/>
        <v>82.506874674239299</v>
      </c>
      <c r="G64" s="121">
        <v>177.6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219</v>
      </c>
      <c r="D20" s="74" t="s">
        <v>211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106</v>
      </c>
      <c r="C21" s="9">
        <v>25695</v>
      </c>
      <c r="D21" s="9">
        <v>21339</v>
      </c>
      <c r="E21" s="109">
        <v>95.5</v>
      </c>
      <c r="F21" s="41">
        <f t="shared" ref="F21:F31" si="0">SUM(C21/D21*100)</f>
        <v>120.41332770982707</v>
      </c>
      <c r="G21" s="96"/>
    </row>
    <row r="22" spans="1:7" x14ac:dyDescent="0.15">
      <c r="A22" s="95">
        <v>2</v>
      </c>
      <c r="B22" s="299" t="s">
        <v>183</v>
      </c>
      <c r="C22" s="9">
        <v>18076</v>
      </c>
      <c r="D22" s="9">
        <v>17888</v>
      </c>
      <c r="E22" s="109">
        <v>113.1</v>
      </c>
      <c r="F22" s="41">
        <f t="shared" si="0"/>
        <v>101.05098389982111</v>
      </c>
      <c r="G22" s="96"/>
    </row>
    <row r="23" spans="1:7" ht="13.5" customHeight="1" x14ac:dyDescent="0.15">
      <c r="A23" s="95">
        <v>3</v>
      </c>
      <c r="B23" s="299" t="s">
        <v>230</v>
      </c>
      <c r="C23" s="9">
        <v>16804</v>
      </c>
      <c r="D23" s="9">
        <v>16634</v>
      </c>
      <c r="E23" s="109">
        <v>214.2</v>
      </c>
      <c r="F23" s="41">
        <f t="shared" si="0"/>
        <v>101.02200312612722</v>
      </c>
      <c r="G23" s="96"/>
    </row>
    <row r="24" spans="1:7" ht="13.5" customHeight="1" x14ac:dyDescent="0.15">
      <c r="A24" s="95">
        <v>4</v>
      </c>
      <c r="B24" s="299" t="s">
        <v>108</v>
      </c>
      <c r="C24" s="9">
        <v>14165</v>
      </c>
      <c r="D24" s="9">
        <v>14089</v>
      </c>
      <c r="E24" s="109">
        <v>88.2</v>
      </c>
      <c r="F24" s="41">
        <f t="shared" si="0"/>
        <v>100.53942792249273</v>
      </c>
      <c r="G24" s="96"/>
    </row>
    <row r="25" spans="1:7" ht="13.5" customHeight="1" x14ac:dyDescent="0.15">
      <c r="A25" s="95">
        <v>5</v>
      </c>
      <c r="B25" s="299" t="s">
        <v>104</v>
      </c>
      <c r="C25" s="9">
        <v>13694</v>
      </c>
      <c r="D25" s="9">
        <v>9631</v>
      </c>
      <c r="E25" s="109">
        <v>109.3</v>
      </c>
      <c r="F25" s="41">
        <f t="shared" si="0"/>
        <v>142.18668881736062</v>
      </c>
      <c r="G25" s="96"/>
    </row>
    <row r="26" spans="1:7" ht="13.5" customHeight="1" x14ac:dyDescent="0.15">
      <c r="A26" s="95">
        <v>6</v>
      </c>
      <c r="B26" s="299" t="s">
        <v>231</v>
      </c>
      <c r="C26" s="9">
        <v>7328</v>
      </c>
      <c r="D26" s="9">
        <v>10931</v>
      </c>
      <c r="E26" s="109">
        <v>99.6</v>
      </c>
      <c r="F26" s="229">
        <f t="shared" si="0"/>
        <v>67.038697282956733</v>
      </c>
      <c r="G26" s="96"/>
    </row>
    <row r="27" spans="1:7" ht="13.5" customHeight="1" x14ac:dyDescent="0.15">
      <c r="A27" s="95">
        <v>7</v>
      </c>
      <c r="B27" s="299" t="s">
        <v>156</v>
      </c>
      <c r="C27" s="9">
        <v>4297</v>
      </c>
      <c r="D27" s="9">
        <v>3621</v>
      </c>
      <c r="E27" s="109">
        <v>97.4</v>
      </c>
      <c r="F27" s="229">
        <f t="shared" si="0"/>
        <v>118.66887600110468</v>
      </c>
      <c r="G27" s="96"/>
    </row>
    <row r="28" spans="1:7" ht="13.5" customHeight="1" x14ac:dyDescent="0.15">
      <c r="A28" s="95">
        <v>8</v>
      </c>
      <c r="B28" s="299" t="s">
        <v>228</v>
      </c>
      <c r="C28" s="9">
        <v>3296</v>
      </c>
      <c r="D28" s="9">
        <v>3686</v>
      </c>
      <c r="E28" s="109">
        <v>100.9</v>
      </c>
      <c r="F28" s="41">
        <f t="shared" si="0"/>
        <v>89.419424850786768</v>
      </c>
      <c r="G28" s="96"/>
    </row>
    <row r="29" spans="1:7" ht="13.5" customHeight="1" x14ac:dyDescent="0.15">
      <c r="A29" s="95">
        <v>9</v>
      </c>
      <c r="B29" s="299" t="s">
        <v>109</v>
      </c>
      <c r="C29" s="111">
        <v>3155</v>
      </c>
      <c r="D29" s="101">
        <v>3361</v>
      </c>
      <c r="E29" s="112">
        <v>98.5</v>
      </c>
      <c r="F29" s="41">
        <f t="shared" si="0"/>
        <v>93.87087176435584</v>
      </c>
      <c r="G29" s="96"/>
    </row>
    <row r="30" spans="1:7" ht="13.5" customHeight="1" thickBot="1" x14ac:dyDescent="0.2">
      <c r="A30" s="100">
        <v>10</v>
      </c>
      <c r="B30" s="299" t="s">
        <v>241</v>
      </c>
      <c r="C30" s="101">
        <v>2844</v>
      </c>
      <c r="D30" s="101">
        <v>1964</v>
      </c>
      <c r="E30" s="112">
        <v>395</v>
      </c>
      <c r="F30" s="229">
        <f t="shared" si="0"/>
        <v>144.80651731160896</v>
      </c>
      <c r="G30" s="104"/>
    </row>
    <row r="31" spans="1:7" ht="13.5" customHeight="1" thickBot="1" x14ac:dyDescent="0.2">
      <c r="A31" s="80"/>
      <c r="B31" s="81" t="s">
        <v>65</v>
      </c>
      <c r="C31" s="82">
        <v>123341</v>
      </c>
      <c r="D31" s="82">
        <v>116514</v>
      </c>
      <c r="E31" s="83">
        <v>108.8</v>
      </c>
      <c r="F31" s="107">
        <f t="shared" si="0"/>
        <v>105.85938170520282</v>
      </c>
      <c r="G31" s="121">
        <v>85.6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219</v>
      </c>
      <c r="D53" s="74" t="s">
        <v>211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54116</v>
      </c>
      <c r="D54" s="6">
        <v>87435</v>
      </c>
      <c r="E54" s="41">
        <v>82.3</v>
      </c>
      <c r="F54" s="41">
        <f t="shared" ref="F54:F64" si="1">SUM(C54/D54*100)</f>
        <v>61.892834677188766</v>
      </c>
      <c r="G54" s="96"/>
    </row>
    <row r="55" spans="1:7" x14ac:dyDescent="0.15">
      <c r="A55" s="95">
        <v>2</v>
      </c>
      <c r="B55" s="299" t="s">
        <v>109</v>
      </c>
      <c r="C55" s="6">
        <v>43497</v>
      </c>
      <c r="D55" s="6">
        <v>39024</v>
      </c>
      <c r="E55" s="41">
        <v>100.9</v>
      </c>
      <c r="F55" s="41">
        <f t="shared" si="1"/>
        <v>111.46217712177122</v>
      </c>
      <c r="G55" s="96"/>
    </row>
    <row r="56" spans="1:7" x14ac:dyDescent="0.15">
      <c r="A56" s="95">
        <v>3</v>
      </c>
      <c r="B56" s="299" t="s">
        <v>104</v>
      </c>
      <c r="C56" s="6">
        <v>27413</v>
      </c>
      <c r="D56" s="6">
        <v>25855</v>
      </c>
      <c r="E56" s="457">
        <v>98.3</v>
      </c>
      <c r="F56" s="41">
        <f t="shared" si="1"/>
        <v>106.02591374975827</v>
      </c>
      <c r="G56" s="96"/>
    </row>
    <row r="57" spans="1:7" x14ac:dyDescent="0.15">
      <c r="A57" s="95">
        <v>4</v>
      </c>
      <c r="B57" s="299" t="s">
        <v>225</v>
      </c>
      <c r="C57" s="6">
        <v>20928</v>
      </c>
      <c r="D57" s="6">
        <v>21805</v>
      </c>
      <c r="E57" s="41">
        <v>103.4</v>
      </c>
      <c r="F57" s="41">
        <f t="shared" si="1"/>
        <v>95.977986700298104</v>
      </c>
      <c r="G57" s="96"/>
    </row>
    <row r="58" spans="1:7" x14ac:dyDescent="0.15">
      <c r="A58" s="95">
        <v>5</v>
      </c>
      <c r="B58" s="299" t="s">
        <v>148</v>
      </c>
      <c r="C58" s="6">
        <v>18905</v>
      </c>
      <c r="D58" s="6">
        <v>14729</v>
      </c>
      <c r="E58" s="41">
        <v>104.2</v>
      </c>
      <c r="F58" s="41">
        <f t="shared" si="1"/>
        <v>128.35223029397787</v>
      </c>
      <c r="G58" s="96"/>
    </row>
    <row r="59" spans="1:7" x14ac:dyDescent="0.15">
      <c r="A59" s="95">
        <v>6</v>
      </c>
      <c r="B59" s="299" t="s">
        <v>224</v>
      </c>
      <c r="C59" s="6">
        <v>17789</v>
      </c>
      <c r="D59" s="6">
        <v>21787</v>
      </c>
      <c r="E59" s="41">
        <v>92.8</v>
      </c>
      <c r="F59" s="41">
        <f t="shared" si="1"/>
        <v>81.64960756414375</v>
      </c>
      <c r="G59" s="96"/>
    </row>
    <row r="60" spans="1:7" x14ac:dyDescent="0.15">
      <c r="A60" s="95">
        <v>7</v>
      </c>
      <c r="B60" s="299" t="s">
        <v>231</v>
      </c>
      <c r="C60" s="6">
        <v>17373</v>
      </c>
      <c r="D60" s="6">
        <v>20905</v>
      </c>
      <c r="E60" s="41">
        <v>93.9</v>
      </c>
      <c r="F60" s="41">
        <f t="shared" si="1"/>
        <v>83.104520449653194</v>
      </c>
      <c r="G60" s="96"/>
    </row>
    <row r="61" spans="1:7" x14ac:dyDescent="0.15">
      <c r="A61" s="95">
        <v>8</v>
      </c>
      <c r="B61" s="299" t="s">
        <v>228</v>
      </c>
      <c r="C61" s="6">
        <v>14351</v>
      </c>
      <c r="D61" s="6">
        <v>16335</v>
      </c>
      <c r="E61" s="41">
        <v>95.2</v>
      </c>
      <c r="F61" s="41">
        <f t="shared" si="1"/>
        <v>87.854300581573312</v>
      </c>
      <c r="G61" s="96"/>
    </row>
    <row r="62" spans="1:7" x14ac:dyDescent="0.15">
      <c r="A62" s="95">
        <v>9</v>
      </c>
      <c r="B62" s="299" t="s">
        <v>106</v>
      </c>
      <c r="C62" s="111">
        <v>13810</v>
      </c>
      <c r="D62" s="111">
        <v>13423</v>
      </c>
      <c r="E62" s="102">
        <v>90.2</v>
      </c>
      <c r="F62" s="41">
        <f t="shared" si="1"/>
        <v>102.88311107800045</v>
      </c>
      <c r="G62" s="96"/>
    </row>
    <row r="63" spans="1:7" ht="14.25" thickBot="1" x14ac:dyDescent="0.2">
      <c r="A63" s="100">
        <v>10</v>
      </c>
      <c r="B63" s="299" t="s">
        <v>84</v>
      </c>
      <c r="C63" s="111">
        <v>12528</v>
      </c>
      <c r="D63" s="111">
        <v>12733</v>
      </c>
      <c r="E63" s="102">
        <v>105.9</v>
      </c>
      <c r="F63" s="102">
        <f t="shared" si="1"/>
        <v>98.390010209691354</v>
      </c>
      <c r="G63" s="104"/>
    </row>
    <row r="64" spans="1:7" ht="14.25" thickBot="1" x14ac:dyDescent="0.2">
      <c r="A64" s="80"/>
      <c r="B64" s="81" t="s">
        <v>61</v>
      </c>
      <c r="C64" s="82">
        <v>287176</v>
      </c>
      <c r="D64" s="82">
        <v>328569</v>
      </c>
      <c r="E64" s="85">
        <v>95.1</v>
      </c>
      <c r="F64" s="107">
        <f t="shared" si="1"/>
        <v>87.402037319406276</v>
      </c>
      <c r="G64" s="121">
        <v>73.3</v>
      </c>
    </row>
    <row r="65" spans="4:9" x14ac:dyDescent="0.15">
      <c r="D65" s="523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G71" sqref="G71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100</v>
      </c>
      <c r="C16" s="209" t="s">
        <v>101</v>
      </c>
      <c r="D16" s="209" t="s">
        <v>102</v>
      </c>
      <c r="E16" s="209" t="s">
        <v>91</v>
      </c>
      <c r="F16" s="209" t="s">
        <v>92</v>
      </c>
      <c r="G16" s="209" t="s">
        <v>93</v>
      </c>
      <c r="H16" s="209" t="s">
        <v>94</v>
      </c>
      <c r="I16" s="209" t="s">
        <v>95</v>
      </c>
      <c r="J16" s="209" t="s">
        <v>96</v>
      </c>
      <c r="K16" s="209" t="s">
        <v>97</v>
      </c>
      <c r="L16" s="209" t="s">
        <v>98</v>
      </c>
      <c r="M16" s="280" t="s">
        <v>99</v>
      </c>
      <c r="N16" s="282" t="s">
        <v>142</v>
      </c>
      <c r="O16" s="209" t="s">
        <v>144</v>
      </c>
    </row>
    <row r="17" spans="1:27" ht="11.1" customHeight="1" x14ac:dyDescent="0.15">
      <c r="A17" s="10" t="s">
        <v>200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212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211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219</v>
      </c>
      <c r="B21" s="206">
        <v>73.8</v>
      </c>
      <c r="C21" s="206">
        <v>75.2</v>
      </c>
      <c r="D21" s="206">
        <v>80.7</v>
      </c>
      <c r="E21" s="206">
        <v>84</v>
      </c>
      <c r="F21" s="206">
        <v>76.400000000000006</v>
      </c>
      <c r="G21" s="206">
        <v>85.7</v>
      </c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100</v>
      </c>
      <c r="C41" s="209" t="s">
        <v>101</v>
      </c>
      <c r="D41" s="209" t="s">
        <v>102</v>
      </c>
      <c r="E41" s="209" t="s">
        <v>91</v>
      </c>
      <c r="F41" s="209" t="s">
        <v>92</v>
      </c>
      <c r="G41" s="209" t="s">
        <v>93</v>
      </c>
      <c r="H41" s="209" t="s">
        <v>94</v>
      </c>
      <c r="I41" s="209" t="s">
        <v>95</v>
      </c>
      <c r="J41" s="209" t="s">
        <v>96</v>
      </c>
      <c r="K41" s="209" t="s">
        <v>97</v>
      </c>
      <c r="L41" s="209" t="s">
        <v>98</v>
      </c>
      <c r="M41" s="280" t="s">
        <v>99</v>
      </c>
      <c r="N41" s="282" t="s">
        <v>143</v>
      </c>
      <c r="O41" s="209" t="s">
        <v>144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200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212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211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219</v>
      </c>
      <c r="B46" s="215">
        <v>96.4</v>
      </c>
      <c r="C46" s="215">
        <v>97.8</v>
      </c>
      <c r="D46" s="215">
        <v>95.2</v>
      </c>
      <c r="E46" s="215">
        <v>99.2</v>
      </c>
      <c r="F46" s="215">
        <v>97.6</v>
      </c>
      <c r="G46" s="215">
        <v>99</v>
      </c>
      <c r="H46" s="215"/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100</v>
      </c>
      <c r="C65" s="209" t="s">
        <v>101</v>
      </c>
      <c r="D65" s="209" t="s">
        <v>102</v>
      </c>
      <c r="E65" s="209" t="s">
        <v>91</v>
      </c>
      <c r="F65" s="209" t="s">
        <v>92</v>
      </c>
      <c r="G65" s="209" t="s">
        <v>93</v>
      </c>
      <c r="H65" s="209" t="s">
        <v>94</v>
      </c>
      <c r="I65" s="209" t="s">
        <v>95</v>
      </c>
      <c r="J65" s="209" t="s">
        <v>96</v>
      </c>
      <c r="K65" s="209" t="s">
        <v>97</v>
      </c>
      <c r="L65" s="209" t="s">
        <v>98</v>
      </c>
      <c r="M65" s="280" t="s">
        <v>99</v>
      </c>
      <c r="N65" s="282" t="s">
        <v>143</v>
      </c>
      <c r="O65" s="389" t="s">
        <v>144</v>
      </c>
    </row>
    <row r="66" spans="1:26" ht="11.1" customHeight="1" x14ac:dyDescent="0.15">
      <c r="A66" s="10" t="s">
        <v>200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88">
        <v>115.8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88">
        <f>ROUND(N67/N66*100,1)</f>
        <v>100.4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212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211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219</v>
      </c>
      <c r="B70" s="206">
        <v>76.2</v>
      </c>
      <c r="C70" s="206">
        <v>76.7</v>
      </c>
      <c r="D70" s="206">
        <v>85</v>
      </c>
      <c r="E70" s="206">
        <v>84.4</v>
      </c>
      <c r="F70" s="206">
        <v>78.400000000000006</v>
      </c>
      <c r="G70" s="206">
        <v>86.5</v>
      </c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G76" sqref="G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88</v>
      </c>
      <c r="C18" s="11" t="s">
        <v>89</v>
      </c>
      <c r="D18" s="11" t="s">
        <v>90</v>
      </c>
      <c r="E18" s="11" t="s">
        <v>91</v>
      </c>
      <c r="F18" s="11" t="s">
        <v>92</v>
      </c>
      <c r="G18" s="11" t="s">
        <v>93</v>
      </c>
      <c r="H18" s="11" t="s">
        <v>94</v>
      </c>
      <c r="I18" s="11" t="s">
        <v>95</v>
      </c>
      <c r="J18" s="11" t="s">
        <v>96</v>
      </c>
      <c r="K18" s="11" t="s">
        <v>97</v>
      </c>
      <c r="L18" s="11" t="s">
        <v>98</v>
      </c>
      <c r="M18" s="11" t="s">
        <v>99</v>
      </c>
      <c r="N18" s="282" t="s">
        <v>142</v>
      </c>
      <c r="O18" s="282" t="s">
        <v>144</v>
      </c>
    </row>
    <row r="19" spans="1:18" ht="11.1" customHeight="1" x14ac:dyDescent="0.15">
      <c r="A19" s="10" t="s">
        <v>200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15">
      <c r="A20" s="10" t="s">
        <v>203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15">
      <c r="A21" s="10" t="s">
        <v>212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15">
      <c r="A22" s="10" t="s">
        <v>211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15">
      <c r="A23" s="10" t="s">
        <v>219</v>
      </c>
      <c r="B23" s="215">
        <v>9.4</v>
      </c>
      <c r="C23" s="215">
        <v>10.3</v>
      </c>
      <c r="D23" s="215">
        <v>13.4</v>
      </c>
      <c r="E23" s="215">
        <v>13.5</v>
      </c>
      <c r="F23" s="215">
        <v>11.3</v>
      </c>
      <c r="G23" s="215">
        <v>12.2</v>
      </c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88</v>
      </c>
      <c r="C42" s="11" t="s">
        <v>89</v>
      </c>
      <c r="D42" s="11" t="s">
        <v>90</v>
      </c>
      <c r="E42" s="11" t="s">
        <v>91</v>
      </c>
      <c r="F42" s="11" t="s">
        <v>92</v>
      </c>
      <c r="G42" s="11" t="s">
        <v>93</v>
      </c>
      <c r="H42" s="11" t="s">
        <v>94</v>
      </c>
      <c r="I42" s="11" t="s">
        <v>95</v>
      </c>
      <c r="J42" s="11" t="s">
        <v>96</v>
      </c>
      <c r="K42" s="11" t="s">
        <v>97</v>
      </c>
      <c r="L42" s="11" t="s">
        <v>98</v>
      </c>
      <c r="M42" s="11" t="s">
        <v>99</v>
      </c>
      <c r="N42" s="282" t="s">
        <v>143</v>
      </c>
      <c r="O42" s="282" t="s">
        <v>144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200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212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211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219</v>
      </c>
      <c r="B47" s="215">
        <v>18.8</v>
      </c>
      <c r="C47" s="215">
        <v>18.100000000000001</v>
      </c>
      <c r="D47" s="215">
        <v>19.5</v>
      </c>
      <c r="E47" s="215">
        <v>19.100000000000001</v>
      </c>
      <c r="F47" s="215">
        <v>19.2</v>
      </c>
      <c r="G47" s="215">
        <v>18.7</v>
      </c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88</v>
      </c>
      <c r="C70" s="11" t="s">
        <v>89</v>
      </c>
      <c r="D70" s="11" t="s">
        <v>90</v>
      </c>
      <c r="E70" s="11" t="s">
        <v>91</v>
      </c>
      <c r="F70" s="11" t="s">
        <v>92</v>
      </c>
      <c r="G70" s="11" t="s">
        <v>93</v>
      </c>
      <c r="H70" s="11" t="s">
        <v>94</v>
      </c>
      <c r="I70" s="11" t="s">
        <v>95</v>
      </c>
      <c r="J70" s="11" t="s">
        <v>96</v>
      </c>
      <c r="K70" s="11" t="s">
        <v>97</v>
      </c>
      <c r="L70" s="11" t="s">
        <v>98</v>
      </c>
      <c r="M70" s="11" t="s">
        <v>99</v>
      </c>
      <c r="N70" s="282" t="s">
        <v>143</v>
      </c>
      <c r="O70" s="282" t="s">
        <v>144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200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212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90"/>
      <c r="R73" s="390"/>
    </row>
    <row r="74" spans="1:26" ht="11.1" customHeight="1" x14ac:dyDescent="0.15">
      <c r="A74" s="10" t="s">
        <v>211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90"/>
      <c r="R74" s="390"/>
    </row>
    <row r="75" spans="1:26" ht="11.1" customHeight="1" x14ac:dyDescent="0.15">
      <c r="A75" s="10" t="s">
        <v>219</v>
      </c>
      <c r="B75" s="206">
        <v>51.9</v>
      </c>
      <c r="C75" s="206">
        <v>57.5</v>
      </c>
      <c r="D75" s="206">
        <v>67.900000000000006</v>
      </c>
      <c r="E75" s="206">
        <v>70.8</v>
      </c>
      <c r="F75" s="206">
        <v>59.1</v>
      </c>
      <c r="G75" s="206">
        <v>65.8</v>
      </c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G89" sqref="G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88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1" t="s">
        <v>94</v>
      </c>
      <c r="I24" s="11" t="s">
        <v>95</v>
      </c>
      <c r="J24" s="11" t="s">
        <v>96</v>
      </c>
      <c r="K24" s="11" t="s">
        <v>97</v>
      </c>
      <c r="L24" s="11" t="s">
        <v>98</v>
      </c>
      <c r="M24" s="11" t="s">
        <v>99</v>
      </c>
      <c r="N24" s="282" t="s">
        <v>142</v>
      </c>
      <c r="O24" s="16" t="s">
        <v>144</v>
      </c>
      <c r="AA24" s="1"/>
    </row>
    <row r="25" spans="1:27" ht="11.1" customHeight="1" x14ac:dyDescent="0.15">
      <c r="A25" s="10" t="s">
        <v>200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15">
      <c r="A27" s="10" t="s">
        <v>212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15">
      <c r="A28" s="10" t="s">
        <v>211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15">
      <c r="A29" s="10" t="s">
        <v>219</v>
      </c>
      <c r="B29" s="215">
        <v>16.7</v>
      </c>
      <c r="C29" s="215">
        <v>20</v>
      </c>
      <c r="D29" s="215">
        <v>21.5</v>
      </c>
      <c r="E29" s="215">
        <v>20.7</v>
      </c>
      <c r="F29" s="215">
        <v>21.3</v>
      </c>
      <c r="G29" s="215">
        <v>24.4</v>
      </c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88</v>
      </c>
      <c r="C53" s="11" t="s">
        <v>89</v>
      </c>
      <c r="D53" s="11" t="s">
        <v>90</v>
      </c>
      <c r="E53" s="11" t="s">
        <v>91</v>
      </c>
      <c r="F53" s="11" t="s">
        <v>92</v>
      </c>
      <c r="G53" s="11" t="s">
        <v>93</v>
      </c>
      <c r="H53" s="11" t="s">
        <v>94</v>
      </c>
      <c r="I53" s="11" t="s">
        <v>95</v>
      </c>
      <c r="J53" s="11" t="s">
        <v>96</v>
      </c>
      <c r="K53" s="11" t="s">
        <v>97</v>
      </c>
      <c r="L53" s="11" t="s">
        <v>98</v>
      </c>
      <c r="M53" s="11" t="s">
        <v>99</v>
      </c>
      <c r="N53" s="282" t="s">
        <v>143</v>
      </c>
      <c r="O53" s="209" t="s">
        <v>145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200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93">
        <v>95.5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93">
        <f>ROUND(N55/N54*100,1)</f>
        <v>105.6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212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93">
        <f t="shared" ref="O56:O57" si="2">ROUND(N56/N55*100,1)</f>
        <v>101.9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211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93">
        <f t="shared" si="2"/>
        <v>102.7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219</v>
      </c>
      <c r="B58" s="215">
        <v>36.9</v>
      </c>
      <c r="C58" s="215">
        <v>38.200000000000003</v>
      </c>
      <c r="D58" s="215">
        <v>38.200000000000003</v>
      </c>
      <c r="E58" s="215">
        <v>36.4</v>
      </c>
      <c r="F58" s="215">
        <v>37.700000000000003</v>
      </c>
      <c r="G58" s="215">
        <v>38.799999999999997</v>
      </c>
      <c r="H58" s="215"/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88</v>
      </c>
      <c r="C83" s="11" t="s">
        <v>89</v>
      </c>
      <c r="D83" s="11" t="s">
        <v>90</v>
      </c>
      <c r="E83" s="11" t="s">
        <v>91</v>
      </c>
      <c r="F83" s="11" t="s">
        <v>92</v>
      </c>
      <c r="G83" s="11" t="s">
        <v>93</v>
      </c>
      <c r="H83" s="11" t="s">
        <v>94</v>
      </c>
      <c r="I83" s="11" t="s">
        <v>95</v>
      </c>
      <c r="J83" s="11" t="s">
        <v>96</v>
      </c>
      <c r="K83" s="11" t="s">
        <v>97</v>
      </c>
      <c r="L83" s="11" t="s">
        <v>98</v>
      </c>
      <c r="M83" s="11" t="s">
        <v>99</v>
      </c>
      <c r="N83" s="282" t="s">
        <v>143</v>
      </c>
      <c r="O83" s="209" t="s">
        <v>145</v>
      </c>
    </row>
    <row r="84" spans="1:18" s="212" customFormat="1" ht="11.1" customHeight="1" x14ac:dyDescent="0.15">
      <c r="A84" s="10" t="s">
        <v>200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93">
        <v>112.9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93">
        <f>ROUND(N85/N84*100,1)</f>
        <v>98.5</v>
      </c>
      <c r="Q85" s="392"/>
      <c r="R85" s="392"/>
    </row>
    <row r="86" spans="1:18" s="212" customFormat="1" ht="11.1" customHeight="1" x14ac:dyDescent="0.15">
      <c r="A86" s="10" t="s">
        <v>212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93">
        <f t="shared" ref="O86:O87" si="4">ROUND(N86/N85*100,1)</f>
        <v>93.4</v>
      </c>
      <c r="Q86" s="392"/>
      <c r="R86" s="392"/>
    </row>
    <row r="87" spans="1:18" s="212" customFormat="1" ht="11.1" customHeight="1" x14ac:dyDescent="0.15">
      <c r="A87" s="10" t="s">
        <v>211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93">
        <f t="shared" si="4"/>
        <v>99.8</v>
      </c>
      <c r="Q87" s="392"/>
      <c r="R87" s="392"/>
    </row>
    <row r="88" spans="1:18" ht="11.1" customHeight="1" x14ac:dyDescent="0.15">
      <c r="A88" s="10" t="s">
        <v>219</v>
      </c>
      <c r="B88" s="206">
        <v>44.8</v>
      </c>
      <c r="C88" s="208">
        <v>51.5</v>
      </c>
      <c r="D88" s="206">
        <v>56.2</v>
      </c>
      <c r="E88" s="206">
        <v>57.8</v>
      </c>
      <c r="F88" s="206">
        <v>55.6</v>
      </c>
      <c r="G88" s="206">
        <v>62.4</v>
      </c>
      <c r="H88" s="208"/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F89" s="547"/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88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1" t="s">
        <v>94</v>
      </c>
      <c r="I24" s="11" t="s">
        <v>95</v>
      </c>
      <c r="J24" s="11" t="s">
        <v>96</v>
      </c>
      <c r="K24" s="11" t="s">
        <v>97</v>
      </c>
      <c r="L24" s="11" t="s">
        <v>98</v>
      </c>
      <c r="M24" s="11" t="s">
        <v>99</v>
      </c>
      <c r="N24" s="282" t="s">
        <v>142</v>
      </c>
      <c r="O24" s="209" t="s">
        <v>145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200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212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417">
        <f>SUM(B27:M27)</f>
        <v>678.8</v>
      </c>
      <c r="O27" s="283">
        <f t="shared" ref="O27:O28" si="0">ROUND(N27/N26*100,1)</f>
        <v>122.6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211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417">
        <f>SUM(B28:M28)</f>
        <v>615.49999999999989</v>
      </c>
      <c r="O28" s="283">
        <f t="shared" si="0"/>
        <v>90.7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219</v>
      </c>
      <c r="B29" s="220">
        <v>44.4</v>
      </c>
      <c r="C29" s="220">
        <v>43.2</v>
      </c>
      <c r="D29" s="220">
        <v>58.3</v>
      </c>
      <c r="E29" s="220">
        <v>82.3</v>
      </c>
      <c r="F29" s="220">
        <v>75.599999999999994</v>
      </c>
      <c r="G29" s="220">
        <v>80.5</v>
      </c>
      <c r="H29" s="220"/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88</v>
      </c>
      <c r="C53" s="11" t="s">
        <v>89</v>
      </c>
      <c r="D53" s="11" t="s">
        <v>90</v>
      </c>
      <c r="E53" s="11" t="s">
        <v>91</v>
      </c>
      <c r="F53" s="11" t="s">
        <v>92</v>
      </c>
      <c r="G53" s="11" t="s">
        <v>93</v>
      </c>
      <c r="H53" s="11" t="s">
        <v>94</v>
      </c>
      <c r="I53" s="11" t="s">
        <v>95</v>
      </c>
      <c r="J53" s="11" t="s">
        <v>96</v>
      </c>
      <c r="K53" s="11" t="s">
        <v>97</v>
      </c>
      <c r="L53" s="11" t="s">
        <v>98</v>
      </c>
      <c r="M53" s="11" t="s">
        <v>99</v>
      </c>
      <c r="N53" s="282" t="s">
        <v>143</v>
      </c>
      <c r="O53" s="209" t="s">
        <v>145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200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212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211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219</v>
      </c>
      <c r="B58" s="220">
        <v>32.1</v>
      </c>
      <c r="C58" s="220">
        <v>30.1</v>
      </c>
      <c r="D58" s="220">
        <v>28.9</v>
      </c>
      <c r="E58" s="220">
        <v>38</v>
      </c>
      <c r="F58" s="220">
        <v>43.4</v>
      </c>
      <c r="G58" s="220">
        <v>45.9</v>
      </c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88</v>
      </c>
      <c r="C83" s="11" t="s">
        <v>89</v>
      </c>
      <c r="D83" s="11" t="s">
        <v>90</v>
      </c>
      <c r="E83" s="11" t="s">
        <v>91</v>
      </c>
      <c r="F83" s="11" t="s">
        <v>92</v>
      </c>
      <c r="G83" s="11" t="s">
        <v>93</v>
      </c>
      <c r="H83" s="11" t="s">
        <v>94</v>
      </c>
      <c r="I83" s="11" t="s">
        <v>95</v>
      </c>
      <c r="J83" s="11" t="s">
        <v>96</v>
      </c>
      <c r="K83" s="11" t="s">
        <v>97</v>
      </c>
      <c r="L83" s="11" t="s">
        <v>98</v>
      </c>
      <c r="M83" s="11" t="s">
        <v>99</v>
      </c>
      <c r="N83" s="282" t="s">
        <v>143</v>
      </c>
      <c r="O83" s="209" t="s">
        <v>145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200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212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211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219</v>
      </c>
      <c r="B88" s="15">
        <v>138.19999999999999</v>
      </c>
      <c r="C88" s="15">
        <v>142.4</v>
      </c>
      <c r="D88" s="15">
        <v>199.9</v>
      </c>
      <c r="E88" s="15">
        <v>232.5</v>
      </c>
      <c r="F88" s="15">
        <v>179</v>
      </c>
      <c r="G88" s="15">
        <v>177.6</v>
      </c>
      <c r="H88" s="15"/>
      <c r="I88" s="15"/>
      <c r="J88" s="15"/>
      <c r="K88" s="15"/>
      <c r="L88" s="15"/>
      <c r="M88" s="15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2"/>
      <c r="D89" s="487"/>
    </row>
    <row r="90" spans="1:26" s="509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G89" sqref="G89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88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1" t="s">
        <v>94</v>
      </c>
      <c r="I24" s="11" t="s">
        <v>95</v>
      </c>
      <c r="J24" s="11" t="s">
        <v>96</v>
      </c>
      <c r="K24" s="11" t="s">
        <v>97</v>
      </c>
      <c r="L24" s="11" t="s">
        <v>98</v>
      </c>
      <c r="M24" s="11" t="s">
        <v>99</v>
      </c>
      <c r="N24" s="282" t="s">
        <v>142</v>
      </c>
      <c r="O24" s="209" t="s">
        <v>145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200</v>
      </c>
      <c r="B25" s="482">
        <v>86.4</v>
      </c>
      <c r="C25" s="482">
        <v>105.9</v>
      </c>
      <c r="D25" s="482">
        <v>115.8</v>
      </c>
      <c r="E25" s="482">
        <v>124.6</v>
      </c>
      <c r="F25" s="482">
        <v>121.9</v>
      </c>
      <c r="G25" s="482">
        <v>135.4</v>
      </c>
      <c r="H25" s="482">
        <v>137.80000000000001</v>
      </c>
      <c r="I25" s="482">
        <v>127</v>
      </c>
      <c r="J25" s="482">
        <v>126.1</v>
      </c>
      <c r="K25" s="482">
        <v>125.2</v>
      </c>
      <c r="L25" s="482">
        <v>122.8</v>
      </c>
      <c r="M25" s="482">
        <v>110</v>
      </c>
      <c r="N25" s="288">
        <f>SUM(B25:M25)</f>
        <v>1438.8999999999999</v>
      </c>
      <c r="O25" s="283">
        <v>123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203</v>
      </c>
      <c r="B26" s="482">
        <v>91</v>
      </c>
      <c r="C26" s="482">
        <v>88.5</v>
      </c>
      <c r="D26" s="482">
        <v>127.1</v>
      </c>
      <c r="E26" s="482">
        <v>123.6</v>
      </c>
      <c r="F26" s="482">
        <v>127.3</v>
      </c>
      <c r="G26" s="482">
        <v>123.9</v>
      </c>
      <c r="H26" s="482">
        <v>147.6</v>
      </c>
      <c r="I26" s="482">
        <v>123.9</v>
      </c>
      <c r="J26" s="482">
        <v>121.8</v>
      </c>
      <c r="K26" s="482">
        <v>131</v>
      </c>
      <c r="L26" s="482">
        <v>110.3</v>
      </c>
      <c r="M26" s="482">
        <v>106.5</v>
      </c>
      <c r="N26" s="483">
        <f>SUM(B26:M26)</f>
        <v>1422.5</v>
      </c>
      <c r="O26" s="484">
        <f>ROUND(N26/N25*100,1)</f>
        <v>98.9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212</v>
      </c>
      <c r="B27" s="482">
        <v>96.4</v>
      </c>
      <c r="C27" s="482">
        <v>100.8</v>
      </c>
      <c r="D27" s="482">
        <v>119.9</v>
      </c>
      <c r="E27" s="482">
        <v>122</v>
      </c>
      <c r="F27" s="482">
        <v>123.5</v>
      </c>
      <c r="G27" s="482">
        <v>126.2</v>
      </c>
      <c r="H27" s="482">
        <v>126.9</v>
      </c>
      <c r="I27" s="482">
        <v>97.5</v>
      </c>
      <c r="J27" s="482">
        <v>114.1</v>
      </c>
      <c r="K27" s="482">
        <v>104.1</v>
      </c>
      <c r="L27" s="482">
        <v>95.1</v>
      </c>
      <c r="M27" s="482">
        <v>110</v>
      </c>
      <c r="N27" s="483">
        <f>SUM(B27:M27)</f>
        <v>1336.4999999999998</v>
      </c>
      <c r="O27" s="484">
        <f t="shared" ref="O27:O28" si="0">ROUND(N27/N26*100,1)</f>
        <v>94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211</v>
      </c>
      <c r="B28" s="482">
        <v>84.4</v>
      </c>
      <c r="C28" s="482">
        <v>90.2</v>
      </c>
      <c r="D28" s="482">
        <v>113.2</v>
      </c>
      <c r="E28" s="482">
        <v>112.9</v>
      </c>
      <c r="F28" s="482">
        <v>92.8</v>
      </c>
      <c r="G28" s="482">
        <v>100.2</v>
      </c>
      <c r="H28" s="482">
        <v>103</v>
      </c>
      <c r="I28" s="482">
        <v>90.2</v>
      </c>
      <c r="J28" s="482">
        <v>95.8</v>
      </c>
      <c r="K28" s="482">
        <v>131.9</v>
      </c>
      <c r="L28" s="482">
        <v>84.5</v>
      </c>
      <c r="M28" s="482">
        <v>78.599999999999994</v>
      </c>
      <c r="N28" s="483">
        <f>SUM(B28:M28)</f>
        <v>1177.6999999999998</v>
      </c>
      <c r="O28" s="484">
        <f t="shared" si="0"/>
        <v>88.1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219</v>
      </c>
      <c r="B29" s="482">
        <v>75.7</v>
      </c>
      <c r="C29" s="482">
        <v>92.3</v>
      </c>
      <c r="D29" s="482">
        <v>105</v>
      </c>
      <c r="E29" s="482">
        <v>103.6</v>
      </c>
      <c r="F29" s="482">
        <v>94.9</v>
      </c>
      <c r="G29" s="482">
        <v>106.3</v>
      </c>
      <c r="H29" s="482"/>
      <c r="I29" s="482"/>
      <c r="J29" s="482"/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88</v>
      </c>
      <c r="C53" s="492" t="s">
        <v>89</v>
      </c>
      <c r="D53" s="492" t="s">
        <v>90</v>
      </c>
      <c r="E53" s="492" t="s">
        <v>91</v>
      </c>
      <c r="F53" s="492" t="s">
        <v>92</v>
      </c>
      <c r="G53" s="492" t="s">
        <v>93</v>
      </c>
      <c r="H53" s="492" t="s">
        <v>94</v>
      </c>
      <c r="I53" s="492" t="s">
        <v>95</v>
      </c>
      <c r="J53" s="492" t="s">
        <v>96</v>
      </c>
      <c r="K53" s="492" t="s">
        <v>97</v>
      </c>
      <c r="L53" s="492" t="s">
        <v>98</v>
      </c>
      <c r="M53" s="492" t="s">
        <v>99</v>
      </c>
      <c r="N53" s="493" t="s">
        <v>143</v>
      </c>
      <c r="O53" s="494" t="s">
        <v>145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10" t="s">
        <v>200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83">
        <f>SUM(B54:M54)/12</f>
        <v>118.075</v>
      </c>
      <c r="O54" s="484">
        <v>125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203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83">
        <f>SUM(B55:M55)/12</f>
        <v>127.89999999999999</v>
      </c>
      <c r="O55" s="484">
        <f t="shared" ref="O55:O57" si="1">ROUND(N55/N54*100,1)</f>
        <v>108.3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212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83">
        <f>SUM(B56:M56)/12</f>
        <v>127.17499999999997</v>
      </c>
      <c r="O56" s="484">
        <f t="shared" si="1"/>
        <v>99.4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211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83">
        <f>SUM(B57:M57)/12</f>
        <v>117.77499999999998</v>
      </c>
      <c r="O57" s="484">
        <f t="shared" si="1"/>
        <v>92.6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219</v>
      </c>
      <c r="B58" s="215">
        <v>99.7</v>
      </c>
      <c r="C58" s="215">
        <v>109.5</v>
      </c>
      <c r="D58" s="215">
        <v>111.4</v>
      </c>
      <c r="E58" s="215">
        <v>102.9</v>
      </c>
      <c r="F58" s="215">
        <v>113.3</v>
      </c>
      <c r="G58" s="215">
        <v>123.3</v>
      </c>
      <c r="H58" s="215"/>
      <c r="I58" s="215"/>
      <c r="J58" s="215"/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88</v>
      </c>
      <c r="C83" s="206" t="s">
        <v>89</v>
      </c>
      <c r="D83" s="206" t="s">
        <v>90</v>
      </c>
      <c r="E83" s="206" t="s">
        <v>91</v>
      </c>
      <c r="F83" s="206" t="s">
        <v>92</v>
      </c>
      <c r="G83" s="206" t="s">
        <v>93</v>
      </c>
      <c r="H83" s="206" t="s">
        <v>94</v>
      </c>
      <c r="I83" s="206" t="s">
        <v>95</v>
      </c>
      <c r="J83" s="206" t="s">
        <v>96</v>
      </c>
      <c r="K83" s="206" t="s">
        <v>97</v>
      </c>
      <c r="L83" s="206" t="s">
        <v>98</v>
      </c>
      <c r="M83" s="206" t="s">
        <v>99</v>
      </c>
      <c r="N83" s="282" t="s">
        <v>143</v>
      </c>
      <c r="O83" s="209" t="s">
        <v>145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200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212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211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219</v>
      </c>
      <c r="B88" s="208">
        <v>76.099999999999994</v>
      </c>
      <c r="C88" s="208">
        <v>83.6</v>
      </c>
      <c r="D88" s="208">
        <v>94.2</v>
      </c>
      <c r="E88" s="208">
        <v>100.7</v>
      </c>
      <c r="F88" s="208">
        <v>83</v>
      </c>
      <c r="G88" s="208">
        <v>85.6</v>
      </c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88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1" t="s">
        <v>94</v>
      </c>
      <c r="I24" s="11" t="s">
        <v>95</v>
      </c>
      <c r="J24" s="11" t="s">
        <v>96</v>
      </c>
      <c r="K24" s="11" t="s">
        <v>97</v>
      </c>
      <c r="L24" s="11" t="s">
        <v>98</v>
      </c>
      <c r="M24" s="11" t="s">
        <v>99</v>
      </c>
      <c r="N24" s="282" t="s">
        <v>142</v>
      </c>
      <c r="O24" s="209" t="s">
        <v>145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200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450">
        <v>15.7</v>
      </c>
      <c r="N25" s="288">
        <f>SUM(B25:M25)</f>
        <v>191</v>
      </c>
      <c r="O25" s="283">
        <v>108.8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450">
        <v>18.5</v>
      </c>
      <c r="N26" s="288">
        <f>SUM(B26:M26)</f>
        <v>202.7</v>
      </c>
      <c r="O26" s="283">
        <f>SUM(N26/N25)*100</f>
        <v>106.12565445026176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212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450">
        <v>20.8</v>
      </c>
      <c r="N27" s="388">
        <f>SUM(B27:M27)</f>
        <v>260</v>
      </c>
      <c r="O27" s="283">
        <f>SUM(N27/N26)*100</f>
        <v>128.26837691169217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211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450">
        <v>19</v>
      </c>
      <c r="N28" s="388">
        <f>SUM(B28:M28)</f>
        <v>261.60000000000002</v>
      </c>
      <c r="O28" s="283">
        <f>SUM(N28/N27)*100</f>
        <v>100.61538461538461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219</v>
      </c>
      <c r="B29" s="215">
        <v>16.5</v>
      </c>
      <c r="C29" s="215">
        <v>20.6</v>
      </c>
      <c r="D29" s="215">
        <v>23</v>
      </c>
      <c r="E29" s="215">
        <v>25.7</v>
      </c>
      <c r="F29" s="215">
        <v>22.2</v>
      </c>
      <c r="G29" s="215">
        <v>20.9</v>
      </c>
      <c r="H29" s="215"/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88</v>
      </c>
      <c r="C53" s="11" t="s">
        <v>89</v>
      </c>
      <c r="D53" s="11" t="s">
        <v>90</v>
      </c>
      <c r="E53" s="11" t="s">
        <v>91</v>
      </c>
      <c r="F53" s="11" t="s">
        <v>92</v>
      </c>
      <c r="G53" s="11" t="s">
        <v>93</v>
      </c>
      <c r="H53" s="11" t="s">
        <v>94</v>
      </c>
      <c r="I53" s="11" t="s">
        <v>95</v>
      </c>
      <c r="J53" s="11" t="s">
        <v>96</v>
      </c>
      <c r="K53" s="11" t="s">
        <v>97</v>
      </c>
      <c r="L53" s="11" t="s">
        <v>98</v>
      </c>
      <c r="M53" s="11" t="s">
        <v>99</v>
      </c>
      <c r="N53" s="282" t="s">
        <v>143</v>
      </c>
      <c r="O53" s="209" t="s">
        <v>145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200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212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211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219</v>
      </c>
      <c r="B58" s="215">
        <v>29.4</v>
      </c>
      <c r="C58" s="215">
        <v>31.6</v>
      </c>
      <c r="D58" s="215">
        <v>30.7</v>
      </c>
      <c r="E58" s="215">
        <v>30.6</v>
      </c>
      <c r="F58" s="215">
        <v>30.2</v>
      </c>
      <c r="G58" s="215">
        <v>28.7</v>
      </c>
      <c r="H58" s="215"/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88</v>
      </c>
      <c r="C83" s="11" t="s">
        <v>89</v>
      </c>
      <c r="D83" s="11" t="s">
        <v>90</v>
      </c>
      <c r="E83" s="11" t="s">
        <v>91</v>
      </c>
      <c r="F83" s="11" t="s">
        <v>92</v>
      </c>
      <c r="G83" s="11" t="s">
        <v>93</v>
      </c>
      <c r="H83" s="11" t="s">
        <v>94</v>
      </c>
      <c r="I83" s="11" t="s">
        <v>95</v>
      </c>
      <c r="J83" s="11" t="s">
        <v>96</v>
      </c>
      <c r="K83" s="11" t="s">
        <v>97</v>
      </c>
      <c r="L83" s="11" t="s">
        <v>98</v>
      </c>
      <c r="M83" s="11" t="s">
        <v>99</v>
      </c>
      <c r="N83" s="282" t="s">
        <v>143</v>
      </c>
      <c r="O83" s="209" t="s">
        <v>145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200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212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211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219</v>
      </c>
      <c r="B88" s="206">
        <v>55.6</v>
      </c>
      <c r="C88" s="206">
        <v>63.7</v>
      </c>
      <c r="D88" s="206">
        <v>75.3</v>
      </c>
      <c r="E88" s="206">
        <v>79</v>
      </c>
      <c r="F88" s="206">
        <v>73.599999999999994</v>
      </c>
      <c r="G88" s="206">
        <v>73.3</v>
      </c>
      <c r="H88" s="206"/>
      <c r="I88" s="206"/>
      <c r="J88" s="206"/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O37" sqref="O37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6" t="s">
        <v>151</v>
      </c>
      <c r="F1" s="201"/>
      <c r="G1" s="201"/>
      <c r="H1" s="201"/>
    </row>
    <row r="2" spans="1:13" x14ac:dyDescent="0.15">
      <c r="A2" s="560"/>
    </row>
    <row r="3" spans="1:13" ht="17.25" x14ac:dyDescent="0.2">
      <c r="A3" s="560"/>
      <c r="C3" s="201"/>
    </row>
    <row r="4" spans="1:13" ht="17.25" x14ac:dyDescent="0.2">
      <c r="A4" s="560"/>
      <c r="J4" s="201"/>
      <c r="K4" s="201"/>
      <c r="L4" s="201"/>
      <c r="M4" s="201"/>
    </row>
    <row r="5" spans="1:13" x14ac:dyDescent="0.15">
      <c r="A5" s="560"/>
    </row>
    <row r="6" spans="1:13" x14ac:dyDescent="0.15">
      <c r="A6" s="560"/>
    </row>
    <row r="7" spans="1:13" x14ac:dyDescent="0.15">
      <c r="A7" s="560"/>
    </row>
    <row r="8" spans="1:13" x14ac:dyDescent="0.15">
      <c r="A8" s="560"/>
    </row>
    <row r="9" spans="1:13" x14ac:dyDescent="0.15">
      <c r="A9" s="560"/>
    </row>
    <row r="10" spans="1:13" x14ac:dyDescent="0.15">
      <c r="A10" s="560"/>
    </row>
    <row r="11" spans="1:13" x14ac:dyDescent="0.15">
      <c r="A11" s="560"/>
    </row>
    <row r="12" spans="1:13" x14ac:dyDescent="0.15">
      <c r="A12" s="560"/>
    </row>
    <row r="13" spans="1:13" x14ac:dyDescent="0.15">
      <c r="A13" s="560"/>
    </row>
    <row r="14" spans="1:13" x14ac:dyDescent="0.15">
      <c r="A14" s="560"/>
    </row>
    <row r="15" spans="1:13" x14ac:dyDescent="0.15">
      <c r="A15" s="560"/>
    </row>
    <row r="16" spans="1:13" x14ac:dyDescent="0.15">
      <c r="A16" s="560"/>
    </row>
    <row r="17" spans="1:15" x14ac:dyDescent="0.15">
      <c r="A17" s="560"/>
    </row>
    <row r="18" spans="1:15" x14ac:dyDescent="0.15">
      <c r="A18" s="560"/>
    </row>
    <row r="19" spans="1:15" x14ac:dyDescent="0.15">
      <c r="A19" s="560"/>
    </row>
    <row r="20" spans="1:15" x14ac:dyDescent="0.15">
      <c r="A20" s="560"/>
    </row>
    <row r="21" spans="1:15" x14ac:dyDescent="0.15">
      <c r="A21" s="560"/>
    </row>
    <row r="22" spans="1:15" x14ac:dyDescent="0.15">
      <c r="A22" s="560"/>
    </row>
    <row r="23" spans="1:15" x14ac:dyDescent="0.15">
      <c r="A23" s="560"/>
    </row>
    <row r="24" spans="1:15" x14ac:dyDescent="0.15">
      <c r="A24" s="560"/>
    </row>
    <row r="25" spans="1:15" x14ac:dyDescent="0.15">
      <c r="A25" s="560"/>
    </row>
    <row r="26" spans="1:15" x14ac:dyDescent="0.15">
      <c r="A26" s="560"/>
    </row>
    <row r="27" spans="1:15" x14ac:dyDescent="0.15">
      <c r="A27" s="560"/>
    </row>
    <row r="28" spans="1:15" x14ac:dyDescent="0.15">
      <c r="A28" s="560"/>
    </row>
    <row r="29" spans="1:15" x14ac:dyDescent="0.15">
      <c r="A29" s="560"/>
      <c r="O29" s="470"/>
    </row>
    <row r="30" spans="1:15" x14ac:dyDescent="0.15">
      <c r="A30" s="560"/>
    </row>
    <row r="31" spans="1:15" x14ac:dyDescent="0.15">
      <c r="A31" s="560"/>
    </row>
    <row r="32" spans="1:15" x14ac:dyDescent="0.15">
      <c r="A32" s="560"/>
    </row>
    <row r="33" spans="1:15" x14ac:dyDescent="0.15">
      <c r="A33" s="560"/>
    </row>
    <row r="34" spans="1:15" x14ac:dyDescent="0.15">
      <c r="A34" s="560"/>
    </row>
    <row r="35" spans="1:15" s="51" customFormat="1" ht="20.100000000000001" customHeight="1" x14ac:dyDescent="0.15">
      <c r="A35" s="560"/>
      <c r="B35" s="499" t="s">
        <v>201</v>
      </c>
      <c r="C35" s="499" t="s">
        <v>150</v>
      </c>
      <c r="D35" s="499" t="s">
        <v>181</v>
      </c>
      <c r="E35" s="499" t="s">
        <v>182</v>
      </c>
      <c r="F35" s="500" t="s">
        <v>185</v>
      </c>
      <c r="G35" s="501" t="s">
        <v>188</v>
      </c>
      <c r="H35" s="501" t="s">
        <v>193</v>
      </c>
      <c r="I35" s="501" t="s">
        <v>200</v>
      </c>
      <c r="J35" s="501" t="s">
        <v>203</v>
      </c>
      <c r="K35" s="501" t="s">
        <v>208</v>
      </c>
      <c r="L35" s="501" t="s">
        <v>218</v>
      </c>
      <c r="M35" s="502" t="s">
        <v>234</v>
      </c>
      <c r="N35" s="56"/>
      <c r="O35" s="203"/>
    </row>
    <row r="36" spans="1:15" ht="25.5" customHeight="1" x14ac:dyDescent="0.15">
      <c r="A36" s="560"/>
      <c r="B36" s="269" t="s">
        <v>128</v>
      </c>
      <c r="C36" s="380">
        <v>107.2</v>
      </c>
      <c r="D36" s="380">
        <v>105</v>
      </c>
      <c r="E36" s="380">
        <v>95.8</v>
      </c>
      <c r="F36" s="380">
        <v>99.5</v>
      </c>
      <c r="G36" s="380">
        <v>100.7</v>
      </c>
      <c r="H36" s="380">
        <v>106.9</v>
      </c>
      <c r="I36" s="380">
        <v>108.5</v>
      </c>
      <c r="J36" s="380">
        <v>114.8</v>
      </c>
      <c r="K36" s="380">
        <v>122.6</v>
      </c>
      <c r="L36" s="380">
        <v>120.5</v>
      </c>
      <c r="M36" s="380">
        <v>111.2</v>
      </c>
      <c r="N36" s="1"/>
      <c r="O36" s="1"/>
    </row>
    <row r="37" spans="1:15" ht="25.5" customHeight="1" x14ac:dyDescent="0.15">
      <c r="A37" s="560"/>
      <c r="B37" s="268" t="s">
        <v>155</v>
      </c>
      <c r="C37" s="380">
        <v>214.8</v>
      </c>
      <c r="D37" s="380">
        <v>215</v>
      </c>
      <c r="E37" s="380">
        <v>220.5</v>
      </c>
      <c r="F37" s="380">
        <v>225.3</v>
      </c>
      <c r="G37" s="380">
        <v>226.3</v>
      </c>
      <c r="H37" s="380">
        <v>228.9</v>
      </c>
      <c r="I37" s="380">
        <v>231.8</v>
      </c>
      <c r="J37" s="380">
        <v>234.9</v>
      </c>
      <c r="K37" s="380">
        <v>240.8</v>
      </c>
      <c r="L37" s="380">
        <v>233.6</v>
      </c>
      <c r="M37" s="380">
        <v>239.7</v>
      </c>
      <c r="N37" s="1"/>
      <c r="O37" s="1"/>
    </row>
    <row r="38" spans="1:15" ht="24.75" customHeight="1" x14ac:dyDescent="0.15">
      <c r="A38" s="560"/>
      <c r="B38" s="242" t="s">
        <v>154</v>
      </c>
      <c r="C38" s="380">
        <v>174</v>
      </c>
      <c r="D38" s="380">
        <v>174</v>
      </c>
      <c r="E38" s="380">
        <v>173</v>
      </c>
      <c r="F38" s="380">
        <v>171</v>
      </c>
      <c r="G38" s="380">
        <v>171</v>
      </c>
      <c r="H38" s="380">
        <v>171</v>
      </c>
      <c r="I38" s="380">
        <v>171</v>
      </c>
      <c r="J38" s="380">
        <v>170</v>
      </c>
      <c r="K38" s="380">
        <v>171</v>
      </c>
      <c r="L38" s="380">
        <v>169</v>
      </c>
      <c r="M38" s="380">
        <v>172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S26" sqref="S26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7" t="s">
        <v>235</v>
      </c>
      <c r="C1" s="567"/>
      <c r="D1" s="567"/>
      <c r="E1" s="567"/>
      <c r="F1" s="567"/>
      <c r="G1" s="568" t="s">
        <v>152</v>
      </c>
      <c r="H1" s="568"/>
      <c r="I1" s="568"/>
      <c r="J1" s="309" t="s">
        <v>130</v>
      </c>
      <c r="K1" s="5"/>
      <c r="M1" s="5" t="s">
        <v>195</v>
      </c>
    </row>
    <row r="2" spans="1:15" x14ac:dyDescent="0.15">
      <c r="A2" s="306"/>
      <c r="B2" s="567"/>
      <c r="C2" s="567"/>
      <c r="D2" s="567"/>
      <c r="E2" s="567"/>
      <c r="F2" s="567"/>
      <c r="G2" s="568"/>
      <c r="H2" s="568"/>
      <c r="I2" s="568"/>
      <c r="J2" s="462">
        <v>219670</v>
      </c>
      <c r="K2" s="7" t="s">
        <v>132</v>
      </c>
      <c r="L2" s="278">
        <f t="shared" ref="L2:L7" si="0">SUM(J2)</f>
        <v>219670</v>
      </c>
      <c r="M2" s="462">
        <v>155808</v>
      </c>
    </row>
    <row r="3" spans="1:15" x14ac:dyDescent="0.15">
      <c r="J3" s="462">
        <v>385989</v>
      </c>
      <c r="K3" s="5" t="s">
        <v>133</v>
      </c>
      <c r="L3" s="278">
        <f t="shared" si="0"/>
        <v>385989</v>
      </c>
      <c r="M3" s="462">
        <v>245134</v>
      </c>
    </row>
    <row r="4" spans="1:15" x14ac:dyDescent="0.15">
      <c r="J4" s="462">
        <v>516550</v>
      </c>
      <c r="K4" s="5" t="s">
        <v>122</v>
      </c>
      <c r="L4" s="278">
        <f t="shared" si="0"/>
        <v>516550</v>
      </c>
      <c r="M4" s="462">
        <v>325437</v>
      </c>
    </row>
    <row r="5" spans="1:15" x14ac:dyDescent="0.15">
      <c r="J5" s="462">
        <v>155235</v>
      </c>
      <c r="K5" s="5" t="s">
        <v>103</v>
      </c>
      <c r="L5" s="278">
        <f t="shared" si="0"/>
        <v>155235</v>
      </c>
      <c r="M5" s="462">
        <v>127932</v>
      </c>
    </row>
    <row r="6" spans="1:15" x14ac:dyDescent="0.15">
      <c r="J6" s="462">
        <v>254987</v>
      </c>
      <c r="K6" s="5" t="s">
        <v>120</v>
      </c>
      <c r="L6" s="278">
        <f t="shared" si="0"/>
        <v>254987</v>
      </c>
      <c r="M6" s="462">
        <v>153773</v>
      </c>
    </row>
    <row r="7" spans="1:15" x14ac:dyDescent="0.15">
      <c r="J7" s="462">
        <v>864705</v>
      </c>
      <c r="K7" s="5" t="s">
        <v>123</v>
      </c>
      <c r="L7" s="278">
        <f t="shared" si="0"/>
        <v>864705</v>
      </c>
      <c r="M7" s="462">
        <v>584616</v>
      </c>
    </row>
    <row r="8" spans="1:15" x14ac:dyDescent="0.15">
      <c r="J8" s="278">
        <f>SUM(J2:J7)</f>
        <v>2397136</v>
      </c>
      <c r="K8" s="5" t="s">
        <v>110</v>
      </c>
      <c r="L8" s="60">
        <f>SUM(L2:L7)</f>
        <v>2397136</v>
      </c>
      <c r="M8" s="525">
        <f>SUM(M2:M7)</f>
        <v>1592700</v>
      </c>
    </row>
    <row r="10" spans="1:15" x14ac:dyDescent="0.15">
      <c r="K10" s="5"/>
      <c r="L10" s="5" t="s">
        <v>195</v>
      </c>
      <c r="M10" s="5" t="s">
        <v>134</v>
      </c>
      <c r="N10" s="5"/>
      <c r="O10" s="5" t="s">
        <v>153</v>
      </c>
    </row>
    <row r="11" spans="1:15" x14ac:dyDescent="0.15">
      <c r="K11" s="7" t="s">
        <v>132</v>
      </c>
      <c r="L11" s="278">
        <f>SUM(M2)</f>
        <v>155808</v>
      </c>
      <c r="M11" s="278">
        <f t="shared" ref="M11:M17" si="1">SUM(N11-L11)</f>
        <v>63862</v>
      </c>
      <c r="N11" s="278">
        <f t="shared" ref="N11:N17" si="2">SUM(L2)</f>
        <v>219670</v>
      </c>
      <c r="O11" s="463">
        <f>SUM(L11/N11)</f>
        <v>0.70928210497564526</v>
      </c>
    </row>
    <row r="12" spans="1:15" x14ac:dyDescent="0.15">
      <c r="K12" s="5" t="s">
        <v>133</v>
      </c>
      <c r="L12" s="278">
        <f t="shared" ref="L12:L17" si="3">SUM(M3)</f>
        <v>245134</v>
      </c>
      <c r="M12" s="278">
        <f t="shared" si="1"/>
        <v>140855</v>
      </c>
      <c r="N12" s="278">
        <f t="shared" si="2"/>
        <v>385989</v>
      </c>
      <c r="O12" s="463">
        <f t="shared" ref="O12:O17" si="4">SUM(L12/N12)</f>
        <v>0.63508027430833525</v>
      </c>
    </row>
    <row r="13" spans="1:15" x14ac:dyDescent="0.15">
      <c r="K13" s="5" t="s">
        <v>122</v>
      </c>
      <c r="L13" s="278">
        <f t="shared" si="3"/>
        <v>325437</v>
      </c>
      <c r="M13" s="278">
        <f t="shared" si="1"/>
        <v>191113</v>
      </c>
      <c r="N13" s="278">
        <f t="shared" si="2"/>
        <v>516550</v>
      </c>
      <c r="O13" s="463">
        <f t="shared" si="4"/>
        <v>0.63002032717065148</v>
      </c>
    </row>
    <row r="14" spans="1:15" x14ac:dyDescent="0.15">
      <c r="K14" s="5" t="s">
        <v>103</v>
      </c>
      <c r="L14" s="278">
        <f t="shared" si="3"/>
        <v>127932</v>
      </c>
      <c r="M14" s="278">
        <f t="shared" si="1"/>
        <v>27303</v>
      </c>
      <c r="N14" s="278">
        <f t="shared" si="2"/>
        <v>155235</v>
      </c>
      <c r="O14" s="463">
        <f t="shared" si="4"/>
        <v>0.82411827229684032</v>
      </c>
    </row>
    <row r="15" spans="1:15" x14ac:dyDescent="0.15">
      <c r="K15" s="5" t="s">
        <v>120</v>
      </c>
      <c r="L15" s="278">
        <f t="shared" si="3"/>
        <v>153773</v>
      </c>
      <c r="M15" s="278">
        <f t="shared" si="1"/>
        <v>101214</v>
      </c>
      <c r="N15" s="278">
        <f t="shared" si="2"/>
        <v>254987</v>
      </c>
      <c r="O15" s="463">
        <f t="shared" si="4"/>
        <v>0.60306211689223377</v>
      </c>
    </row>
    <row r="16" spans="1:15" x14ac:dyDescent="0.15">
      <c r="K16" s="5" t="s">
        <v>123</v>
      </c>
      <c r="L16" s="278">
        <f t="shared" si="3"/>
        <v>584616</v>
      </c>
      <c r="M16" s="278">
        <f t="shared" si="1"/>
        <v>280089</v>
      </c>
      <c r="N16" s="278">
        <f t="shared" si="2"/>
        <v>864705</v>
      </c>
      <c r="O16" s="463">
        <f t="shared" si="4"/>
        <v>0.67608722049716374</v>
      </c>
    </row>
    <row r="17" spans="11:15" x14ac:dyDescent="0.15">
      <c r="K17" s="5" t="s">
        <v>110</v>
      </c>
      <c r="L17" s="278">
        <f t="shared" si="3"/>
        <v>1592700</v>
      </c>
      <c r="M17" s="278">
        <f t="shared" si="1"/>
        <v>804436</v>
      </c>
      <c r="N17" s="278">
        <f t="shared" si="2"/>
        <v>2397136</v>
      </c>
      <c r="O17" s="526">
        <f t="shared" si="4"/>
        <v>0.66441787199391278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135</v>
      </c>
      <c r="B56" s="44"/>
      <c r="C56" s="569" t="s">
        <v>130</v>
      </c>
      <c r="D56" s="570"/>
      <c r="E56" s="569" t="s">
        <v>131</v>
      </c>
      <c r="F56" s="570"/>
      <c r="G56" s="573" t="s">
        <v>136</v>
      </c>
      <c r="H56" s="569" t="s">
        <v>137</v>
      </c>
      <c r="I56" s="570"/>
    </row>
    <row r="57" spans="1:11" ht="14.25" x14ac:dyDescent="0.15">
      <c r="A57" s="45" t="s">
        <v>138</v>
      </c>
      <c r="B57" s="46"/>
      <c r="C57" s="571"/>
      <c r="D57" s="572"/>
      <c r="E57" s="571"/>
      <c r="F57" s="572"/>
      <c r="G57" s="574"/>
      <c r="H57" s="571"/>
      <c r="I57" s="572"/>
    </row>
    <row r="58" spans="1:11" ht="19.5" customHeight="1" x14ac:dyDescent="0.15">
      <c r="A58" s="50" t="s">
        <v>139</v>
      </c>
      <c r="B58" s="47"/>
      <c r="C58" s="577" t="s">
        <v>187</v>
      </c>
      <c r="D58" s="576"/>
      <c r="E58" s="578" t="s">
        <v>236</v>
      </c>
      <c r="F58" s="576"/>
      <c r="G58" s="116">
        <v>15.2</v>
      </c>
      <c r="H58" s="48"/>
      <c r="I58" s="49"/>
    </row>
    <row r="59" spans="1:11" ht="19.5" customHeight="1" x14ac:dyDescent="0.15">
      <c r="A59" s="50" t="s">
        <v>140</v>
      </c>
      <c r="B59" s="47"/>
      <c r="C59" s="575" t="s">
        <v>184</v>
      </c>
      <c r="D59" s="576"/>
      <c r="E59" s="578" t="s">
        <v>237</v>
      </c>
      <c r="F59" s="576"/>
      <c r="G59" s="122">
        <v>31.7</v>
      </c>
      <c r="H59" s="48"/>
      <c r="I59" s="49"/>
    </row>
    <row r="60" spans="1:11" ht="20.100000000000001" customHeight="1" x14ac:dyDescent="0.15">
      <c r="A60" s="50" t="s">
        <v>141</v>
      </c>
      <c r="B60" s="47"/>
      <c r="C60" s="578" t="s">
        <v>232</v>
      </c>
      <c r="D60" s="579"/>
      <c r="E60" s="575" t="s">
        <v>238</v>
      </c>
      <c r="F60" s="576"/>
      <c r="G60" s="116">
        <v>71.400000000000006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R41" sqref="R41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88</v>
      </c>
      <c r="C25" s="206" t="s">
        <v>89</v>
      </c>
      <c r="D25" s="206" t="s">
        <v>90</v>
      </c>
      <c r="E25" s="206" t="s">
        <v>91</v>
      </c>
      <c r="F25" s="206" t="s">
        <v>92</v>
      </c>
      <c r="G25" s="206" t="s">
        <v>93</v>
      </c>
      <c r="H25" s="206" t="s">
        <v>94</v>
      </c>
      <c r="I25" s="206" t="s">
        <v>95</v>
      </c>
      <c r="J25" s="206" t="s">
        <v>96</v>
      </c>
      <c r="K25" s="206" t="s">
        <v>97</v>
      </c>
      <c r="L25" s="206" t="s">
        <v>98</v>
      </c>
      <c r="M25" s="207" t="s">
        <v>99</v>
      </c>
      <c r="N25" s="282" t="s">
        <v>146</v>
      </c>
      <c r="O25" s="209" t="s">
        <v>145</v>
      </c>
      <c r="AI25" s="474"/>
    </row>
    <row r="26" spans="1:35" ht="9.9499999999999993" customHeight="1" x14ac:dyDescent="0.15">
      <c r="A26" s="10" t="s">
        <v>200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416">
        <v>75.400000000000006</v>
      </c>
      <c r="N26" s="417">
        <f t="shared" ref="N26:N29" si="0">SUM(B26:M26)</f>
        <v>879.9</v>
      </c>
      <c r="O26" s="208">
        <v>111.3</v>
      </c>
    </row>
    <row r="27" spans="1:35" ht="9.9499999999999993" customHeight="1" x14ac:dyDescent="0.15">
      <c r="A27" s="10" t="s">
        <v>203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416">
        <v>74.400000000000006</v>
      </c>
      <c r="N27" s="417">
        <f t="shared" si="0"/>
        <v>905.5</v>
      </c>
      <c r="O27" s="208">
        <f>SUM(N27/N26)*100</f>
        <v>102.90942152517333</v>
      </c>
    </row>
    <row r="28" spans="1:35" ht="9.9499999999999993" customHeight="1" x14ac:dyDescent="0.15">
      <c r="A28" s="10" t="s">
        <v>212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416">
        <v>76.5</v>
      </c>
      <c r="N28" s="417">
        <f t="shared" si="0"/>
        <v>947.3</v>
      </c>
      <c r="O28" s="208">
        <f>SUM(N28/N27)*100</f>
        <v>104.61623412479292</v>
      </c>
    </row>
    <row r="29" spans="1:35" ht="9.9499999999999993" customHeight="1" x14ac:dyDescent="0.15">
      <c r="A29" s="10" t="s">
        <v>211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416">
        <v>71.8</v>
      </c>
      <c r="N29" s="417">
        <f t="shared" si="0"/>
        <v>904.5999999999998</v>
      </c>
      <c r="O29" s="208">
        <f>SUM(N29/N28)*100</f>
        <v>95.492452232661236</v>
      </c>
    </row>
    <row r="30" spans="1:35" ht="9.9499999999999993" customHeight="1" x14ac:dyDescent="0.15">
      <c r="A30" s="10" t="s">
        <v>219</v>
      </c>
      <c r="B30" s="206">
        <v>62</v>
      </c>
      <c r="C30" s="206">
        <v>71.900000000000006</v>
      </c>
      <c r="D30" s="208">
        <v>82.3</v>
      </c>
      <c r="E30" s="206">
        <v>86.9</v>
      </c>
      <c r="F30" s="206">
        <v>79.5</v>
      </c>
      <c r="G30" s="206">
        <v>84.7</v>
      </c>
      <c r="H30" s="208"/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88</v>
      </c>
      <c r="C55" s="206" t="s">
        <v>89</v>
      </c>
      <c r="D55" s="206" t="s">
        <v>90</v>
      </c>
      <c r="E55" s="206" t="s">
        <v>91</v>
      </c>
      <c r="F55" s="206" t="s">
        <v>92</v>
      </c>
      <c r="G55" s="206" t="s">
        <v>93</v>
      </c>
      <c r="H55" s="206" t="s">
        <v>94</v>
      </c>
      <c r="I55" s="206" t="s">
        <v>95</v>
      </c>
      <c r="J55" s="206" t="s">
        <v>96</v>
      </c>
      <c r="K55" s="206" t="s">
        <v>97</v>
      </c>
      <c r="L55" s="206" t="s">
        <v>98</v>
      </c>
      <c r="M55" s="207" t="s">
        <v>99</v>
      </c>
      <c r="N55" s="282" t="s">
        <v>147</v>
      </c>
      <c r="O55" s="209" t="s">
        <v>145</v>
      </c>
    </row>
    <row r="56" spans="1:27" ht="9.9499999999999993" customHeight="1" x14ac:dyDescent="0.15">
      <c r="A56" s="10" t="s">
        <v>200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499999999999993" customHeight="1" x14ac:dyDescent="0.15">
      <c r="A57" s="10" t="s">
        <v>203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499999999999993" customHeight="1" x14ac:dyDescent="0.15">
      <c r="A58" s="10" t="s">
        <v>212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15">
      <c r="A59" s="10" t="s">
        <v>211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15">
      <c r="A60" s="10" t="s">
        <v>219</v>
      </c>
      <c r="B60" s="206">
        <v>107.9</v>
      </c>
      <c r="C60" s="206">
        <v>111.7</v>
      </c>
      <c r="D60" s="206">
        <v>111.9</v>
      </c>
      <c r="E60" s="206">
        <v>110.2</v>
      </c>
      <c r="F60" s="206">
        <v>112.5</v>
      </c>
      <c r="G60" s="206">
        <v>113</v>
      </c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88</v>
      </c>
      <c r="C85" s="206" t="s">
        <v>89</v>
      </c>
      <c r="D85" s="206" t="s">
        <v>90</v>
      </c>
      <c r="E85" s="206" t="s">
        <v>91</v>
      </c>
      <c r="F85" s="206" t="s">
        <v>92</v>
      </c>
      <c r="G85" s="206" t="s">
        <v>93</v>
      </c>
      <c r="H85" s="206" t="s">
        <v>94</v>
      </c>
      <c r="I85" s="206" t="s">
        <v>95</v>
      </c>
      <c r="J85" s="206" t="s">
        <v>96</v>
      </c>
      <c r="K85" s="206" t="s">
        <v>97</v>
      </c>
      <c r="L85" s="206" t="s">
        <v>98</v>
      </c>
      <c r="M85" s="207" t="s">
        <v>99</v>
      </c>
      <c r="N85" s="282" t="s">
        <v>147</v>
      </c>
      <c r="O85" s="209" t="s">
        <v>145</v>
      </c>
    </row>
    <row r="86" spans="1:25" ht="9.9499999999999993" customHeight="1" x14ac:dyDescent="0.15">
      <c r="A86" s="10" t="s">
        <v>200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212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211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219</v>
      </c>
      <c r="B90" s="206">
        <v>57.4</v>
      </c>
      <c r="C90" s="206">
        <v>63.8</v>
      </c>
      <c r="D90" s="206">
        <v>73.5</v>
      </c>
      <c r="E90" s="206">
        <v>79</v>
      </c>
      <c r="F90" s="206">
        <v>70.3</v>
      </c>
      <c r="G90" s="206">
        <v>74.900000000000006</v>
      </c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J49" sqref="J4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80" t="s">
        <v>239</v>
      </c>
      <c r="B1" s="581"/>
      <c r="C1" s="581"/>
      <c r="D1" s="581"/>
      <c r="E1" s="581"/>
      <c r="F1" s="581"/>
      <c r="G1" s="581"/>
      <c r="M1" s="20"/>
      <c r="N1" s="453" t="s">
        <v>219</v>
      </c>
      <c r="O1" s="155"/>
      <c r="P1" s="58"/>
      <c r="Q1" s="382" t="s">
        <v>211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123707</v>
      </c>
      <c r="K3" s="271">
        <v>1</v>
      </c>
      <c r="L3" s="5">
        <f>SUM(H3)</f>
        <v>33</v>
      </c>
      <c r="M3" s="224" t="s">
        <v>0</v>
      </c>
      <c r="N3" s="17">
        <f>SUM(J3)</f>
        <v>123707</v>
      </c>
      <c r="O3" s="5">
        <f>SUM(H3)</f>
        <v>33</v>
      </c>
      <c r="P3" s="224" t="s">
        <v>0</v>
      </c>
      <c r="Q3" s="272">
        <v>106168</v>
      </c>
    </row>
    <row r="4" spans="1:19" ht="13.5" customHeight="1" x14ac:dyDescent="0.15">
      <c r="H4" s="119">
        <v>26</v>
      </c>
      <c r="I4" s="224" t="s">
        <v>31</v>
      </c>
      <c r="J4" s="17">
        <v>112142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112142</v>
      </c>
      <c r="O4" s="5">
        <f t="shared" ref="O4:O12" si="2">SUM(H4)</f>
        <v>26</v>
      </c>
      <c r="P4" s="224" t="s">
        <v>31</v>
      </c>
      <c r="Q4" s="125">
        <v>94789</v>
      </c>
    </row>
    <row r="5" spans="1:19" ht="13.5" customHeight="1" x14ac:dyDescent="0.15">
      <c r="H5" s="119">
        <v>17</v>
      </c>
      <c r="I5" s="224" t="s">
        <v>22</v>
      </c>
      <c r="J5" s="17">
        <v>75354</v>
      </c>
      <c r="K5" s="271">
        <v>3</v>
      </c>
      <c r="L5" s="5">
        <f t="shared" si="0"/>
        <v>17</v>
      </c>
      <c r="M5" s="224" t="s">
        <v>22</v>
      </c>
      <c r="N5" s="17">
        <f t="shared" si="1"/>
        <v>75354</v>
      </c>
      <c r="O5" s="5">
        <f t="shared" si="2"/>
        <v>17</v>
      </c>
      <c r="P5" s="224" t="s">
        <v>22</v>
      </c>
      <c r="Q5" s="125">
        <v>51520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72352</v>
      </c>
      <c r="K6" s="271">
        <v>4</v>
      </c>
      <c r="L6" s="5">
        <f t="shared" si="0"/>
        <v>16</v>
      </c>
      <c r="M6" s="224" t="s">
        <v>3</v>
      </c>
      <c r="N6" s="17">
        <f t="shared" si="1"/>
        <v>72352</v>
      </c>
      <c r="O6" s="5">
        <f t="shared" si="2"/>
        <v>16</v>
      </c>
      <c r="P6" s="224" t="s">
        <v>3</v>
      </c>
      <c r="Q6" s="125">
        <v>73368</v>
      </c>
    </row>
    <row r="7" spans="1:19" ht="13.5" customHeight="1" x14ac:dyDescent="0.15">
      <c r="H7" s="119">
        <v>36</v>
      </c>
      <c r="I7" s="225" t="s">
        <v>5</v>
      </c>
      <c r="J7" s="17">
        <v>58098</v>
      </c>
      <c r="K7" s="271">
        <v>5</v>
      </c>
      <c r="L7" s="5">
        <f t="shared" si="0"/>
        <v>36</v>
      </c>
      <c r="M7" s="225" t="s">
        <v>5</v>
      </c>
      <c r="N7" s="17">
        <f t="shared" si="1"/>
        <v>58098</v>
      </c>
      <c r="O7" s="5">
        <f t="shared" si="2"/>
        <v>36</v>
      </c>
      <c r="P7" s="225" t="s">
        <v>5</v>
      </c>
      <c r="Q7" s="125">
        <v>93955</v>
      </c>
    </row>
    <row r="8" spans="1:19" ht="13.5" customHeight="1" x14ac:dyDescent="0.15">
      <c r="G8" s="515"/>
      <c r="H8" s="119">
        <v>34</v>
      </c>
      <c r="I8" s="224" t="s">
        <v>1</v>
      </c>
      <c r="J8" s="300">
        <v>55470</v>
      </c>
      <c r="K8" s="271">
        <v>6</v>
      </c>
      <c r="L8" s="5">
        <f t="shared" si="0"/>
        <v>34</v>
      </c>
      <c r="M8" s="224" t="s">
        <v>1</v>
      </c>
      <c r="N8" s="17">
        <f t="shared" si="1"/>
        <v>55470</v>
      </c>
      <c r="O8" s="5">
        <f t="shared" si="2"/>
        <v>34</v>
      </c>
      <c r="P8" s="224" t="s">
        <v>1</v>
      </c>
      <c r="Q8" s="125">
        <v>51985</v>
      </c>
    </row>
    <row r="9" spans="1:19" ht="13.5" customHeight="1" x14ac:dyDescent="0.15">
      <c r="H9" s="548">
        <v>40</v>
      </c>
      <c r="I9" s="302" t="s">
        <v>2</v>
      </c>
      <c r="J9" s="17">
        <v>52682</v>
      </c>
      <c r="K9" s="271">
        <v>7</v>
      </c>
      <c r="L9" s="5">
        <f t="shared" si="0"/>
        <v>40</v>
      </c>
      <c r="M9" s="302" t="s">
        <v>2</v>
      </c>
      <c r="N9" s="17">
        <f t="shared" si="1"/>
        <v>52682</v>
      </c>
      <c r="O9" s="5">
        <f t="shared" si="2"/>
        <v>40</v>
      </c>
      <c r="P9" s="302" t="s">
        <v>2</v>
      </c>
      <c r="Q9" s="125">
        <v>43724</v>
      </c>
    </row>
    <row r="10" spans="1:19" ht="13.5" customHeight="1" x14ac:dyDescent="0.15">
      <c r="G10" s="515"/>
      <c r="H10" s="119">
        <v>31</v>
      </c>
      <c r="I10" s="224" t="s">
        <v>124</v>
      </c>
      <c r="J10" s="17">
        <v>36450</v>
      </c>
      <c r="K10" s="271">
        <v>8</v>
      </c>
      <c r="L10" s="5">
        <f t="shared" si="0"/>
        <v>31</v>
      </c>
      <c r="M10" s="224" t="s">
        <v>71</v>
      </c>
      <c r="N10" s="17">
        <f t="shared" si="1"/>
        <v>36450</v>
      </c>
      <c r="O10" s="5">
        <f t="shared" si="2"/>
        <v>31</v>
      </c>
      <c r="P10" s="224" t="s">
        <v>71</v>
      </c>
      <c r="Q10" s="125">
        <v>24728</v>
      </c>
    </row>
    <row r="11" spans="1:19" ht="13.5" customHeight="1" x14ac:dyDescent="0.15">
      <c r="H11" s="194">
        <v>38</v>
      </c>
      <c r="I11" s="227" t="s">
        <v>39</v>
      </c>
      <c r="J11" s="17">
        <v>35552</v>
      </c>
      <c r="K11" s="271">
        <v>9</v>
      </c>
      <c r="L11" s="5">
        <f t="shared" si="0"/>
        <v>38</v>
      </c>
      <c r="M11" s="227" t="s">
        <v>39</v>
      </c>
      <c r="N11" s="17">
        <f t="shared" si="1"/>
        <v>35552</v>
      </c>
      <c r="O11" s="5">
        <f t="shared" si="2"/>
        <v>38</v>
      </c>
      <c r="P11" s="227" t="s">
        <v>39</v>
      </c>
      <c r="Q11" s="125">
        <v>28611</v>
      </c>
    </row>
    <row r="12" spans="1:19" ht="13.5" customHeight="1" thickBot="1" x14ac:dyDescent="0.2">
      <c r="H12" s="373">
        <v>13</v>
      </c>
      <c r="I12" s="537" t="s">
        <v>7</v>
      </c>
      <c r="J12" s="551">
        <v>34859</v>
      </c>
      <c r="K12" s="270">
        <v>10</v>
      </c>
      <c r="L12" s="5">
        <f t="shared" si="0"/>
        <v>13</v>
      </c>
      <c r="M12" s="537" t="s">
        <v>7</v>
      </c>
      <c r="N12" s="160">
        <f t="shared" si="1"/>
        <v>34859</v>
      </c>
      <c r="O12" s="18">
        <f t="shared" si="2"/>
        <v>13</v>
      </c>
      <c r="P12" s="537" t="s">
        <v>7</v>
      </c>
      <c r="Q12" s="273">
        <v>25468</v>
      </c>
    </row>
    <row r="13" spans="1:19" ht="13.5" customHeight="1" thickTop="1" thickBot="1" x14ac:dyDescent="0.2">
      <c r="H13" s="168">
        <v>24</v>
      </c>
      <c r="I13" s="549" t="s">
        <v>29</v>
      </c>
      <c r="J13" s="550">
        <v>34587</v>
      </c>
      <c r="K13" s="147"/>
      <c r="L13" s="113"/>
      <c r="M13" s="228"/>
      <c r="N13" s="460">
        <f>SUM(J43)</f>
        <v>846864</v>
      </c>
      <c r="O13" s="5"/>
      <c r="P13" s="372" t="s">
        <v>179</v>
      </c>
      <c r="Q13" s="275">
        <v>753553</v>
      </c>
    </row>
    <row r="14" spans="1:19" ht="13.5" customHeight="1" x14ac:dyDescent="0.15">
      <c r="B14" s="24"/>
      <c r="G14" s="1"/>
      <c r="H14" s="119">
        <v>25</v>
      </c>
      <c r="I14" s="224" t="s">
        <v>30</v>
      </c>
      <c r="J14" s="17">
        <v>27771</v>
      </c>
      <c r="K14" s="147"/>
      <c r="L14" s="31"/>
      <c r="N14" t="s">
        <v>66</v>
      </c>
      <c r="O14"/>
    </row>
    <row r="15" spans="1:19" ht="13.5" customHeight="1" x14ac:dyDescent="0.15">
      <c r="H15" s="119">
        <v>2</v>
      </c>
      <c r="I15" s="224" t="s">
        <v>6</v>
      </c>
      <c r="J15" s="17">
        <v>27223</v>
      </c>
      <c r="K15" s="147"/>
      <c r="L15" s="31"/>
      <c r="M15" s="1" t="s">
        <v>220</v>
      </c>
      <c r="N15" s="19"/>
      <c r="O15"/>
      <c r="P15" s="453" t="s">
        <v>221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3</v>
      </c>
      <c r="I16" s="224" t="s">
        <v>11</v>
      </c>
      <c r="J16" s="17">
        <v>19354</v>
      </c>
      <c r="K16" s="147"/>
      <c r="L16" s="5">
        <f>SUM(L3)</f>
        <v>33</v>
      </c>
      <c r="M16" s="17">
        <f>SUM(N3)</f>
        <v>123707</v>
      </c>
      <c r="N16" s="224" t="s">
        <v>0</v>
      </c>
      <c r="O16" s="5">
        <f>SUM(O3)</f>
        <v>33</v>
      </c>
      <c r="P16" s="17">
        <f>SUM(M16)</f>
        <v>123707</v>
      </c>
      <c r="Q16" s="377">
        <v>133653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454" t="s">
        <v>198</v>
      </c>
      <c r="J17" s="300">
        <v>12456</v>
      </c>
      <c r="K17" s="147"/>
      <c r="L17" s="5">
        <f t="shared" ref="L17:L25" si="3">SUM(L4)</f>
        <v>26</v>
      </c>
      <c r="M17" s="17">
        <f t="shared" ref="M17:M25" si="4">SUM(N4)</f>
        <v>112142</v>
      </c>
      <c r="N17" s="224" t="s">
        <v>31</v>
      </c>
      <c r="O17" s="5">
        <f t="shared" ref="O17:O25" si="5">SUM(O4)</f>
        <v>26</v>
      </c>
      <c r="P17" s="17">
        <f t="shared" ref="P17:P25" si="6">SUM(M17)</f>
        <v>112142</v>
      </c>
      <c r="Q17" s="378">
        <v>94378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14</v>
      </c>
      <c r="I18" s="224" t="s">
        <v>20</v>
      </c>
      <c r="J18" s="17">
        <v>11130</v>
      </c>
      <c r="K18" s="147"/>
      <c r="L18" s="5">
        <f t="shared" si="3"/>
        <v>17</v>
      </c>
      <c r="M18" s="17">
        <f t="shared" si="4"/>
        <v>75354</v>
      </c>
      <c r="N18" s="224" t="s">
        <v>22</v>
      </c>
      <c r="O18" s="5">
        <f t="shared" si="5"/>
        <v>17</v>
      </c>
      <c r="P18" s="17">
        <f t="shared" si="6"/>
        <v>75354</v>
      </c>
      <c r="Q18" s="378">
        <v>65458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7"/>
      <c r="H19" s="119">
        <v>37</v>
      </c>
      <c r="I19" s="224" t="s">
        <v>38</v>
      </c>
      <c r="J19" s="17">
        <v>11077</v>
      </c>
      <c r="L19" s="5">
        <f t="shared" si="3"/>
        <v>16</v>
      </c>
      <c r="M19" s="17">
        <f t="shared" si="4"/>
        <v>72352</v>
      </c>
      <c r="N19" s="224" t="s">
        <v>3</v>
      </c>
      <c r="O19" s="5">
        <f t="shared" si="5"/>
        <v>16</v>
      </c>
      <c r="P19" s="17">
        <f t="shared" si="6"/>
        <v>72352</v>
      </c>
      <c r="Q19" s="378">
        <v>69500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21</v>
      </c>
      <c r="I20" s="454" t="s">
        <v>190</v>
      </c>
      <c r="J20" s="17">
        <v>9400</v>
      </c>
      <c r="L20" s="5">
        <f t="shared" si="3"/>
        <v>36</v>
      </c>
      <c r="M20" s="17">
        <f t="shared" si="4"/>
        <v>58098</v>
      </c>
      <c r="N20" s="225" t="s">
        <v>5</v>
      </c>
      <c r="O20" s="5">
        <f t="shared" si="5"/>
        <v>36</v>
      </c>
      <c r="P20" s="17">
        <f t="shared" si="6"/>
        <v>58098</v>
      </c>
      <c r="Q20" s="378">
        <v>73668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15</v>
      </c>
      <c r="I21" s="224" t="s">
        <v>21</v>
      </c>
      <c r="J21" s="17">
        <v>8436</v>
      </c>
      <c r="L21" s="5">
        <f t="shared" si="3"/>
        <v>34</v>
      </c>
      <c r="M21" s="17">
        <f t="shared" si="4"/>
        <v>55470</v>
      </c>
      <c r="N21" s="224" t="s">
        <v>1</v>
      </c>
      <c r="O21" s="5">
        <f t="shared" si="5"/>
        <v>34</v>
      </c>
      <c r="P21" s="17">
        <f t="shared" si="6"/>
        <v>55470</v>
      </c>
      <c r="Q21" s="378">
        <v>40250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11</v>
      </c>
      <c r="I22" s="224" t="s">
        <v>18</v>
      </c>
      <c r="J22" s="300">
        <v>7599</v>
      </c>
      <c r="K22" s="19"/>
      <c r="L22" s="5">
        <f t="shared" si="3"/>
        <v>40</v>
      </c>
      <c r="M22" s="17">
        <f t="shared" si="4"/>
        <v>52682</v>
      </c>
      <c r="N22" s="302" t="s">
        <v>2</v>
      </c>
      <c r="O22" s="5">
        <f t="shared" si="5"/>
        <v>40</v>
      </c>
      <c r="P22" s="17">
        <f t="shared" si="6"/>
        <v>52682</v>
      </c>
      <c r="Q22" s="378">
        <v>52476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12</v>
      </c>
      <c r="I23" s="224" t="s">
        <v>19</v>
      </c>
      <c r="J23" s="17">
        <v>3376</v>
      </c>
      <c r="K23" s="19"/>
      <c r="L23" s="5">
        <f t="shared" si="3"/>
        <v>31</v>
      </c>
      <c r="M23" s="17">
        <f t="shared" si="4"/>
        <v>36450</v>
      </c>
      <c r="N23" s="224" t="s">
        <v>71</v>
      </c>
      <c r="O23" s="5">
        <f t="shared" si="5"/>
        <v>31</v>
      </c>
      <c r="P23" s="17">
        <f t="shared" si="6"/>
        <v>36450</v>
      </c>
      <c r="Q23" s="378">
        <v>21371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22</v>
      </c>
      <c r="I24" s="224" t="s">
        <v>27</v>
      </c>
      <c r="J24" s="300">
        <v>2783</v>
      </c>
      <c r="K24" s="19"/>
      <c r="L24" s="5">
        <f t="shared" si="3"/>
        <v>38</v>
      </c>
      <c r="M24" s="17">
        <f t="shared" si="4"/>
        <v>35552</v>
      </c>
      <c r="N24" s="227" t="s">
        <v>39</v>
      </c>
      <c r="O24" s="5">
        <f t="shared" si="5"/>
        <v>38</v>
      </c>
      <c r="P24" s="17">
        <f t="shared" si="6"/>
        <v>35552</v>
      </c>
      <c r="Q24" s="378">
        <v>30122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2678</v>
      </c>
      <c r="K25" s="19"/>
      <c r="L25" s="18">
        <f t="shared" si="3"/>
        <v>13</v>
      </c>
      <c r="M25" s="160">
        <f t="shared" si="4"/>
        <v>34859</v>
      </c>
      <c r="N25" s="537" t="s">
        <v>7</v>
      </c>
      <c r="O25" s="18">
        <f t="shared" si="5"/>
        <v>13</v>
      </c>
      <c r="P25" s="160">
        <f t="shared" si="6"/>
        <v>34859</v>
      </c>
      <c r="Q25" s="379">
        <v>37632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1</v>
      </c>
      <c r="I26" s="224" t="s">
        <v>4</v>
      </c>
      <c r="J26" s="17">
        <v>2658</v>
      </c>
      <c r="K26" s="19"/>
      <c r="L26" s="161"/>
      <c r="M26" s="226">
        <f>SUM(J43-(M16+M17+M18+M19+M20+M21+M22+M23+M24+M25))</f>
        <v>190198</v>
      </c>
      <c r="N26" s="301" t="s">
        <v>46</v>
      </c>
      <c r="O26" s="162"/>
      <c r="P26" s="226">
        <f>SUM(M26)</f>
        <v>190198</v>
      </c>
      <c r="Q26" s="226"/>
      <c r="R26" s="246">
        <v>794593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1884</v>
      </c>
      <c r="K27" s="19"/>
      <c r="M27" s="58" t="s">
        <v>213</v>
      </c>
      <c r="N27" s="58"/>
      <c r="O27" s="155"/>
      <c r="P27" s="156" t="s">
        <v>214</v>
      </c>
    </row>
    <row r="28" spans="2:20" ht="13.5" customHeight="1" x14ac:dyDescent="0.15">
      <c r="G28" s="21"/>
      <c r="H28" s="119">
        <v>27</v>
      </c>
      <c r="I28" s="224" t="s">
        <v>32</v>
      </c>
      <c r="J28" s="193">
        <v>1792</v>
      </c>
      <c r="K28" s="19"/>
      <c r="M28" s="125">
        <f t="shared" ref="M28:M37" si="7">SUM(Q3)</f>
        <v>106168</v>
      </c>
      <c r="N28" s="224" t="s">
        <v>0</v>
      </c>
      <c r="O28" s="5">
        <f>SUM(L3)</f>
        <v>33</v>
      </c>
      <c r="P28" s="125">
        <f t="shared" ref="P28:P37" si="8">SUM(Q3)</f>
        <v>106168</v>
      </c>
    </row>
    <row r="29" spans="2:20" ht="13.5" customHeight="1" x14ac:dyDescent="0.15">
      <c r="H29" s="119">
        <v>29</v>
      </c>
      <c r="I29" s="224" t="s">
        <v>114</v>
      </c>
      <c r="J29" s="17">
        <v>1452</v>
      </c>
      <c r="K29" s="19"/>
      <c r="M29" s="125">
        <f t="shared" si="7"/>
        <v>94789</v>
      </c>
      <c r="N29" s="224" t="s">
        <v>31</v>
      </c>
      <c r="O29" s="5">
        <f t="shared" ref="O29:O37" si="9">SUM(L4)</f>
        <v>26</v>
      </c>
      <c r="P29" s="125">
        <f t="shared" si="8"/>
        <v>94789</v>
      </c>
    </row>
    <row r="30" spans="2:20" ht="13.5" customHeight="1" x14ac:dyDescent="0.15">
      <c r="H30" s="119">
        <v>35</v>
      </c>
      <c r="I30" s="224" t="s">
        <v>37</v>
      </c>
      <c r="J30" s="193">
        <v>1254</v>
      </c>
      <c r="K30" s="19"/>
      <c r="M30" s="125">
        <f t="shared" si="7"/>
        <v>51520</v>
      </c>
      <c r="N30" s="224" t="s">
        <v>22</v>
      </c>
      <c r="O30" s="5">
        <f t="shared" si="9"/>
        <v>17</v>
      </c>
      <c r="P30" s="125">
        <f t="shared" si="8"/>
        <v>51520</v>
      </c>
    </row>
    <row r="31" spans="2:20" ht="13.5" customHeight="1" x14ac:dyDescent="0.15">
      <c r="H31" s="119">
        <v>6</v>
      </c>
      <c r="I31" s="224" t="s">
        <v>14</v>
      </c>
      <c r="J31" s="17">
        <v>694</v>
      </c>
      <c r="K31" s="19"/>
      <c r="M31" s="125">
        <f t="shared" si="7"/>
        <v>73368</v>
      </c>
      <c r="N31" s="224" t="s">
        <v>3</v>
      </c>
      <c r="O31" s="5">
        <f t="shared" si="9"/>
        <v>16</v>
      </c>
      <c r="P31" s="125">
        <f t="shared" si="8"/>
        <v>73368</v>
      </c>
    </row>
    <row r="32" spans="2:20" ht="13.5" customHeight="1" x14ac:dyDescent="0.15">
      <c r="H32" s="119">
        <v>4</v>
      </c>
      <c r="I32" s="224" t="s">
        <v>12</v>
      </c>
      <c r="J32" s="300">
        <v>552</v>
      </c>
      <c r="K32" s="19"/>
      <c r="M32" s="125">
        <f t="shared" si="7"/>
        <v>93955</v>
      </c>
      <c r="N32" s="225" t="s">
        <v>5</v>
      </c>
      <c r="O32" s="5">
        <f t="shared" si="9"/>
        <v>36</v>
      </c>
      <c r="P32" s="125">
        <f t="shared" si="8"/>
        <v>93955</v>
      </c>
      <c r="S32" s="14"/>
    </row>
    <row r="33" spans="7:21" ht="13.5" customHeight="1" x14ac:dyDescent="0.15">
      <c r="G33" s="516"/>
      <c r="H33" s="119">
        <v>23</v>
      </c>
      <c r="I33" s="224" t="s">
        <v>28</v>
      </c>
      <c r="J33" s="17">
        <v>502</v>
      </c>
      <c r="K33" s="19"/>
      <c r="M33" s="125">
        <f t="shared" si="7"/>
        <v>51985</v>
      </c>
      <c r="N33" s="224" t="s">
        <v>1</v>
      </c>
      <c r="O33" s="5">
        <f t="shared" si="9"/>
        <v>34</v>
      </c>
      <c r="P33" s="125">
        <f t="shared" si="8"/>
        <v>51985</v>
      </c>
      <c r="S33" s="33"/>
      <c r="T33" s="33"/>
    </row>
    <row r="34" spans="7:21" ht="13.5" customHeight="1" x14ac:dyDescent="0.15">
      <c r="H34" s="119">
        <v>18</v>
      </c>
      <c r="I34" s="224" t="s">
        <v>23</v>
      </c>
      <c r="J34" s="17">
        <v>497</v>
      </c>
      <c r="K34" s="19"/>
      <c r="M34" s="125">
        <f t="shared" si="7"/>
        <v>43724</v>
      </c>
      <c r="N34" s="302" t="s">
        <v>2</v>
      </c>
      <c r="O34" s="5">
        <f t="shared" si="9"/>
        <v>40</v>
      </c>
      <c r="P34" s="125">
        <f t="shared" si="8"/>
        <v>43724</v>
      </c>
      <c r="S34" s="33"/>
      <c r="T34" s="33"/>
    </row>
    <row r="35" spans="7:21" ht="13.5" customHeight="1" x14ac:dyDescent="0.15">
      <c r="H35" s="119">
        <v>19</v>
      </c>
      <c r="I35" s="224" t="s">
        <v>24</v>
      </c>
      <c r="J35" s="17">
        <v>310</v>
      </c>
      <c r="K35" s="19"/>
      <c r="M35" s="125">
        <f t="shared" si="7"/>
        <v>24728</v>
      </c>
      <c r="N35" s="224" t="s">
        <v>71</v>
      </c>
      <c r="O35" s="5">
        <f t="shared" si="9"/>
        <v>31</v>
      </c>
      <c r="P35" s="125">
        <f t="shared" si="8"/>
        <v>24728</v>
      </c>
      <c r="S35" s="33"/>
    </row>
    <row r="36" spans="7:21" ht="13.5" customHeight="1" x14ac:dyDescent="0.15">
      <c r="H36" s="119">
        <v>32</v>
      </c>
      <c r="I36" s="224" t="s">
        <v>36</v>
      </c>
      <c r="J36" s="193">
        <v>236</v>
      </c>
      <c r="K36" s="19"/>
      <c r="M36" s="125">
        <f t="shared" si="7"/>
        <v>28611</v>
      </c>
      <c r="N36" s="227" t="s">
        <v>39</v>
      </c>
      <c r="O36" s="5">
        <f t="shared" si="9"/>
        <v>38</v>
      </c>
      <c r="P36" s="125">
        <f t="shared" si="8"/>
        <v>28611</v>
      </c>
      <c r="S36" s="33"/>
    </row>
    <row r="37" spans="7:21" ht="13.5" customHeight="1" thickBot="1" x14ac:dyDescent="0.2">
      <c r="H37" s="119">
        <v>20</v>
      </c>
      <c r="I37" s="224" t="s">
        <v>25</v>
      </c>
      <c r="J37" s="126">
        <v>222</v>
      </c>
      <c r="K37" s="19"/>
      <c r="M37" s="159">
        <f t="shared" si="7"/>
        <v>25468</v>
      </c>
      <c r="N37" s="537" t="s">
        <v>7</v>
      </c>
      <c r="O37" s="18">
        <f t="shared" si="9"/>
        <v>13</v>
      </c>
      <c r="P37" s="159">
        <f t="shared" si="8"/>
        <v>25468</v>
      </c>
      <c r="S37" s="33"/>
    </row>
    <row r="38" spans="7:21" ht="13.5" customHeight="1" thickTop="1" x14ac:dyDescent="0.15">
      <c r="G38" s="497"/>
      <c r="H38" s="119">
        <v>7</v>
      </c>
      <c r="I38" s="224" t="s">
        <v>15</v>
      </c>
      <c r="J38" s="300">
        <v>103</v>
      </c>
      <c r="K38" s="19"/>
      <c r="M38" s="466">
        <f>SUM(Q13-(Q3+Q4+Q5+Q6+Q7+Q8+Q9+Q10+Q11+Q12))</f>
        <v>159237</v>
      </c>
      <c r="N38" s="467" t="s">
        <v>194</v>
      </c>
      <c r="O38" s="468"/>
      <c r="P38" s="469">
        <f>SUM(M38)</f>
        <v>159237</v>
      </c>
      <c r="U38" s="33"/>
    </row>
    <row r="39" spans="7:21" ht="13.5" customHeight="1" x14ac:dyDescent="0.15">
      <c r="H39" s="119">
        <v>5</v>
      </c>
      <c r="I39" s="224" t="s">
        <v>13</v>
      </c>
      <c r="J39" s="300">
        <v>78</v>
      </c>
      <c r="K39" s="19"/>
      <c r="P39" s="33"/>
    </row>
    <row r="40" spans="7:21" ht="13.5" customHeight="1" x14ac:dyDescent="0.15">
      <c r="H40" s="119">
        <v>28</v>
      </c>
      <c r="I40" s="224" t="s">
        <v>33</v>
      </c>
      <c r="J40" s="17">
        <v>50</v>
      </c>
      <c r="K40" s="19"/>
    </row>
    <row r="41" spans="7:21" ht="13.5" customHeight="1" x14ac:dyDescent="0.15">
      <c r="G41" s="516"/>
      <c r="H41" s="119">
        <v>10</v>
      </c>
      <c r="I41" s="224" t="s">
        <v>17</v>
      </c>
      <c r="J41" s="17">
        <v>44</v>
      </c>
      <c r="K41" s="19"/>
    </row>
    <row r="42" spans="7:21" ht="13.5" customHeight="1" thickBot="1" x14ac:dyDescent="0.2">
      <c r="H42" s="194">
        <v>8</v>
      </c>
      <c r="I42" s="227" t="s">
        <v>16</v>
      </c>
      <c r="J42" s="160">
        <v>0</v>
      </c>
      <c r="K42" s="19"/>
    </row>
    <row r="43" spans="7:21" ht="13.5" customHeight="1" thickTop="1" x14ac:dyDescent="0.15">
      <c r="H43" s="161"/>
      <c r="I43" s="399" t="s">
        <v>110</v>
      </c>
      <c r="J43" s="400">
        <f>SUM(J3:J42)</f>
        <v>846864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219</v>
      </c>
      <c r="D52" s="12" t="s">
        <v>211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123707</v>
      </c>
      <c r="D53" s="126">
        <f t="shared" ref="D53:D63" si="11">SUM(Q3)</f>
        <v>106168</v>
      </c>
      <c r="E53" s="123">
        <f t="shared" ref="E53:E62" si="12">SUM(P16/Q16*100)</f>
        <v>92.55834137654972</v>
      </c>
      <c r="F53" s="25">
        <f t="shared" ref="F53:F63" si="13">SUM(C53/D53*100)</f>
        <v>116.52004370431767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112142</v>
      </c>
      <c r="D54" s="126">
        <f t="shared" si="11"/>
        <v>94789</v>
      </c>
      <c r="E54" s="123">
        <f t="shared" si="12"/>
        <v>118.82218313590032</v>
      </c>
      <c r="F54" s="25">
        <f t="shared" si="13"/>
        <v>118.30697654791167</v>
      </c>
      <c r="G54" s="26"/>
      <c r="I54" s="223"/>
    </row>
    <row r="55" spans="1:16" ht="13.5" customHeight="1" x14ac:dyDescent="0.15">
      <c r="A55" s="13">
        <v>3</v>
      </c>
      <c r="B55" s="224" t="s">
        <v>22</v>
      </c>
      <c r="C55" s="17">
        <f t="shared" si="10"/>
        <v>75354</v>
      </c>
      <c r="D55" s="126">
        <f t="shared" si="11"/>
        <v>51520</v>
      </c>
      <c r="E55" s="123">
        <f t="shared" si="12"/>
        <v>115.11809098964221</v>
      </c>
      <c r="F55" s="25">
        <f t="shared" si="13"/>
        <v>146.26164596273293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72352</v>
      </c>
      <c r="D56" s="126">
        <f t="shared" si="11"/>
        <v>73368</v>
      </c>
      <c r="E56" s="123">
        <f t="shared" si="12"/>
        <v>104.10359712230215</v>
      </c>
      <c r="F56" s="25">
        <f t="shared" si="13"/>
        <v>98.615200087231486</v>
      </c>
      <c r="G56" s="26"/>
      <c r="I56" s="223"/>
    </row>
    <row r="57" spans="1:16" ht="13.5" customHeight="1" x14ac:dyDescent="0.15">
      <c r="A57" s="13">
        <v>5</v>
      </c>
      <c r="B57" s="225" t="s">
        <v>5</v>
      </c>
      <c r="C57" s="17">
        <f t="shared" si="10"/>
        <v>58098</v>
      </c>
      <c r="D57" s="126">
        <f t="shared" si="11"/>
        <v>93955</v>
      </c>
      <c r="E57" s="123">
        <f t="shared" si="12"/>
        <v>78.864635934191242</v>
      </c>
      <c r="F57" s="25">
        <f t="shared" si="13"/>
        <v>61.835985312117501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1</v>
      </c>
      <c r="C58" s="17">
        <f t="shared" si="10"/>
        <v>55470</v>
      </c>
      <c r="D58" s="126">
        <f t="shared" si="11"/>
        <v>51985</v>
      </c>
      <c r="E58" s="123">
        <f t="shared" si="12"/>
        <v>137.8136645962733</v>
      </c>
      <c r="F58" s="25">
        <f t="shared" si="13"/>
        <v>106.70385688179283</v>
      </c>
      <c r="G58" s="26"/>
    </row>
    <row r="59" spans="1:16" ht="13.5" customHeight="1" x14ac:dyDescent="0.15">
      <c r="A59" s="13">
        <v>7</v>
      </c>
      <c r="B59" s="302" t="s">
        <v>2</v>
      </c>
      <c r="C59" s="17">
        <f t="shared" si="10"/>
        <v>52682</v>
      </c>
      <c r="D59" s="126">
        <f t="shared" si="11"/>
        <v>43724</v>
      </c>
      <c r="E59" s="123">
        <f t="shared" si="12"/>
        <v>100.39256040856772</v>
      </c>
      <c r="F59" s="25">
        <f t="shared" si="13"/>
        <v>120.48760406184246</v>
      </c>
      <c r="G59" s="26"/>
    </row>
    <row r="60" spans="1:16" ht="13.5" customHeight="1" x14ac:dyDescent="0.15">
      <c r="A60" s="13">
        <v>8</v>
      </c>
      <c r="B60" s="224" t="s">
        <v>71</v>
      </c>
      <c r="C60" s="17">
        <f t="shared" si="10"/>
        <v>36450</v>
      </c>
      <c r="D60" s="126">
        <f t="shared" si="11"/>
        <v>24728</v>
      </c>
      <c r="E60" s="123">
        <f t="shared" si="12"/>
        <v>170.55823311964812</v>
      </c>
      <c r="F60" s="25">
        <f t="shared" si="13"/>
        <v>147.40375283079911</v>
      </c>
      <c r="G60" s="26"/>
    </row>
    <row r="61" spans="1:16" ht="13.5" customHeight="1" x14ac:dyDescent="0.15">
      <c r="A61" s="13">
        <v>9</v>
      </c>
      <c r="B61" s="227" t="s">
        <v>39</v>
      </c>
      <c r="C61" s="17">
        <f t="shared" si="10"/>
        <v>35552</v>
      </c>
      <c r="D61" s="126">
        <f t="shared" si="11"/>
        <v>28611</v>
      </c>
      <c r="E61" s="123">
        <f t="shared" si="12"/>
        <v>118.02669145475069</v>
      </c>
      <c r="F61" s="25">
        <f t="shared" si="13"/>
        <v>124.25990003844676</v>
      </c>
      <c r="G61" s="26"/>
    </row>
    <row r="62" spans="1:16" ht="13.5" customHeight="1" thickBot="1" x14ac:dyDescent="0.2">
      <c r="A62" s="179">
        <v>10</v>
      </c>
      <c r="B62" s="537" t="s">
        <v>7</v>
      </c>
      <c r="C62" s="160">
        <f t="shared" si="10"/>
        <v>34859</v>
      </c>
      <c r="D62" s="180">
        <f t="shared" si="11"/>
        <v>25468</v>
      </c>
      <c r="E62" s="181">
        <f t="shared" si="12"/>
        <v>92.631271258503403</v>
      </c>
      <c r="F62" s="182">
        <f t="shared" si="13"/>
        <v>136.87372388880163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846864</v>
      </c>
      <c r="D63" s="185">
        <f t="shared" si="11"/>
        <v>753553</v>
      </c>
      <c r="E63" s="186">
        <f>SUM(C63/R26*100)</f>
        <v>106.57833633067494</v>
      </c>
      <c r="F63" s="187">
        <f t="shared" si="13"/>
        <v>112.38280519087576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R40" sqref="R40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219</v>
      </c>
      <c r="I2" s="119"/>
      <c r="J2" s="257" t="s">
        <v>121</v>
      </c>
      <c r="K2" s="5"/>
      <c r="L2" s="408" t="s">
        <v>211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118</v>
      </c>
      <c r="I3" s="119"/>
      <c r="J3" s="202" t="s">
        <v>119</v>
      </c>
      <c r="K3" s="5"/>
      <c r="L3" s="408" t="s">
        <v>118</v>
      </c>
      <c r="M3" s="1"/>
      <c r="N3" s="129"/>
      <c r="O3" s="129"/>
      <c r="S3" s="31"/>
      <c r="T3" s="31"/>
      <c r="U3" s="31"/>
    </row>
    <row r="4" spans="8:30" x14ac:dyDescent="0.15">
      <c r="H4" s="128">
        <v>25862</v>
      </c>
      <c r="I4" s="119">
        <v>33</v>
      </c>
      <c r="J4" s="224" t="s">
        <v>0</v>
      </c>
      <c r="K4" s="163">
        <f>SUM(I4)</f>
        <v>33</v>
      </c>
      <c r="L4" s="425">
        <v>22050</v>
      </c>
      <c r="M4" s="54"/>
      <c r="N4" s="130"/>
      <c r="O4" s="130"/>
      <c r="S4" s="31"/>
      <c r="T4" s="31"/>
      <c r="U4" s="31"/>
    </row>
    <row r="5" spans="8:30" x14ac:dyDescent="0.15">
      <c r="H5" s="127">
        <v>21787</v>
      </c>
      <c r="I5" s="119">
        <v>26</v>
      </c>
      <c r="J5" s="224" t="s">
        <v>31</v>
      </c>
      <c r="K5" s="163">
        <f t="shared" ref="K5:K13" si="0">SUM(I5)</f>
        <v>26</v>
      </c>
      <c r="L5" s="426">
        <v>14554</v>
      </c>
      <c r="M5" s="54"/>
      <c r="N5" s="130"/>
      <c r="O5" s="130"/>
      <c r="S5" s="31"/>
      <c r="T5" s="31"/>
      <c r="U5" s="31"/>
    </row>
    <row r="6" spans="8:30" x14ac:dyDescent="0.15">
      <c r="H6" s="267">
        <v>7866</v>
      </c>
      <c r="I6" s="119">
        <v>14</v>
      </c>
      <c r="J6" s="224" t="s">
        <v>20</v>
      </c>
      <c r="K6" s="163">
        <f t="shared" si="0"/>
        <v>14</v>
      </c>
      <c r="L6" s="426">
        <v>8127</v>
      </c>
      <c r="M6" s="54"/>
      <c r="N6" s="256"/>
      <c r="O6" s="130"/>
      <c r="S6" s="31"/>
      <c r="T6" s="31"/>
      <c r="U6" s="31"/>
    </row>
    <row r="7" spans="8:30" x14ac:dyDescent="0.15">
      <c r="H7" s="267">
        <v>5262</v>
      </c>
      <c r="I7" s="119">
        <v>24</v>
      </c>
      <c r="J7" s="224" t="s">
        <v>29</v>
      </c>
      <c r="K7" s="163">
        <f t="shared" si="0"/>
        <v>24</v>
      </c>
      <c r="L7" s="426">
        <v>1838</v>
      </c>
      <c r="M7" s="54"/>
      <c r="N7" s="130"/>
      <c r="O7" s="130"/>
      <c r="S7" s="31"/>
      <c r="T7" s="31"/>
      <c r="U7" s="31"/>
    </row>
    <row r="8" spans="8:30" x14ac:dyDescent="0.15">
      <c r="H8" s="53">
        <v>5010</v>
      </c>
      <c r="I8" s="119">
        <v>38</v>
      </c>
      <c r="J8" s="224" t="s">
        <v>39</v>
      </c>
      <c r="K8" s="163">
        <f t="shared" si="0"/>
        <v>38</v>
      </c>
      <c r="L8" s="426">
        <v>2347</v>
      </c>
      <c r="M8" s="54"/>
      <c r="N8" s="130"/>
      <c r="O8" s="130"/>
      <c r="S8" s="31"/>
      <c r="T8" s="31"/>
      <c r="U8" s="31"/>
    </row>
    <row r="9" spans="8:30" x14ac:dyDescent="0.15">
      <c r="H9" s="267">
        <v>4769</v>
      </c>
      <c r="I9" s="119">
        <v>34</v>
      </c>
      <c r="J9" s="224" t="s">
        <v>1</v>
      </c>
      <c r="K9" s="163">
        <f t="shared" si="0"/>
        <v>34</v>
      </c>
      <c r="L9" s="426">
        <v>2150</v>
      </c>
      <c r="M9" s="54"/>
      <c r="N9" s="130"/>
      <c r="O9" s="130"/>
      <c r="S9" s="31"/>
      <c r="T9" s="31"/>
      <c r="U9" s="31"/>
    </row>
    <row r="10" spans="8:30" x14ac:dyDescent="0.15">
      <c r="H10" s="267">
        <v>4549</v>
      </c>
      <c r="I10" s="194">
        <v>15</v>
      </c>
      <c r="J10" s="227" t="s">
        <v>21</v>
      </c>
      <c r="K10" s="163">
        <f t="shared" si="0"/>
        <v>15</v>
      </c>
      <c r="L10" s="426">
        <v>2898</v>
      </c>
      <c r="S10" s="31"/>
      <c r="T10" s="31"/>
      <c r="U10" s="31"/>
    </row>
    <row r="11" spans="8:30" x14ac:dyDescent="0.15">
      <c r="H11" s="52">
        <v>4242</v>
      </c>
      <c r="I11" s="119">
        <v>37</v>
      </c>
      <c r="J11" s="224" t="s">
        <v>38</v>
      </c>
      <c r="K11" s="163">
        <f t="shared" si="0"/>
        <v>37</v>
      </c>
      <c r="L11" s="426">
        <v>1484</v>
      </c>
      <c r="M11" s="54"/>
      <c r="N11" s="130"/>
      <c r="O11" s="130"/>
      <c r="S11" s="31"/>
      <c r="T11" s="31"/>
      <c r="U11" s="31"/>
    </row>
    <row r="12" spans="8:30" x14ac:dyDescent="0.15">
      <c r="H12" s="447">
        <v>1048</v>
      </c>
      <c r="I12" s="194">
        <v>36</v>
      </c>
      <c r="J12" s="227" t="s">
        <v>5</v>
      </c>
      <c r="K12" s="163">
        <f t="shared" si="0"/>
        <v>36</v>
      </c>
      <c r="L12" s="426">
        <v>2721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53">
        <v>1043</v>
      </c>
      <c r="I13" s="540">
        <v>25</v>
      </c>
      <c r="J13" s="541" t="s">
        <v>30</v>
      </c>
      <c r="K13" s="163">
        <f t="shared" si="0"/>
        <v>25</v>
      </c>
      <c r="L13" s="426">
        <v>1052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267">
        <v>957</v>
      </c>
      <c r="I14" s="168">
        <v>27</v>
      </c>
      <c r="J14" s="245" t="s">
        <v>32</v>
      </c>
      <c r="K14" s="151" t="s">
        <v>8</v>
      </c>
      <c r="L14" s="427">
        <v>62548</v>
      </c>
      <c r="S14" s="31"/>
      <c r="T14" s="31"/>
      <c r="U14" s="31"/>
    </row>
    <row r="15" spans="8:30" x14ac:dyDescent="0.15">
      <c r="H15" s="127">
        <v>953</v>
      </c>
      <c r="I15" s="119">
        <v>17</v>
      </c>
      <c r="J15" s="224" t="s">
        <v>22</v>
      </c>
      <c r="K15" s="61"/>
      <c r="L15" s="1" t="s">
        <v>67</v>
      </c>
      <c r="M15" s="530" t="s">
        <v>111</v>
      </c>
      <c r="N15" s="51" t="s">
        <v>83</v>
      </c>
      <c r="S15" s="31"/>
      <c r="T15" s="31"/>
      <c r="U15" s="31"/>
    </row>
    <row r="16" spans="8:30" x14ac:dyDescent="0.15">
      <c r="H16" s="53">
        <v>928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27137</v>
      </c>
      <c r="N16" s="128">
        <f>SUM(H4)</f>
        <v>25862</v>
      </c>
      <c r="O16" s="54"/>
      <c r="P16" s="21"/>
      <c r="S16" s="31"/>
      <c r="T16" s="31"/>
      <c r="U16" s="31"/>
    </row>
    <row r="17" spans="1:21" x14ac:dyDescent="0.15">
      <c r="H17" s="127">
        <v>318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29">
        <v>18068</v>
      </c>
      <c r="N17" s="128">
        <f t="shared" ref="N17:N25" si="2">SUM(H5)</f>
        <v>21787</v>
      </c>
      <c r="O17" s="54"/>
      <c r="P17" s="21"/>
      <c r="S17" s="31"/>
      <c r="T17" s="31"/>
      <c r="U17" s="31"/>
    </row>
    <row r="18" spans="1:21" x14ac:dyDescent="0.15">
      <c r="H18" s="545">
        <v>310</v>
      </c>
      <c r="I18" s="119">
        <v>19</v>
      </c>
      <c r="J18" s="224" t="s">
        <v>24</v>
      </c>
      <c r="K18" s="163">
        <f t="shared" si="1"/>
        <v>14</v>
      </c>
      <c r="L18" s="224" t="s">
        <v>20</v>
      </c>
      <c r="M18" s="429">
        <v>6499</v>
      </c>
      <c r="N18" s="128">
        <f t="shared" si="2"/>
        <v>7866</v>
      </c>
      <c r="O18" s="54"/>
      <c r="P18" s="21"/>
      <c r="S18" s="31"/>
      <c r="T18" s="31"/>
      <c r="U18" s="31"/>
    </row>
    <row r="19" spans="1:21" x14ac:dyDescent="0.15">
      <c r="H19" s="5">
        <v>169</v>
      </c>
      <c r="I19" s="119">
        <v>16</v>
      </c>
      <c r="J19" s="224" t="s">
        <v>3</v>
      </c>
      <c r="K19" s="163">
        <f t="shared" si="1"/>
        <v>24</v>
      </c>
      <c r="L19" s="224" t="s">
        <v>29</v>
      </c>
      <c r="M19" s="429">
        <v>3496</v>
      </c>
      <c r="N19" s="128">
        <f t="shared" si="2"/>
        <v>5262</v>
      </c>
      <c r="O19" s="54"/>
      <c r="P19" s="21"/>
      <c r="S19" s="31"/>
      <c r="T19" s="31"/>
      <c r="U19" s="31"/>
    </row>
    <row r="20" spans="1:21" ht="14.25" thickBot="1" x14ac:dyDescent="0.2">
      <c r="H20" s="127">
        <v>156</v>
      </c>
      <c r="I20" s="119">
        <v>21</v>
      </c>
      <c r="J20" s="224" t="s">
        <v>26</v>
      </c>
      <c r="K20" s="163">
        <f t="shared" si="1"/>
        <v>38</v>
      </c>
      <c r="L20" s="224" t="s">
        <v>39</v>
      </c>
      <c r="M20" s="429">
        <v>3916</v>
      </c>
      <c r="N20" s="128">
        <f t="shared" si="2"/>
        <v>5010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219</v>
      </c>
      <c r="D21" s="74" t="s">
        <v>211</v>
      </c>
      <c r="E21" s="74" t="s">
        <v>54</v>
      </c>
      <c r="F21" s="74" t="s">
        <v>53</v>
      </c>
      <c r="G21" s="74" t="s">
        <v>55</v>
      </c>
      <c r="H21" s="127">
        <v>142</v>
      </c>
      <c r="I21" s="119">
        <v>23</v>
      </c>
      <c r="J21" s="224" t="s">
        <v>28</v>
      </c>
      <c r="K21" s="163">
        <f t="shared" si="1"/>
        <v>34</v>
      </c>
      <c r="L21" s="224" t="s">
        <v>1</v>
      </c>
      <c r="M21" s="429">
        <v>5347</v>
      </c>
      <c r="N21" s="128">
        <f t="shared" si="2"/>
        <v>4769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25862</v>
      </c>
      <c r="D22" s="128">
        <f>SUM(L4)</f>
        <v>22050</v>
      </c>
      <c r="E22" s="66">
        <f t="shared" ref="E22:E32" si="4">SUM(N16/M16*100)</f>
        <v>95.301617717507455</v>
      </c>
      <c r="F22" s="70">
        <f>SUM(C22/D22*100)</f>
        <v>117.28798185941042</v>
      </c>
      <c r="G22" s="5"/>
      <c r="H22" s="552">
        <v>109</v>
      </c>
      <c r="I22" s="119">
        <v>31</v>
      </c>
      <c r="J22" s="224" t="s">
        <v>124</v>
      </c>
      <c r="K22" s="163">
        <f t="shared" si="1"/>
        <v>15</v>
      </c>
      <c r="L22" s="227" t="s">
        <v>21</v>
      </c>
      <c r="M22" s="429">
        <v>2875</v>
      </c>
      <c r="N22" s="128">
        <f t="shared" si="2"/>
        <v>4549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21787</v>
      </c>
      <c r="D23" s="128">
        <f>SUM(L5)</f>
        <v>14554</v>
      </c>
      <c r="E23" s="66">
        <f t="shared" si="4"/>
        <v>120.58335178215629</v>
      </c>
      <c r="F23" s="70">
        <f t="shared" ref="F23:F32" si="5">SUM(C23/D23*100)</f>
        <v>149.69767761440153</v>
      </c>
      <c r="G23" s="5"/>
      <c r="H23" s="131">
        <v>55</v>
      </c>
      <c r="I23" s="119">
        <v>9</v>
      </c>
      <c r="J23" s="454" t="s">
        <v>199</v>
      </c>
      <c r="K23" s="163">
        <f t="shared" si="1"/>
        <v>37</v>
      </c>
      <c r="L23" s="224" t="s">
        <v>38</v>
      </c>
      <c r="M23" s="429">
        <v>2246</v>
      </c>
      <c r="N23" s="128">
        <f t="shared" si="2"/>
        <v>4242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7866</v>
      </c>
      <c r="D24" s="128">
        <f t="shared" ref="D24:D31" si="6">SUM(L6)</f>
        <v>8127</v>
      </c>
      <c r="E24" s="66">
        <f t="shared" si="4"/>
        <v>121.03400523157408</v>
      </c>
      <c r="F24" s="70">
        <f t="shared" si="5"/>
        <v>96.788482834994454</v>
      </c>
      <c r="G24" s="5"/>
      <c r="H24" s="131">
        <v>49</v>
      </c>
      <c r="I24" s="119">
        <v>6</v>
      </c>
      <c r="J24" s="224" t="s">
        <v>14</v>
      </c>
      <c r="K24" s="163">
        <f t="shared" si="1"/>
        <v>36</v>
      </c>
      <c r="L24" s="227" t="s">
        <v>5</v>
      </c>
      <c r="M24" s="429">
        <v>2078</v>
      </c>
      <c r="N24" s="128">
        <f t="shared" si="2"/>
        <v>1048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29</v>
      </c>
      <c r="C25" s="52">
        <f t="shared" si="3"/>
        <v>5262</v>
      </c>
      <c r="D25" s="128">
        <f t="shared" si="6"/>
        <v>1838</v>
      </c>
      <c r="E25" s="66">
        <f t="shared" si="4"/>
        <v>150.51487414187642</v>
      </c>
      <c r="F25" s="70">
        <f t="shared" si="5"/>
        <v>286.28944504896629</v>
      </c>
      <c r="G25" s="5"/>
      <c r="H25" s="529">
        <v>43</v>
      </c>
      <c r="I25" s="119">
        <v>2</v>
      </c>
      <c r="J25" s="224" t="s">
        <v>6</v>
      </c>
      <c r="K25" s="252">
        <f t="shared" si="1"/>
        <v>25</v>
      </c>
      <c r="L25" s="541" t="s">
        <v>30</v>
      </c>
      <c r="M25" s="430">
        <v>934</v>
      </c>
      <c r="N25" s="233">
        <f t="shared" si="2"/>
        <v>1043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39</v>
      </c>
      <c r="C26" s="128">
        <f t="shared" si="3"/>
        <v>5010</v>
      </c>
      <c r="D26" s="128">
        <f t="shared" si="6"/>
        <v>2347</v>
      </c>
      <c r="E26" s="533">
        <f t="shared" si="4"/>
        <v>127.93667007150154</v>
      </c>
      <c r="F26" s="536">
        <f t="shared" si="5"/>
        <v>213.46399659139328</v>
      </c>
      <c r="G26" s="16"/>
      <c r="H26" s="176">
        <v>19</v>
      </c>
      <c r="I26" s="119">
        <v>12</v>
      </c>
      <c r="J26" s="224" t="s">
        <v>19</v>
      </c>
      <c r="K26" s="5"/>
      <c r="L26" s="503" t="s">
        <v>189</v>
      </c>
      <c r="M26" s="431">
        <v>76417</v>
      </c>
      <c r="N26" s="265">
        <f>SUM(H44)</f>
        <v>85693</v>
      </c>
      <c r="S26" s="31"/>
      <c r="T26" s="31"/>
      <c r="U26" s="31"/>
    </row>
    <row r="27" spans="1:21" x14ac:dyDescent="0.15">
      <c r="A27" s="76">
        <v>6</v>
      </c>
      <c r="B27" s="224" t="s">
        <v>1</v>
      </c>
      <c r="C27" s="52">
        <f t="shared" si="3"/>
        <v>4769</v>
      </c>
      <c r="D27" s="128">
        <f t="shared" si="6"/>
        <v>2150</v>
      </c>
      <c r="E27" s="66">
        <f t="shared" si="4"/>
        <v>89.190200112212466</v>
      </c>
      <c r="F27" s="70">
        <f t="shared" si="5"/>
        <v>221.81395348837208</v>
      </c>
      <c r="G27" s="5"/>
      <c r="H27" s="529">
        <v>17</v>
      </c>
      <c r="I27" s="119">
        <v>4</v>
      </c>
      <c r="J27" s="224" t="s">
        <v>12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4549</v>
      </c>
      <c r="D28" s="128">
        <f t="shared" si="6"/>
        <v>2898</v>
      </c>
      <c r="E28" s="66">
        <f t="shared" si="4"/>
        <v>158.22608695652173</v>
      </c>
      <c r="F28" s="70">
        <f t="shared" si="5"/>
        <v>156.97032436162871</v>
      </c>
      <c r="G28" s="5"/>
      <c r="H28" s="529">
        <v>13</v>
      </c>
      <c r="I28" s="119">
        <v>32</v>
      </c>
      <c r="J28" s="224" t="s">
        <v>36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4242</v>
      </c>
      <c r="D29" s="128">
        <f t="shared" si="6"/>
        <v>1484</v>
      </c>
      <c r="E29" s="66">
        <f t="shared" si="4"/>
        <v>188.86910062333035</v>
      </c>
      <c r="F29" s="70">
        <f t="shared" si="5"/>
        <v>285.84905660377359</v>
      </c>
      <c r="G29" s="15"/>
      <c r="H29" s="131">
        <v>10</v>
      </c>
      <c r="I29" s="119">
        <v>39</v>
      </c>
      <c r="J29" s="224" t="s">
        <v>40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5</v>
      </c>
      <c r="C30" s="52">
        <f t="shared" si="3"/>
        <v>1048</v>
      </c>
      <c r="D30" s="128">
        <f t="shared" si="6"/>
        <v>2721</v>
      </c>
      <c r="E30" s="66">
        <f t="shared" si="4"/>
        <v>50.433108758421561</v>
      </c>
      <c r="F30" s="70">
        <f t="shared" si="5"/>
        <v>38.515251745681731</v>
      </c>
      <c r="G30" s="16"/>
      <c r="H30" s="176">
        <v>7</v>
      </c>
      <c r="I30" s="119">
        <v>22</v>
      </c>
      <c r="J30" s="224" t="s">
        <v>27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41" t="s">
        <v>30</v>
      </c>
      <c r="C31" s="52">
        <f t="shared" si="3"/>
        <v>1043</v>
      </c>
      <c r="D31" s="128">
        <f t="shared" si="6"/>
        <v>1052</v>
      </c>
      <c r="E31" s="66">
        <f t="shared" si="4"/>
        <v>111.67023554603854</v>
      </c>
      <c r="F31" s="70">
        <f t="shared" si="5"/>
        <v>99.144486692015207</v>
      </c>
      <c r="G31" s="132"/>
      <c r="H31" s="131">
        <v>0</v>
      </c>
      <c r="I31" s="119">
        <v>3</v>
      </c>
      <c r="J31" s="224" t="s">
        <v>11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85693</v>
      </c>
      <c r="D32" s="82">
        <f>SUM(L14)</f>
        <v>62548</v>
      </c>
      <c r="E32" s="85">
        <f t="shared" si="4"/>
        <v>112.13866024575682</v>
      </c>
      <c r="F32" s="83">
        <f t="shared" si="5"/>
        <v>137.0035812496003</v>
      </c>
      <c r="G32" s="84"/>
      <c r="H32" s="538">
        <v>0</v>
      </c>
      <c r="I32" s="119">
        <v>5</v>
      </c>
      <c r="J32" s="224" t="s">
        <v>13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7</v>
      </c>
      <c r="J33" s="224" t="s">
        <v>15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2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127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127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452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29</v>
      </c>
      <c r="J41" s="224" t="s">
        <v>114</v>
      </c>
      <c r="L41" s="57"/>
      <c r="M41" s="31"/>
      <c r="S41" s="31"/>
      <c r="T41" s="31"/>
      <c r="U41" s="31"/>
    </row>
    <row r="42" spans="1:30" x14ac:dyDescent="0.15">
      <c r="H42" s="53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127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85693</v>
      </c>
      <c r="I44" s="119"/>
      <c r="J44" s="232" t="s">
        <v>116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219</v>
      </c>
      <c r="I47" s="119"/>
      <c r="J47" s="250" t="s">
        <v>79</v>
      </c>
      <c r="K47" s="5"/>
      <c r="L47" s="413" t="s">
        <v>211</v>
      </c>
      <c r="S47" s="31"/>
      <c r="T47" s="31"/>
      <c r="U47" s="31"/>
      <c r="V47" s="31"/>
    </row>
    <row r="48" spans="1:30" x14ac:dyDescent="0.15">
      <c r="H48" s="258" t="s">
        <v>118</v>
      </c>
      <c r="I48" s="168"/>
      <c r="J48" s="249" t="s">
        <v>56</v>
      </c>
      <c r="K48" s="243"/>
      <c r="L48" s="418" t="s">
        <v>118</v>
      </c>
      <c r="S48" s="31"/>
      <c r="T48" s="31"/>
      <c r="U48" s="31"/>
      <c r="V48" s="31"/>
    </row>
    <row r="49" spans="1:22" x14ac:dyDescent="0.15">
      <c r="H49" s="128">
        <v>54137</v>
      </c>
      <c r="I49" s="119">
        <v>26</v>
      </c>
      <c r="J49" s="224" t="s">
        <v>31</v>
      </c>
      <c r="K49" s="5">
        <f>SUM(I49)</f>
        <v>26</v>
      </c>
      <c r="L49" s="419">
        <v>53678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17620</v>
      </c>
      <c r="I50" s="119">
        <v>13</v>
      </c>
      <c r="J50" s="224" t="s">
        <v>7</v>
      </c>
      <c r="K50" s="5">
        <f t="shared" ref="K50:K58" si="7">SUM(I50)</f>
        <v>13</v>
      </c>
      <c r="L50" s="419">
        <v>8236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53">
        <v>10078</v>
      </c>
      <c r="I51" s="119">
        <v>33</v>
      </c>
      <c r="J51" s="224" t="s">
        <v>0</v>
      </c>
      <c r="K51" s="5">
        <f t="shared" si="7"/>
        <v>33</v>
      </c>
      <c r="L51" s="419">
        <v>16680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452">
        <v>9715</v>
      </c>
      <c r="I52" s="119">
        <v>40</v>
      </c>
      <c r="J52" s="224" t="s">
        <v>2</v>
      </c>
      <c r="K52" s="5">
        <f t="shared" si="7"/>
        <v>40</v>
      </c>
      <c r="L52" s="419">
        <v>7630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219</v>
      </c>
      <c r="D53" s="74" t="s">
        <v>211</v>
      </c>
      <c r="E53" s="74" t="s">
        <v>54</v>
      </c>
      <c r="F53" s="74" t="s">
        <v>53</v>
      </c>
      <c r="G53" s="74" t="s">
        <v>55</v>
      </c>
      <c r="H53" s="127">
        <v>8193</v>
      </c>
      <c r="I53" s="119">
        <v>25</v>
      </c>
      <c r="J53" s="224" t="s">
        <v>30</v>
      </c>
      <c r="K53" s="5">
        <f t="shared" si="7"/>
        <v>25</v>
      </c>
      <c r="L53" s="419">
        <v>9192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54137</v>
      </c>
      <c r="D54" s="139">
        <f>SUM(L49)</f>
        <v>53678</v>
      </c>
      <c r="E54" s="66">
        <f t="shared" ref="E54:E64" si="9">SUM(N63/M63*100)</f>
        <v>114.80405462719486</v>
      </c>
      <c r="F54" s="66">
        <f>SUM(C54/D54*100)</f>
        <v>100.85509892320876</v>
      </c>
      <c r="G54" s="5"/>
      <c r="H54" s="127">
        <v>5509</v>
      </c>
      <c r="I54" s="119">
        <v>34</v>
      </c>
      <c r="J54" s="224" t="s">
        <v>1</v>
      </c>
      <c r="K54" s="5">
        <f t="shared" si="7"/>
        <v>34</v>
      </c>
      <c r="L54" s="419">
        <v>8690</v>
      </c>
      <c r="M54" s="31"/>
      <c r="N54" s="498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7</v>
      </c>
      <c r="C55" s="52">
        <f t="shared" si="8"/>
        <v>17620</v>
      </c>
      <c r="D55" s="139">
        <f t="shared" ref="D55:D64" si="10">SUM(L50)</f>
        <v>8236</v>
      </c>
      <c r="E55" s="66">
        <f t="shared" si="9"/>
        <v>112.82576679259782</v>
      </c>
      <c r="F55" s="66">
        <f t="shared" ref="F55:F64" si="11">SUM(C55/D55*100)</f>
        <v>213.93880524526469</v>
      </c>
      <c r="G55" s="5"/>
      <c r="H55" s="53">
        <v>4352</v>
      </c>
      <c r="I55" s="119">
        <v>24</v>
      </c>
      <c r="J55" s="224" t="s">
        <v>29</v>
      </c>
      <c r="K55" s="5">
        <f t="shared" si="7"/>
        <v>24</v>
      </c>
      <c r="L55" s="419">
        <v>3561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0</v>
      </c>
      <c r="C56" s="52">
        <f t="shared" si="8"/>
        <v>10078</v>
      </c>
      <c r="D56" s="139">
        <f t="shared" si="10"/>
        <v>16680</v>
      </c>
      <c r="E56" s="66">
        <f t="shared" si="9"/>
        <v>103.54464193979244</v>
      </c>
      <c r="F56" s="66">
        <f t="shared" si="11"/>
        <v>60.41966426858513</v>
      </c>
      <c r="G56" s="5"/>
      <c r="H56" s="127">
        <v>2504</v>
      </c>
      <c r="I56" s="119">
        <v>22</v>
      </c>
      <c r="J56" s="224" t="s">
        <v>27</v>
      </c>
      <c r="K56" s="5">
        <f t="shared" si="7"/>
        <v>22</v>
      </c>
      <c r="L56" s="419">
        <v>2093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2</v>
      </c>
      <c r="C57" s="52">
        <f t="shared" si="8"/>
        <v>9715</v>
      </c>
      <c r="D57" s="139">
        <f t="shared" si="10"/>
        <v>7630</v>
      </c>
      <c r="E57" s="66">
        <f t="shared" si="9"/>
        <v>125.66291553485966</v>
      </c>
      <c r="F57" s="66">
        <f t="shared" si="11"/>
        <v>127.32634338138926</v>
      </c>
      <c r="G57" s="5"/>
      <c r="H57" s="176">
        <v>2500</v>
      </c>
      <c r="I57" s="119">
        <v>17</v>
      </c>
      <c r="J57" s="224" t="s">
        <v>22</v>
      </c>
      <c r="K57" s="5">
        <f t="shared" si="7"/>
        <v>17</v>
      </c>
      <c r="L57" s="419">
        <v>601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30</v>
      </c>
      <c r="C58" s="52">
        <f t="shared" si="8"/>
        <v>8193</v>
      </c>
      <c r="D58" s="139">
        <f t="shared" si="10"/>
        <v>9192</v>
      </c>
      <c r="E58" s="66">
        <f t="shared" si="9"/>
        <v>52.128268753578929</v>
      </c>
      <c r="F58" s="66">
        <f t="shared" si="11"/>
        <v>89.131853785900788</v>
      </c>
      <c r="G58" s="16"/>
      <c r="H58" s="447">
        <v>2435</v>
      </c>
      <c r="I58" s="194">
        <v>16</v>
      </c>
      <c r="J58" s="227" t="s">
        <v>3</v>
      </c>
      <c r="K58" s="18">
        <f t="shared" si="7"/>
        <v>16</v>
      </c>
      <c r="L58" s="420">
        <v>3443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1</v>
      </c>
      <c r="C59" s="52">
        <f t="shared" si="8"/>
        <v>5509</v>
      </c>
      <c r="D59" s="139">
        <f t="shared" si="10"/>
        <v>8690</v>
      </c>
      <c r="E59" s="66">
        <f t="shared" si="9"/>
        <v>154.61689587426326</v>
      </c>
      <c r="F59" s="66">
        <f t="shared" si="11"/>
        <v>63.394706559263525</v>
      </c>
      <c r="G59" s="5"/>
      <c r="H59" s="531">
        <v>1870</v>
      </c>
      <c r="I59" s="459">
        <v>38</v>
      </c>
      <c r="J59" s="304" t="s">
        <v>39</v>
      </c>
      <c r="K59" s="12" t="s">
        <v>75</v>
      </c>
      <c r="L59" s="421">
        <v>124091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4352</v>
      </c>
      <c r="D60" s="139">
        <f t="shared" si="10"/>
        <v>3561</v>
      </c>
      <c r="E60" s="66">
        <f t="shared" si="9"/>
        <v>99.497027892089619</v>
      </c>
      <c r="F60" s="66">
        <f t="shared" si="11"/>
        <v>122.21286155574278</v>
      </c>
      <c r="G60" s="5"/>
      <c r="H60" s="131">
        <v>1754</v>
      </c>
      <c r="I60" s="197">
        <v>36</v>
      </c>
      <c r="J60" s="224" t="s">
        <v>5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27</v>
      </c>
      <c r="C61" s="52">
        <f t="shared" si="8"/>
        <v>2504</v>
      </c>
      <c r="D61" s="139">
        <f t="shared" si="10"/>
        <v>2093</v>
      </c>
      <c r="E61" s="66">
        <f t="shared" si="9"/>
        <v>158.1806696146557</v>
      </c>
      <c r="F61" s="66">
        <f t="shared" si="11"/>
        <v>119.63688485427615</v>
      </c>
      <c r="G61" s="15"/>
      <c r="H61" s="131">
        <v>545</v>
      </c>
      <c r="I61" s="197">
        <v>21</v>
      </c>
      <c r="J61" s="5" t="s">
        <v>186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22</v>
      </c>
      <c r="C62" s="52">
        <f t="shared" si="8"/>
        <v>2500</v>
      </c>
      <c r="D62" s="139">
        <f t="shared" si="10"/>
        <v>601</v>
      </c>
      <c r="E62" s="66">
        <f t="shared" si="9"/>
        <v>1358.695652173913</v>
      </c>
      <c r="F62" s="66">
        <f t="shared" si="11"/>
        <v>415.97337770382694</v>
      </c>
      <c r="G62" s="16"/>
      <c r="H62" s="176">
        <v>318</v>
      </c>
      <c r="I62" s="244">
        <v>23</v>
      </c>
      <c r="J62" s="224" t="s">
        <v>28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3</v>
      </c>
      <c r="C63" s="447">
        <f t="shared" si="8"/>
        <v>2435</v>
      </c>
      <c r="D63" s="195">
        <f t="shared" si="10"/>
        <v>3443</v>
      </c>
      <c r="E63" s="72">
        <f t="shared" si="9"/>
        <v>78.044871794871796</v>
      </c>
      <c r="F63" s="72">
        <f t="shared" si="11"/>
        <v>70.72320650595411</v>
      </c>
      <c r="G63" s="132"/>
      <c r="H63" s="543">
        <v>137</v>
      </c>
      <c r="I63" s="119">
        <v>9</v>
      </c>
      <c r="J63" s="454" t="s">
        <v>196</v>
      </c>
      <c r="K63" s="5">
        <f>SUM(K49)</f>
        <v>26</v>
      </c>
      <c r="L63" s="224" t="s">
        <v>31</v>
      </c>
      <c r="M63" s="236">
        <v>47156</v>
      </c>
      <c r="N63" s="128">
        <f>SUM(H49)</f>
        <v>54137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121927</v>
      </c>
      <c r="D64" s="196">
        <f t="shared" si="10"/>
        <v>124091</v>
      </c>
      <c r="E64" s="85">
        <f t="shared" si="9"/>
        <v>107.58106498433845</v>
      </c>
      <c r="F64" s="85">
        <f t="shared" si="11"/>
        <v>98.256118493686088</v>
      </c>
      <c r="G64" s="84"/>
      <c r="H64" s="176">
        <v>84</v>
      </c>
      <c r="I64" s="119">
        <v>4</v>
      </c>
      <c r="J64" s="224" t="s">
        <v>12</v>
      </c>
      <c r="K64" s="5">
        <f t="shared" ref="K64:K72" si="12">SUM(K50)</f>
        <v>13</v>
      </c>
      <c r="L64" s="224" t="s">
        <v>7</v>
      </c>
      <c r="M64" s="236">
        <v>15617</v>
      </c>
      <c r="N64" s="128">
        <f t="shared" ref="N64:N72" si="13">SUM(H50)</f>
        <v>17620</v>
      </c>
      <c r="O64" s="54"/>
      <c r="S64" s="31"/>
      <c r="T64" s="31"/>
      <c r="U64" s="31"/>
      <c r="V64" s="31"/>
    </row>
    <row r="65" spans="2:22" x14ac:dyDescent="0.15">
      <c r="H65" s="6">
        <v>78</v>
      </c>
      <c r="I65" s="119">
        <v>12</v>
      </c>
      <c r="J65" s="224" t="s">
        <v>19</v>
      </c>
      <c r="K65" s="5">
        <f t="shared" si="12"/>
        <v>33</v>
      </c>
      <c r="L65" s="224" t="s">
        <v>0</v>
      </c>
      <c r="M65" s="236">
        <v>9733</v>
      </c>
      <c r="N65" s="128">
        <f t="shared" si="13"/>
        <v>10078</v>
      </c>
      <c r="O65" s="54"/>
      <c r="S65" s="31"/>
      <c r="T65" s="31"/>
      <c r="U65" s="31"/>
      <c r="V65" s="31"/>
    </row>
    <row r="66" spans="2:22" x14ac:dyDescent="0.15">
      <c r="H66" s="128">
        <v>59</v>
      </c>
      <c r="I66" s="119">
        <v>15</v>
      </c>
      <c r="J66" s="224" t="s">
        <v>21</v>
      </c>
      <c r="K66" s="5">
        <f t="shared" si="12"/>
        <v>40</v>
      </c>
      <c r="L66" s="224" t="s">
        <v>2</v>
      </c>
      <c r="M66" s="236">
        <v>7731</v>
      </c>
      <c r="N66" s="128">
        <f t="shared" si="13"/>
        <v>9715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24</v>
      </c>
      <c r="I67" s="119">
        <v>29</v>
      </c>
      <c r="J67" s="224" t="s">
        <v>114</v>
      </c>
      <c r="K67" s="5">
        <f t="shared" si="12"/>
        <v>25</v>
      </c>
      <c r="L67" s="224" t="s">
        <v>30</v>
      </c>
      <c r="M67" s="236">
        <v>15717</v>
      </c>
      <c r="N67" s="128">
        <f t="shared" si="13"/>
        <v>8193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8</v>
      </c>
      <c r="I68" s="119">
        <v>30</v>
      </c>
      <c r="J68" s="224" t="s">
        <v>34</v>
      </c>
      <c r="K68" s="5">
        <f t="shared" si="12"/>
        <v>34</v>
      </c>
      <c r="L68" s="224" t="s">
        <v>1</v>
      </c>
      <c r="M68" s="236">
        <v>3563</v>
      </c>
      <c r="N68" s="128">
        <f t="shared" si="13"/>
        <v>5509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7</v>
      </c>
      <c r="I69" s="119">
        <v>27</v>
      </c>
      <c r="J69" s="224" t="s">
        <v>32</v>
      </c>
      <c r="K69" s="5">
        <f t="shared" si="12"/>
        <v>24</v>
      </c>
      <c r="L69" s="224" t="s">
        <v>29</v>
      </c>
      <c r="M69" s="236">
        <v>4374</v>
      </c>
      <c r="N69" s="128">
        <f t="shared" si="13"/>
        <v>4352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127">
        <v>0</v>
      </c>
      <c r="I70" s="119">
        <v>1</v>
      </c>
      <c r="J70" s="224" t="s">
        <v>4</v>
      </c>
      <c r="K70" s="5">
        <f t="shared" si="12"/>
        <v>22</v>
      </c>
      <c r="L70" s="224" t="s">
        <v>27</v>
      </c>
      <c r="M70" s="236">
        <v>1583</v>
      </c>
      <c r="N70" s="128">
        <f t="shared" si="13"/>
        <v>2504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0</v>
      </c>
      <c r="I71" s="119">
        <v>2</v>
      </c>
      <c r="J71" s="224" t="s">
        <v>6</v>
      </c>
      <c r="K71" s="5">
        <f t="shared" si="12"/>
        <v>17</v>
      </c>
      <c r="L71" s="224" t="s">
        <v>22</v>
      </c>
      <c r="M71" s="236">
        <v>184</v>
      </c>
      <c r="N71" s="128">
        <f t="shared" si="13"/>
        <v>2500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0</v>
      </c>
      <c r="I72" s="119">
        <v>3</v>
      </c>
      <c r="J72" s="224" t="s">
        <v>11</v>
      </c>
      <c r="K72" s="5">
        <f t="shared" si="12"/>
        <v>16</v>
      </c>
      <c r="L72" s="227" t="s">
        <v>3</v>
      </c>
      <c r="M72" s="237">
        <v>3120</v>
      </c>
      <c r="N72" s="128">
        <f t="shared" si="13"/>
        <v>2435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53">
        <v>0</v>
      </c>
      <c r="I73" s="119">
        <v>5</v>
      </c>
      <c r="J73" s="224" t="s">
        <v>13</v>
      </c>
      <c r="K73" s="52"/>
      <c r="L73" s="383" t="s">
        <v>105</v>
      </c>
      <c r="M73" s="235">
        <v>113335</v>
      </c>
      <c r="N73" s="234">
        <f>SUM(H89)</f>
        <v>121927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53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53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10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53">
        <v>0</v>
      </c>
      <c r="I78" s="119">
        <v>11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449">
        <v>0</v>
      </c>
      <c r="I79" s="119">
        <v>14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18</v>
      </c>
      <c r="J80" s="224" t="s">
        <v>23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554">
        <v>0</v>
      </c>
      <c r="I81" s="119">
        <v>19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128">
        <v>0</v>
      </c>
      <c r="I82" s="119">
        <v>20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127">
        <v>0</v>
      </c>
      <c r="I83" s="119">
        <v>28</v>
      </c>
      <c r="J83" s="224" t="s">
        <v>33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53">
        <v>0</v>
      </c>
      <c r="I84" s="119">
        <v>31</v>
      </c>
      <c r="J84" s="224" t="s">
        <v>115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452">
        <v>0</v>
      </c>
      <c r="I85" s="119">
        <v>32</v>
      </c>
      <c r="J85" s="224" t="s">
        <v>36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35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121927</v>
      </c>
      <c r="I89" s="119"/>
      <c r="J89" s="5" t="s">
        <v>110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77" sqref="M7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219</v>
      </c>
      <c r="I2" s="119"/>
      <c r="J2" s="259" t="s">
        <v>122</v>
      </c>
      <c r="K2" s="5"/>
      <c r="L2" s="251" t="s">
        <v>211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118</v>
      </c>
      <c r="I3" s="119"/>
      <c r="J3" s="202" t="s">
        <v>119</v>
      </c>
      <c r="K3" s="5"/>
      <c r="L3" s="51" t="s">
        <v>118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6">
        <v>34668</v>
      </c>
      <c r="I4" s="119">
        <v>17</v>
      </c>
      <c r="J4" s="40" t="s">
        <v>22</v>
      </c>
      <c r="K4" s="277">
        <f>SUM(I4)</f>
        <v>17</v>
      </c>
      <c r="L4" s="374">
        <v>16981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34530</v>
      </c>
      <c r="I5" s="119">
        <v>31</v>
      </c>
      <c r="J5" s="40" t="s">
        <v>71</v>
      </c>
      <c r="K5" s="277">
        <f t="shared" ref="K5:K13" si="0">SUM(I5)</f>
        <v>31</v>
      </c>
      <c r="L5" s="374">
        <v>22998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26613</v>
      </c>
      <c r="I6" s="119">
        <v>33</v>
      </c>
      <c r="J6" s="40" t="s">
        <v>0</v>
      </c>
      <c r="K6" s="277">
        <f t="shared" si="0"/>
        <v>33</v>
      </c>
      <c r="L6" s="374">
        <v>21128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26344</v>
      </c>
      <c r="I7" s="119">
        <v>2</v>
      </c>
      <c r="J7" s="40" t="s">
        <v>6</v>
      </c>
      <c r="K7" s="277">
        <f t="shared" si="0"/>
        <v>2</v>
      </c>
      <c r="L7" s="374">
        <v>5782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19354</v>
      </c>
      <c r="I8" s="119">
        <v>3</v>
      </c>
      <c r="J8" s="40" t="s">
        <v>11</v>
      </c>
      <c r="K8" s="277">
        <f t="shared" si="0"/>
        <v>3</v>
      </c>
      <c r="L8" s="374">
        <v>26001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18299</v>
      </c>
      <c r="I9" s="119">
        <v>34</v>
      </c>
      <c r="J9" s="40" t="s">
        <v>1</v>
      </c>
      <c r="K9" s="277">
        <f t="shared" si="0"/>
        <v>34</v>
      </c>
      <c r="L9" s="374">
        <v>15467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14436</v>
      </c>
      <c r="I10" s="119">
        <v>40</v>
      </c>
      <c r="J10" s="404" t="s">
        <v>2</v>
      </c>
      <c r="K10" s="277">
        <f t="shared" si="0"/>
        <v>40</v>
      </c>
      <c r="L10" s="374">
        <v>11985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13006</v>
      </c>
      <c r="I11" s="119">
        <v>16</v>
      </c>
      <c r="J11" s="40" t="s">
        <v>3</v>
      </c>
      <c r="K11" s="277">
        <f t="shared" si="0"/>
        <v>16</v>
      </c>
      <c r="L11" s="374">
        <v>5753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46">
        <v>9846</v>
      </c>
      <c r="I12" s="119">
        <v>13</v>
      </c>
      <c r="J12" s="40" t="s">
        <v>7</v>
      </c>
      <c r="K12" s="277">
        <f t="shared" si="0"/>
        <v>13</v>
      </c>
      <c r="L12" s="375">
        <v>7161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44">
        <v>7479</v>
      </c>
      <c r="I13" s="194">
        <v>11</v>
      </c>
      <c r="J13" s="103" t="s">
        <v>18</v>
      </c>
      <c r="K13" s="277">
        <f t="shared" si="0"/>
        <v>11</v>
      </c>
      <c r="L13" s="375">
        <v>8266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1">
        <v>7224</v>
      </c>
      <c r="I14" s="303">
        <v>21</v>
      </c>
      <c r="J14" s="555" t="s">
        <v>190</v>
      </c>
      <c r="K14" s="151" t="s">
        <v>8</v>
      </c>
      <c r="L14" s="376">
        <v>177882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6806</v>
      </c>
      <c r="I15" s="119">
        <v>26</v>
      </c>
      <c r="J15" s="40" t="s">
        <v>31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6354</v>
      </c>
      <c r="I16" s="119">
        <v>25</v>
      </c>
      <c r="J16" s="40" t="s">
        <v>30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5004</v>
      </c>
      <c r="I17" s="119">
        <v>38</v>
      </c>
      <c r="J17" s="40" t="s">
        <v>39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4988</v>
      </c>
      <c r="I18" s="119">
        <v>24</v>
      </c>
      <c r="J18" s="404" t="s">
        <v>29</v>
      </c>
      <c r="K18" s="1"/>
      <c r="L18" s="260" t="s">
        <v>122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2014</v>
      </c>
      <c r="I19" s="119">
        <v>36</v>
      </c>
      <c r="J19" s="40" t="s">
        <v>5</v>
      </c>
      <c r="K19" s="163">
        <f>SUM(I4)</f>
        <v>17</v>
      </c>
      <c r="L19" s="40" t="s">
        <v>22</v>
      </c>
      <c r="M19" s="518">
        <v>27863</v>
      </c>
      <c r="N19" s="128">
        <f>SUM(H4)</f>
        <v>34668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219</v>
      </c>
      <c r="D20" s="74" t="s">
        <v>211</v>
      </c>
      <c r="E20" s="74" t="s">
        <v>54</v>
      </c>
      <c r="F20" s="74" t="s">
        <v>53</v>
      </c>
      <c r="G20" s="75" t="s">
        <v>55</v>
      </c>
      <c r="H20" s="127">
        <v>1645</v>
      </c>
      <c r="I20" s="119">
        <v>1</v>
      </c>
      <c r="J20" s="40" t="s">
        <v>4</v>
      </c>
      <c r="K20" s="163">
        <f t="shared" ref="K20:K28" si="1">SUM(I5)</f>
        <v>31</v>
      </c>
      <c r="L20" s="40" t="s">
        <v>71</v>
      </c>
      <c r="M20" s="519">
        <v>19786</v>
      </c>
      <c r="N20" s="128">
        <f t="shared" ref="N20:N28" si="2">SUM(H5)</f>
        <v>34530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22</v>
      </c>
      <c r="C21" s="276">
        <f>SUM(H4)</f>
        <v>34668</v>
      </c>
      <c r="D21" s="9">
        <f>SUM(L4)</f>
        <v>16981</v>
      </c>
      <c r="E21" s="66">
        <f t="shared" ref="E21:E30" si="3">SUM(N19/M19*100)</f>
        <v>124.42307002117504</v>
      </c>
      <c r="F21" s="66">
        <f t="shared" ref="F21:F31" si="4">SUM(C21/D21*100)</f>
        <v>204.15758789235028</v>
      </c>
      <c r="G21" s="77"/>
      <c r="H21" s="127">
        <v>1293</v>
      </c>
      <c r="I21" s="119">
        <v>9</v>
      </c>
      <c r="J21" s="454" t="s">
        <v>198</v>
      </c>
      <c r="K21" s="163">
        <f t="shared" si="1"/>
        <v>33</v>
      </c>
      <c r="L21" s="40" t="s">
        <v>0</v>
      </c>
      <c r="M21" s="519">
        <v>26218</v>
      </c>
      <c r="N21" s="128">
        <f t="shared" si="2"/>
        <v>26613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71</v>
      </c>
      <c r="C22" s="276">
        <f t="shared" ref="C22:C30" si="5">SUM(H5)</f>
        <v>34530</v>
      </c>
      <c r="D22" s="9">
        <f t="shared" ref="D22:D30" si="6">SUM(L5)</f>
        <v>22998</v>
      </c>
      <c r="E22" s="66">
        <f t="shared" si="3"/>
        <v>174.51733548974022</v>
      </c>
      <c r="F22" s="66">
        <f t="shared" si="4"/>
        <v>150.14349073832506</v>
      </c>
      <c r="G22" s="77"/>
      <c r="H22" s="127">
        <v>1173</v>
      </c>
      <c r="I22" s="119">
        <v>14</v>
      </c>
      <c r="J22" s="40" t="s">
        <v>20</v>
      </c>
      <c r="K22" s="163">
        <f t="shared" si="1"/>
        <v>2</v>
      </c>
      <c r="L22" s="40" t="s">
        <v>6</v>
      </c>
      <c r="M22" s="519">
        <v>18695</v>
      </c>
      <c r="N22" s="128">
        <f t="shared" si="2"/>
        <v>26344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0</v>
      </c>
      <c r="C23" s="532">
        <f t="shared" si="5"/>
        <v>26613</v>
      </c>
      <c r="D23" s="139">
        <f t="shared" si="6"/>
        <v>21128</v>
      </c>
      <c r="E23" s="533">
        <f t="shared" si="3"/>
        <v>101.50659852010068</v>
      </c>
      <c r="F23" s="533">
        <f t="shared" si="4"/>
        <v>125.96081029912911</v>
      </c>
      <c r="G23" s="77"/>
      <c r="H23" s="127">
        <v>706</v>
      </c>
      <c r="I23" s="119">
        <v>27</v>
      </c>
      <c r="J23" s="40" t="s">
        <v>32</v>
      </c>
      <c r="K23" s="163">
        <f t="shared" si="1"/>
        <v>3</v>
      </c>
      <c r="L23" s="40" t="s">
        <v>11</v>
      </c>
      <c r="M23" s="519">
        <v>23005</v>
      </c>
      <c r="N23" s="128">
        <f t="shared" si="2"/>
        <v>19354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6</v>
      </c>
      <c r="C24" s="276">
        <f t="shared" si="5"/>
        <v>26344</v>
      </c>
      <c r="D24" s="9">
        <f t="shared" si="6"/>
        <v>5782</v>
      </c>
      <c r="E24" s="66">
        <f t="shared" si="3"/>
        <v>140.91468307033966</v>
      </c>
      <c r="F24" s="66">
        <f t="shared" si="4"/>
        <v>455.62089242476651</v>
      </c>
      <c r="G24" s="77"/>
      <c r="H24" s="127">
        <v>428</v>
      </c>
      <c r="I24" s="119">
        <v>12</v>
      </c>
      <c r="J24" s="40" t="s">
        <v>19</v>
      </c>
      <c r="K24" s="163">
        <f t="shared" si="1"/>
        <v>34</v>
      </c>
      <c r="L24" s="40" t="s">
        <v>1</v>
      </c>
      <c r="M24" s="519">
        <v>16598</v>
      </c>
      <c r="N24" s="128">
        <f t="shared" si="2"/>
        <v>18299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11</v>
      </c>
      <c r="C25" s="276">
        <f t="shared" si="5"/>
        <v>19354</v>
      </c>
      <c r="D25" s="9">
        <f t="shared" si="6"/>
        <v>26001</v>
      </c>
      <c r="E25" s="66">
        <f t="shared" si="3"/>
        <v>84.129537057161485</v>
      </c>
      <c r="F25" s="66">
        <f t="shared" si="4"/>
        <v>74.435598630821886</v>
      </c>
      <c r="G25" s="87"/>
      <c r="H25" s="397">
        <v>418</v>
      </c>
      <c r="I25" s="119">
        <v>4</v>
      </c>
      <c r="J25" s="40" t="s">
        <v>12</v>
      </c>
      <c r="K25" s="163">
        <f t="shared" si="1"/>
        <v>40</v>
      </c>
      <c r="L25" s="404" t="s">
        <v>2</v>
      </c>
      <c r="M25" s="519">
        <v>12332</v>
      </c>
      <c r="N25" s="128">
        <f t="shared" si="2"/>
        <v>14436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1</v>
      </c>
      <c r="C26" s="276">
        <f t="shared" si="5"/>
        <v>18299</v>
      </c>
      <c r="D26" s="9">
        <f t="shared" si="6"/>
        <v>15467</v>
      </c>
      <c r="E26" s="66">
        <f t="shared" si="3"/>
        <v>110.24822267743102</v>
      </c>
      <c r="F26" s="66">
        <f t="shared" si="4"/>
        <v>118.30995021659017</v>
      </c>
      <c r="G26" s="77"/>
      <c r="H26" s="127">
        <v>334</v>
      </c>
      <c r="I26" s="119">
        <v>39</v>
      </c>
      <c r="J26" s="40" t="s">
        <v>40</v>
      </c>
      <c r="K26" s="163">
        <f t="shared" si="1"/>
        <v>16</v>
      </c>
      <c r="L26" s="40" t="s">
        <v>3</v>
      </c>
      <c r="M26" s="519">
        <v>11505</v>
      </c>
      <c r="N26" s="128">
        <f t="shared" si="2"/>
        <v>13006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4" t="s">
        <v>2</v>
      </c>
      <c r="C27" s="276">
        <f t="shared" si="5"/>
        <v>14436</v>
      </c>
      <c r="D27" s="9">
        <f t="shared" si="6"/>
        <v>11985</v>
      </c>
      <c r="E27" s="66">
        <f t="shared" si="3"/>
        <v>117.06130392474863</v>
      </c>
      <c r="F27" s="66">
        <f t="shared" si="4"/>
        <v>120.45056320400501</v>
      </c>
      <c r="G27" s="77"/>
      <c r="H27" s="127">
        <v>213</v>
      </c>
      <c r="I27" s="119">
        <v>32</v>
      </c>
      <c r="J27" s="40" t="s">
        <v>36</v>
      </c>
      <c r="K27" s="163">
        <f t="shared" si="1"/>
        <v>13</v>
      </c>
      <c r="L27" s="40" t="s">
        <v>7</v>
      </c>
      <c r="M27" s="520">
        <v>13584</v>
      </c>
      <c r="N27" s="128">
        <f t="shared" si="2"/>
        <v>9846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3</v>
      </c>
      <c r="C28" s="276">
        <f t="shared" si="5"/>
        <v>13006</v>
      </c>
      <c r="D28" s="9">
        <f t="shared" si="6"/>
        <v>5753</v>
      </c>
      <c r="E28" s="66">
        <f t="shared" si="3"/>
        <v>113.0465015210778</v>
      </c>
      <c r="F28" s="66">
        <f t="shared" si="4"/>
        <v>226.07335303320008</v>
      </c>
      <c r="G28" s="88"/>
      <c r="H28" s="397">
        <v>173</v>
      </c>
      <c r="I28" s="119">
        <v>20</v>
      </c>
      <c r="J28" s="40" t="s">
        <v>25</v>
      </c>
      <c r="K28" s="252">
        <f t="shared" si="1"/>
        <v>11</v>
      </c>
      <c r="L28" s="103" t="s">
        <v>18</v>
      </c>
      <c r="M28" s="521">
        <v>7403</v>
      </c>
      <c r="N28" s="233">
        <f t="shared" si="2"/>
        <v>7479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7</v>
      </c>
      <c r="C29" s="276">
        <f t="shared" si="5"/>
        <v>9846</v>
      </c>
      <c r="D29" s="9">
        <f t="shared" si="6"/>
        <v>7161</v>
      </c>
      <c r="E29" s="66">
        <f t="shared" si="3"/>
        <v>72.482332155477039</v>
      </c>
      <c r="F29" s="66">
        <f t="shared" si="4"/>
        <v>137.4947633012149</v>
      </c>
      <c r="G29" s="87"/>
      <c r="H29" s="127">
        <v>103</v>
      </c>
      <c r="I29" s="119">
        <v>7</v>
      </c>
      <c r="J29" s="40" t="s">
        <v>15</v>
      </c>
      <c r="K29" s="161"/>
      <c r="L29" s="161" t="s">
        <v>202</v>
      </c>
      <c r="M29" s="522">
        <v>212769</v>
      </c>
      <c r="N29" s="241">
        <f>SUM(H44)</f>
        <v>243721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18</v>
      </c>
      <c r="C30" s="276">
        <f t="shared" si="5"/>
        <v>7479</v>
      </c>
      <c r="D30" s="9">
        <f t="shared" si="6"/>
        <v>8266</v>
      </c>
      <c r="E30" s="72">
        <f t="shared" si="3"/>
        <v>101.0266108334459</v>
      </c>
      <c r="F30" s="78">
        <f t="shared" si="4"/>
        <v>90.479070892813937</v>
      </c>
      <c r="G30" s="90"/>
      <c r="H30" s="127">
        <v>70</v>
      </c>
      <c r="I30" s="119">
        <v>29</v>
      </c>
      <c r="J30" s="40" t="s">
        <v>57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243721</v>
      </c>
      <c r="D31" s="82">
        <f>SUM(L14)</f>
        <v>177882</v>
      </c>
      <c r="E31" s="85">
        <f>SUM(N29/M29*100)</f>
        <v>114.54723197458276</v>
      </c>
      <c r="F31" s="78">
        <f t="shared" si="4"/>
        <v>137.01273878188911</v>
      </c>
      <c r="G31" s="86"/>
      <c r="H31" s="127">
        <v>60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449">
        <v>54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44</v>
      </c>
      <c r="I33" s="119">
        <v>10</v>
      </c>
      <c r="J33" s="40" t="s">
        <v>17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21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471">
        <v>16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5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53">
        <v>0</v>
      </c>
      <c r="I37" s="119">
        <v>8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19</v>
      </c>
      <c r="J38" s="40" t="s">
        <v>24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53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243721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219</v>
      </c>
      <c r="I48" s="119"/>
      <c r="J48" s="262" t="s">
        <v>103</v>
      </c>
      <c r="K48" s="5"/>
      <c r="L48" s="443" t="s">
        <v>211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118</v>
      </c>
      <c r="I49" s="119"/>
      <c r="J49" s="202" t="s">
        <v>10</v>
      </c>
      <c r="K49" s="5"/>
      <c r="L49" s="443" t="s">
        <v>216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37139</v>
      </c>
      <c r="I50" s="119">
        <v>16</v>
      </c>
      <c r="J50" s="40" t="s">
        <v>3</v>
      </c>
      <c r="K50" s="441">
        <f>SUM(I50)</f>
        <v>16</v>
      </c>
      <c r="L50" s="444">
        <v>47675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127">
        <v>14396</v>
      </c>
      <c r="I51" s="119">
        <v>33</v>
      </c>
      <c r="J51" s="40" t="s">
        <v>0</v>
      </c>
      <c r="K51" s="441">
        <f t="shared" ref="K51:K59" si="7">SUM(I51)</f>
        <v>33</v>
      </c>
      <c r="L51" s="445">
        <v>4128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9782</v>
      </c>
      <c r="I52" s="119">
        <v>38</v>
      </c>
      <c r="J52" s="40" t="s">
        <v>39</v>
      </c>
      <c r="K52" s="441">
        <f t="shared" si="7"/>
        <v>38</v>
      </c>
      <c r="L52" s="445">
        <v>9642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219</v>
      </c>
      <c r="D53" s="74" t="s">
        <v>211</v>
      </c>
      <c r="E53" s="74" t="s">
        <v>54</v>
      </c>
      <c r="F53" s="74" t="s">
        <v>53</v>
      </c>
      <c r="G53" s="75" t="s">
        <v>55</v>
      </c>
      <c r="H53" s="53">
        <v>8653</v>
      </c>
      <c r="I53" s="119">
        <v>26</v>
      </c>
      <c r="J53" s="40" t="s">
        <v>31</v>
      </c>
      <c r="K53" s="441">
        <f t="shared" si="7"/>
        <v>26</v>
      </c>
      <c r="L53" s="445">
        <v>2755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37139</v>
      </c>
      <c r="D54" s="139">
        <f>SUM(L50)</f>
        <v>47675</v>
      </c>
      <c r="E54" s="66">
        <f t="shared" ref="E54:E63" si="8">SUM(N67/M67*100)</f>
        <v>110.57881260048829</v>
      </c>
      <c r="F54" s="66">
        <f t="shared" ref="F54:F61" si="9">SUM(C54/D54*100)</f>
        <v>77.900367068694294</v>
      </c>
      <c r="G54" s="77"/>
      <c r="H54" s="53">
        <v>3141</v>
      </c>
      <c r="I54" s="119">
        <v>34</v>
      </c>
      <c r="J54" s="40" t="s">
        <v>1</v>
      </c>
      <c r="K54" s="441">
        <f t="shared" si="7"/>
        <v>34</v>
      </c>
      <c r="L54" s="445">
        <v>2482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0</v>
      </c>
      <c r="C55" s="52">
        <f t="shared" ref="C55:C63" si="10">SUM(H51)</f>
        <v>14396</v>
      </c>
      <c r="D55" s="139">
        <f t="shared" ref="D55:D63" si="11">SUM(L51)</f>
        <v>4128</v>
      </c>
      <c r="E55" s="66">
        <f t="shared" si="8"/>
        <v>86.224245328222324</v>
      </c>
      <c r="F55" s="66">
        <f t="shared" si="9"/>
        <v>348.74031007751938</v>
      </c>
      <c r="G55" s="77"/>
      <c r="H55" s="397">
        <v>1953</v>
      </c>
      <c r="I55" s="119">
        <v>40</v>
      </c>
      <c r="J55" s="40" t="s">
        <v>2</v>
      </c>
      <c r="K55" s="441">
        <f t="shared" si="7"/>
        <v>40</v>
      </c>
      <c r="L55" s="445">
        <v>569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39</v>
      </c>
      <c r="C56" s="52">
        <f t="shared" si="10"/>
        <v>9782</v>
      </c>
      <c r="D56" s="139">
        <f t="shared" si="11"/>
        <v>9642</v>
      </c>
      <c r="E56" s="66">
        <f t="shared" si="8"/>
        <v>116.355418103961</v>
      </c>
      <c r="F56" s="66">
        <f t="shared" si="9"/>
        <v>101.45198091682224</v>
      </c>
      <c r="G56" s="77"/>
      <c r="H56" s="53">
        <v>1853</v>
      </c>
      <c r="I56" s="119">
        <v>36</v>
      </c>
      <c r="J56" s="40" t="s">
        <v>5</v>
      </c>
      <c r="K56" s="441">
        <f t="shared" si="7"/>
        <v>36</v>
      </c>
      <c r="L56" s="445">
        <v>702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8653</v>
      </c>
      <c r="D57" s="139">
        <f t="shared" si="11"/>
        <v>2755</v>
      </c>
      <c r="E57" s="66">
        <f t="shared" si="8"/>
        <v>113.21470626717259</v>
      </c>
      <c r="F57" s="66">
        <f t="shared" si="9"/>
        <v>314.08348457350274</v>
      </c>
      <c r="G57" s="77"/>
      <c r="H57" s="53">
        <v>963</v>
      </c>
      <c r="I57" s="119">
        <v>31</v>
      </c>
      <c r="J57" s="40" t="s">
        <v>126</v>
      </c>
      <c r="K57" s="441">
        <f t="shared" si="7"/>
        <v>31</v>
      </c>
      <c r="L57" s="445">
        <v>914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3141</v>
      </c>
      <c r="D58" s="139">
        <f t="shared" si="11"/>
        <v>2482</v>
      </c>
      <c r="E58" s="66">
        <f t="shared" si="8"/>
        <v>168.14775160599572</v>
      </c>
      <c r="F58" s="66">
        <f t="shared" si="9"/>
        <v>126.5511684125705</v>
      </c>
      <c r="G58" s="87"/>
      <c r="H58" s="53">
        <v>785</v>
      </c>
      <c r="I58" s="119">
        <v>14</v>
      </c>
      <c r="J58" s="40" t="s">
        <v>20</v>
      </c>
      <c r="K58" s="441">
        <f t="shared" si="7"/>
        <v>14</v>
      </c>
      <c r="L58" s="445">
        <v>543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2</v>
      </c>
      <c r="C59" s="52">
        <f t="shared" si="10"/>
        <v>1953</v>
      </c>
      <c r="D59" s="139">
        <f t="shared" si="11"/>
        <v>569</v>
      </c>
      <c r="E59" s="66">
        <f t="shared" si="8"/>
        <v>114.27735517846693</v>
      </c>
      <c r="F59" s="66">
        <f t="shared" si="9"/>
        <v>343.23374340949033</v>
      </c>
      <c r="G59" s="77"/>
      <c r="H59" s="542">
        <v>683</v>
      </c>
      <c r="I59" s="194">
        <v>25</v>
      </c>
      <c r="J59" s="103" t="s">
        <v>30</v>
      </c>
      <c r="K59" s="442">
        <f t="shared" si="7"/>
        <v>25</v>
      </c>
      <c r="L59" s="446">
        <v>1761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4">
        <v>7</v>
      </c>
      <c r="B60" s="40" t="s">
        <v>5</v>
      </c>
      <c r="C60" s="128">
        <f t="shared" si="10"/>
        <v>1853</v>
      </c>
      <c r="D60" s="139">
        <f t="shared" si="11"/>
        <v>702</v>
      </c>
      <c r="E60" s="66">
        <f t="shared" si="8"/>
        <v>67.975055025678657</v>
      </c>
      <c r="F60" s="66">
        <f t="shared" si="9"/>
        <v>263.96011396011392</v>
      </c>
      <c r="G60" s="505"/>
      <c r="H60" s="535">
        <v>534</v>
      </c>
      <c r="I60" s="303">
        <v>24</v>
      </c>
      <c r="J60" s="556" t="s">
        <v>29</v>
      </c>
      <c r="K60" s="506" t="s">
        <v>8</v>
      </c>
      <c r="L60" s="527">
        <v>72353</v>
      </c>
      <c r="M60" s="507"/>
      <c r="N60" s="130"/>
      <c r="Q60" s="129"/>
      <c r="R60" s="50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71</v>
      </c>
      <c r="C61" s="52">
        <f t="shared" si="10"/>
        <v>963</v>
      </c>
      <c r="D61" s="139">
        <f t="shared" si="11"/>
        <v>914</v>
      </c>
      <c r="E61" s="66">
        <f t="shared" si="8"/>
        <v>214.47661469933186</v>
      </c>
      <c r="F61" s="66">
        <f t="shared" si="9"/>
        <v>105.36105032822758</v>
      </c>
      <c r="G61" s="88"/>
      <c r="H61" s="53">
        <v>212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20</v>
      </c>
      <c r="C62" s="52">
        <f t="shared" si="10"/>
        <v>785</v>
      </c>
      <c r="D62" s="139">
        <f t="shared" si="11"/>
        <v>543</v>
      </c>
      <c r="E62" s="66">
        <f t="shared" si="8"/>
        <v>103.56200527704485</v>
      </c>
      <c r="F62" s="66">
        <f>SUM(C62/D62*100)</f>
        <v>144.56721915285451</v>
      </c>
      <c r="G62" s="87"/>
      <c r="H62" s="127">
        <v>152</v>
      </c>
      <c r="I62" s="119">
        <v>37</v>
      </c>
      <c r="J62" s="40" t="s">
        <v>38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30</v>
      </c>
      <c r="C63" s="52">
        <f t="shared" si="10"/>
        <v>683</v>
      </c>
      <c r="D63" s="139">
        <f t="shared" si="11"/>
        <v>1761</v>
      </c>
      <c r="E63" s="72">
        <f t="shared" si="8"/>
        <v>146.2526766595289</v>
      </c>
      <c r="F63" s="66">
        <f>SUM(C63/D63*100)</f>
        <v>38.784781374219193</v>
      </c>
      <c r="G63" s="90"/>
      <c r="H63" s="53">
        <v>117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80538</v>
      </c>
      <c r="D64" s="82">
        <f>SUM(L60)</f>
        <v>72353</v>
      </c>
      <c r="E64" s="85">
        <f>SUM(N77/M77*100)</f>
        <v>106.58673125024814</v>
      </c>
      <c r="F64" s="85">
        <f>SUM(C64/D64*100)</f>
        <v>111.31259242878664</v>
      </c>
      <c r="G64" s="86"/>
      <c r="H64" s="471">
        <v>89</v>
      </c>
      <c r="I64" s="119">
        <v>1</v>
      </c>
      <c r="J64" s="40" t="s">
        <v>4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198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53">
        <v>6</v>
      </c>
      <c r="I66" s="119">
        <v>23</v>
      </c>
      <c r="J66" s="40" t="s">
        <v>28</v>
      </c>
      <c r="K66" s="1"/>
      <c r="L66" s="263" t="s">
        <v>103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0</v>
      </c>
      <c r="I67" s="119">
        <v>2</v>
      </c>
      <c r="J67" s="40" t="s">
        <v>6</v>
      </c>
      <c r="K67" s="5">
        <f>SUM(I50)</f>
        <v>16</v>
      </c>
      <c r="L67" s="40" t="s">
        <v>3</v>
      </c>
      <c r="M67" s="238">
        <v>33586</v>
      </c>
      <c r="N67" s="128">
        <f>SUM(H50)</f>
        <v>37139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0</v>
      </c>
      <c r="I68" s="119">
        <v>3</v>
      </c>
      <c r="J68" s="40" t="s">
        <v>11</v>
      </c>
      <c r="K68" s="5">
        <f t="shared" ref="K68:K76" si="12">SUM(I51)</f>
        <v>33</v>
      </c>
      <c r="L68" s="40" t="s">
        <v>0</v>
      </c>
      <c r="M68" s="239">
        <v>16696</v>
      </c>
      <c r="N68" s="128">
        <f t="shared" ref="N68:N76" si="13">SUM(H51)</f>
        <v>14396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4</v>
      </c>
      <c r="J69" s="40" t="s">
        <v>12</v>
      </c>
      <c r="K69" s="5">
        <f t="shared" si="12"/>
        <v>38</v>
      </c>
      <c r="L69" s="40" t="s">
        <v>39</v>
      </c>
      <c r="M69" s="239">
        <v>8407</v>
      </c>
      <c r="N69" s="128">
        <f t="shared" si="13"/>
        <v>9782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5</v>
      </c>
      <c r="J70" s="40" t="s">
        <v>13</v>
      </c>
      <c r="K70" s="5">
        <f t="shared" si="12"/>
        <v>26</v>
      </c>
      <c r="L70" s="40" t="s">
        <v>31</v>
      </c>
      <c r="M70" s="239">
        <v>7643</v>
      </c>
      <c r="N70" s="128">
        <f t="shared" si="13"/>
        <v>8653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127">
        <v>0</v>
      </c>
      <c r="I71" s="119">
        <v>6</v>
      </c>
      <c r="J71" s="40" t="s">
        <v>14</v>
      </c>
      <c r="K71" s="5">
        <f t="shared" si="12"/>
        <v>34</v>
      </c>
      <c r="L71" s="40" t="s">
        <v>1</v>
      </c>
      <c r="M71" s="239">
        <v>1868</v>
      </c>
      <c r="N71" s="128">
        <f t="shared" si="13"/>
        <v>3141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7</v>
      </c>
      <c r="J72" s="40" t="s">
        <v>15</v>
      </c>
      <c r="K72" s="5">
        <f t="shared" si="12"/>
        <v>40</v>
      </c>
      <c r="L72" s="40" t="s">
        <v>2</v>
      </c>
      <c r="M72" s="239">
        <v>1709</v>
      </c>
      <c r="N72" s="128">
        <f t="shared" si="13"/>
        <v>1953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127">
        <v>0</v>
      </c>
      <c r="I73" s="119">
        <v>8</v>
      </c>
      <c r="J73" s="40" t="s">
        <v>16</v>
      </c>
      <c r="K73" s="5">
        <f t="shared" si="12"/>
        <v>36</v>
      </c>
      <c r="L73" s="40" t="s">
        <v>5</v>
      </c>
      <c r="M73" s="239">
        <v>2726</v>
      </c>
      <c r="N73" s="128">
        <f t="shared" si="13"/>
        <v>1853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10</v>
      </c>
      <c r="J74" s="40" t="s">
        <v>17</v>
      </c>
      <c r="K74" s="5">
        <f t="shared" si="12"/>
        <v>31</v>
      </c>
      <c r="L74" s="40" t="s">
        <v>71</v>
      </c>
      <c r="M74" s="239">
        <v>449</v>
      </c>
      <c r="N74" s="128">
        <f t="shared" si="13"/>
        <v>963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11</v>
      </c>
      <c r="J75" s="40" t="s">
        <v>18</v>
      </c>
      <c r="K75" s="5">
        <f t="shared" si="12"/>
        <v>14</v>
      </c>
      <c r="L75" s="40" t="s">
        <v>20</v>
      </c>
      <c r="M75" s="239">
        <v>758</v>
      </c>
      <c r="N75" s="128">
        <f t="shared" si="13"/>
        <v>785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12</v>
      </c>
      <c r="J76" s="40" t="s">
        <v>19</v>
      </c>
      <c r="K76" s="18">
        <f t="shared" si="12"/>
        <v>25</v>
      </c>
      <c r="L76" s="103" t="s">
        <v>30</v>
      </c>
      <c r="M76" s="240">
        <v>467</v>
      </c>
      <c r="N76" s="233">
        <f t="shared" si="13"/>
        <v>683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17</v>
      </c>
      <c r="J77" s="40" t="s">
        <v>22</v>
      </c>
      <c r="K77" s="5"/>
      <c r="L77" s="161" t="s">
        <v>69</v>
      </c>
      <c r="M77" s="409">
        <v>75561</v>
      </c>
      <c r="N77" s="241">
        <f>SUM(H90)</f>
        <v>80538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28">
        <v>0</v>
      </c>
      <c r="I78" s="119">
        <v>18</v>
      </c>
      <c r="J78" s="40" t="s">
        <v>23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19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128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39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127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127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12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80538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P60" sqref="P60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120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222</v>
      </c>
      <c r="I2" s="5"/>
      <c r="J2" s="254" t="s">
        <v>120</v>
      </c>
      <c r="K2" s="117"/>
      <c r="L2" s="432" t="s">
        <v>215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118</v>
      </c>
      <c r="I3" s="5"/>
      <c r="J3" s="202" t="s">
        <v>10</v>
      </c>
      <c r="K3" s="117"/>
      <c r="L3" s="433" t="s">
        <v>118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35238</v>
      </c>
      <c r="I4" s="119">
        <v>33</v>
      </c>
      <c r="J4" s="225" t="s">
        <v>0</v>
      </c>
      <c r="K4" s="167">
        <f>SUM(I4)</f>
        <v>33</v>
      </c>
      <c r="L4" s="425">
        <v>32041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20027</v>
      </c>
      <c r="I5" s="119">
        <v>34</v>
      </c>
      <c r="J5" s="225" t="s">
        <v>1</v>
      </c>
      <c r="K5" s="167">
        <f t="shared" ref="K5:K13" si="0">SUM(I5)</f>
        <v>34</v>
      </c>
      <c r="L5" s="426">
        <v>19953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10891</v>
      </c>
      <c r="I6" s="119">
        <v>9</v>
      </c>
      <c r="J6" s="472" t="s">
        <v>197</v>
      </c>
      <c r="K6" s="167">
        <f t="shared" si="0"/>
        <v>9</v>
      </c>
      <c r="L6" s="426">
        <v>7490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10563</v>
      </c>
      <c r="I7" s="119">
        <v>40</v>
      </c>
      <c r="J7" s="225" t="s">
        <v>2</v>
      </c>
      <c r="K7" s="167">
        <f t="shared" si="0"/>
        <v>40</v>
      </c>
      <c r="L7" s="426">
        <v>9210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6970</v>
      </c>
      <c r="I8" s="119">
        <v>13</v>
      </c>
      <c r="J8" s="225" t="s">
        <v>7</v>
      </c>
      <c r="K8" s="167">
        <f t="shared" si="0"/>
        <v>13</v>
      </c>
      <c r="L8" s="426">
        <v>9678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6243</v>
      </c>
      <c r="I9" s="119">
        <v>24</v>
      </c>
      <c r="J9" s="225" t="s">
        <v>29</v>
      </c>
      <c r="K9" s="167">
        <f t="shared" si="0"/>
        <v>24</v>
      </c>
      <c r="L9" s="426">
        <v>5486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3226</v>
      </c>
      <c r="I10" s="119">
        <v>38</v>
      </c>
      <c r="J10" s="225" t="s">
        <v>39</v>
      </c>
      <c r="K10" s="167">
        <f t="shared" si="0"/>
        <v>38</v>
      </c>
      <c r="L10" s="426">
        <v>1079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97">
        <v>2851</v>
      </c>
      <c r="I11" s="119">
        <v>12</v>
      </c>
      <c r="J11" s="225" t="s">
        <v>19</v>
      </c>
      <c r="K11" s="167">
        <f t="shared" si="0"/>
        <v>12</v>
      </c>
      <c r="L11" s="426">
        <v>2431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2779</v>
      </c>
      <c r="I12" s="119">
        <v>25</v>
      </c>
      <c r="J12" s="225" t="s">
        <v>30</v>
      </c>
      <c r="K12" s="167">
        <f t="shared" si="0"/>
        <v>25</v>
      </c>
      <c r="L12" s="426">
        <v>2987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1576</v>
      </c>
      <c r="I13" s="194">
        <v>36</v>
      </c>
      <c r="J13" s="302" t="s">
        <v>5</v>
      </c>
      <c r="K13" s="253">
        <f t="shared" si="0"/>
        <v>36</v>
      </c>
      <c r="L13" s="434">
        <v>4772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1">
        <v>1022</v>
      </c>
      <c r="I14" s="303">
        <v>17</v>
      </c>
      <c r="J14" s="524" t="s">
        <v>22</v>
      </c>
      <c r="K14" s="117" t="s">
        <v>8</v>
      </c>
      <c r="L14" s="435">
        <v>100183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848</v>
      </c>
      <c r="I15" s="119">
        <v>31</v>
      </c>
      <c r="J15" s="119" t="s">
        <v>180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397">
        <v>759</v>
      </c>
      <c r="I16" s="119">
        <v>26</v>
      </c>
      <c r="J16" s="225" t="s">
        <v>31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640</v>
      </c>
      <c r="I17" s="119">
        <v>6</v>
      </c>
      <c r="J17" s="225" t="s">
        <v>14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625</v>
      </c>
      <c r="I18" s="119">
        <v>16</v>
      </c>
      <c r="J18" s="225" t="s">
        <v>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573</v>
      </c>
      <c r="I19" s="119">
        <v>21</v>
      </c>
      <c r="J19" s="225" t="s">
        <v>26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437</v>
      </c>
      <c r="I20" s="119">
        <v>18</v>
      </c>
      <c r="J20" s="225" t="s">
        <v>23</v>
      </c>
      <c r="K20" s="167">
        <f>SUM(I4)</f>
        <v>33</v>
      </c>
      <c r="L20" s="225" t="s">
        <v>0</v>
      </c>
      <c r="M20" s="436">
        <v>32137</v>
      </c>
      <c r="N20" s="128">
        <f>SUM(H4)</f>
        <v>35238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219</v>
      </c>
      <c r="D21" s="74" t="s">
        <v>211</v>
      </c>
      <c r="E21" s="74" t="s">
        <v>54</v>
      </c>
      <c r="F21" s="74" t="s">
        <v>53</v>
      </c>
      <c r="G21" s="75" t="s">
        <v>55</v>
      </c>
      <c r="H21" s="127">
        <v>397</v>
      </c>
      <c r="I21" s="119">
        <v>2</v>
      </c>
      <c r="J21" s="225" t="s">
        <v>6</v>
      </c>
      <c r="K21" s="167">
        <f t="shared" ref="K21:K29" si="1">SUM(I5)</f>
        <v>34</v>
      </c>
      <c r="L21" s="225" t="s">
        <v>1</v>
      </c>
      <c r="M21" s="437">
        <v>9810</v>
      </c>
      <c r="N21" s="128">
        <f t="shared" ref="N21:N29" si="2">SUM(H5)</f>
        <v>20027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35238</v>
      </c>
      <c r="D22" s="139">
        <f>SUM(L4)</f>
        <v>32041</v>
      </c>
      <c r="E22" s="70">
        <f t="shared" ref="E22:E31" si="3">SUM(N20/M20*100)</f>
        <v>109.64931387497276</v>
      </c>
      <c r="F22" s="66">
        <f t="shared" ref="F22:F32" si="4">SUM(C22/D22*100)</f>
        <v>109.97784089135796</v>
      </c>
      <c r="G22" s="77"/>
      <c r="H22" s="127">
        <v>238</v>
      </c>
      <c r="I22" s="119">
        <v>22</v>
      </c>
      <c r="J22" s="225" t="s">
        <v>27</v>
      </c>
      <c r="K22" s="167">
        <f t="shared" si="1"/>
        <v>9</v>
      </c>
      <c r="L22" s="472" t="s">
        <v>196</v>
      </c>
      <c r="M22" s="437">
        <v>9682</v>
      </c>
      <c r="N22" s="128">
        <f t="shared" si="2"/>
        <v>10891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1</v>
      </c>
      <c r="C23" s="52">
        <f t="shared" ref="C23:C31" si="5">SUM(H5)</f>
        <v>20027</v>
      </c>
      <c r="D23" s="139">
        <f t="shared" ref="D23:D31" si="6">SUM(L5)</f>
        <v>19953</v>
      </c>
      <c r="E23" s="70">
        <f t="shared" si="3"/>
        <v>204.14882772680934</v>
      </c>
      <c r="F23" s="66">
        <f t="shared" si="4"/>
        <v>100.37087154813813</v>
      </c>
      <c r="G23" s="77"/>
      <c r="H23" s="127">
        <v>202</v>
      </c>
      <c r="I23" s="119">
        <v>14</v>
      </c>
      <c r="J23" s="225" t="s">
        <v>20</v>
      </c>
      <c r="K23" s="167">
        <f t="shared" si="1"/>
        <v>40</v>
      </c>
      <c r="L23" s="225" t="s">
        <v>2</v>
      </c>
      <c r="M23" s="437">
        <v>15669</v>
      </c>
      <c r="N23" s="128">
        <f t="shared" si="2"/>
        <v>10563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472" t="s">
        <v>196</v>
      </c>
      <c r="C24" s="52">
        <f t="shared" si="5"/>
        <v>10891</v>
      </c>
      <c r="D24" s="139">
        <f t="shared" si="6"/>
        <v>7490</v>
      </c>
      <c r="E24" s="70">
        <f t="shared" si="3"/>
        <v>112.48708944432968</v>
      </c>
      <c r="F24" s="66">
        <f t="shared" si="4"/>
        <v>145.40720961281707</v>
      </c>
      <c r="G24" s="77"/>
      <c r="H24" s="127">
        <v>109</v>
      </c>
      <c r="I24" s="119">
        <v>11</v>
      </c>
      <c r="J24" s="225" t="s">
        <v>18</v>
      </c>
      <c r="K24" s="167">
        <f t="shared" si="1"/>
        <v>13</v>
      </c>
      <c r="L24" s="225" t="s">
        <v>7</v>
      </c>
      <c r="M24" s="437">
        <v>8058</v>
      </c>
      <c r="N24" s="128">
        <f t="shared" si="2"/>
        <v>6970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2</v>
      </c>
      <c r="C25" s="52">
        <f t="shared" si="5"/>
        <v>10563</v>
      </c>
      <c r="D25" s="139">
        <f t="shared" si="6"/>
        <v>9210</v>
      </c>
      <c r="E25" s="70">
        <f t="shared" si="3"/>
        <v>67.413363967068733</v>
      </c>
      <c r="F25" s="66">
        <f t="shared" si="4"/>
        <v>114.69055374592834</v>
      </c>
      <c r="G25" s="77"/>
      <c r="H25" s="127">
        <v>24</v>
      </c>
      <c r="I25" s="119">
        <v>5</v>
      </c>
      <c r="J25" s="225" t="s">
        <v>13</v>
      </c>
      <c r="K25" s="167">
        <f t="shared" si="1"/>
        <v>24</v>
      </c>
      <c r="L25" s="225" t="s">
        <v>29</v>
      </c>
      <c r="M25" s="437">
        <v>5084</v>
      </c>
      <c r="N25" s="128">
        <f t="shared" si="2"/>
        <v>6243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225" t="s">
        <v>7</v>
      </c>
      <c r="C26" s="52">
        <f t="shared" si="5"/>
        <v>6970</v>
      </c>
      <c r="D26" s="139">
        <f t="shared" si="6"/>
        <v>9678</v>
      </c>
      <c r="E26" s="70">
        <f t="shared" si="3"/>
        <v>86.497890295358644</v>
      </c>
      <c r="F26" s="66">
        <f t="shared" si="4"/>
        <v>72.019012192601778</v>
      </c>
      <c r="G26" s="87"/>
      <c r="H26" s="127">
        <v>20</v>
      </c>
      <c r="I26" s="119">
        <v>39</v>
      </c>
      <c r="J26" s="225" t="s">
        <v>40</v>
      </c>
      <c r="K26" s="167">
        <f t="shared" si="1"/>
        <v>38</v>
      </c>
      <c r="L26" s="225" t="s">
        <v>39</v>
      </c>
      <c r="M26" s="437">
        <v>772</v>
      </c>
      <c r="N26" s="128">
        <f t="shared" si="2"/>
        <v>3226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6243</v>
      </c>
      <c r="D27" s="139">
        <f t="shared" si="6"/>
        <v>5486</v>
      </c>
      <c r="E27" s="70">
        <f t="shared" si="3"/>
        <v>122.7970102281668</v>
      </c>
      <c r="F27" s="66">
        <f t="shared" si="4"/>
        <v>113.79876048122493</v>
      </c>
      <c r="G27" s="91"/>
      <c r="H27" s="127">
        <v>16</v>
      </c>
      <c r="I27" s="119">
        <v>27</v>
      </c>
      <c r="J27" s="225" t="s">
        <v>32</v>
      </c>
      <c r="K27" s="167">
        <f t="shared" si="1"/>
        <v>12</v>
      </c>
      <c r="L27" s="225" t="s">
        <v>19</v>
      </c>
      <c r="M27" s="437">
        <v>1109</v>
      </c>
      <c r="N27" s="128">
        <f t="shared" si="2"/>
        <v>2851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39</v>
      </c>
      <c r="C28" s="52">
        <f t="shared" si="5"/>
        <v>3226</v>
      </c>
      <c r="D28" s="139">
        <f t="shared" si="6"/>
        <v>1079</v>
      </c>
      <c r="E28" s="70">
        <f t="shared" si="3"/>
        <v>417.87564766839375</v>
      </c>
      <c r="F28" s="66">
        <f t="shared" si="4"/>
        <v>298.98053753475443</v>
      </c>
      <c r="G28" s="77"/>
      <c r="H28" s="127">
        <v>15</v>
      </c>
      <c r="I28" s="119">
        <v>29</v>
      </c>
      <c r="J28" s="225" t="s">
        <v>114</v>
      </c>
      <c r="K28" s="167">
        <f t="shared" si="1"/>
        <v>25</v>
      </c>
      <c r="L28" s="225" t="s">
        <v>30</v>
      </c>
      <c r="M28" s="437">
        <v>2464</v>
      </c>
      <c r="N28" s="128">
        <f t="shared" si="2"/>
        <v>2779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19</v>
      </c>
      <c r="C29" s="52">
        <f t="shared" si="5"/>
        <v>2851</v>
      </c>
      <c r="D29" s="139">
        <f t="shared" si="6"/>
        <v>2431</v>
      </c>
      <c r="E29" s="70">
        <f t="shared" si="3"/>
        <v>257.0784490532011</v>
      </c>
      <c r="F29" s="66">
        <f t="shared" si="4"/>
        <v>117.27684080625258</v>
      </c>
      <c r="G29" s="88"/>
      <c r="H29" s="127">
        <v>10</v>
      </c>
      <c r="I29" s="119">
        <v>32</v>
      </c>
      <c r="J29" s="225" t="s">
        <v>36</v>
      </c>
      <c r="K29" s="253">
        <f t="shared" si="1"/>
        <v>36</v>
      </c>
      <c r="L29" s="302" t="s">
        <v>5</v>
      </c>
      <c r="M29" s="438">
        <v>2556</v>
      </c>
      <c r="N29" s="128">
        <f t="shared" si="2"/>
        <v>1576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30</v>
      </c>
      <c r="C30" s="52">
        <f t="shared" si="5"/>
        <v>2779</v>
      </c>
      <c r="D30" s="139">
        <f t="shared" si="6"/>
        <v>2987</v>
      </c>
      <c r="E30" s="70">
        <f t="shared" si="3"/>
        <v>112.78409090909092</v>
      </c>
      <c r="F30" s="66">
        <f t="shared" si="4"/>
        <v>93.036491463006371</v>
      </c>
      <c r="G30" s="87"/>
      <c r="H30" s="127">
        <v>9</v>
      </c>
      <c r="I30" s="119">
        <v>1</v>
      </c>
      <c r="J30" s="225" t="s">
        <v>4</v>
      </c>
      <c r="K30" s="161"/>
      <c r="L30" s="451" t="s">
        <v>127</v>
      </c>
      <c r="M30" s="439">
        <v>94906</v>
      </c>
      <c r="N30" s="128">
        <f>SUM(H44)</f>
        <v>106315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5</v>
      </c>
      <c r="C31" s="52">
        <f t="shared" si="5"/>
        <v>1576</v>
      </c>
      <c r="D31" s="139">
        <f t="shared" si="6"/>
        <v>4772</v>
      </c>
      <c r="E31" s="71">
        <f t="shared" si="3"/>
        <v>61.658841940532085</v>
      </c>
      <c r="F31" s="78">
        <f t="shared" si="4"/>
        <v>33.02598491198659</v>
      </c>
      <c r="G31" s="90"/>
      <c r="H31" s="127">
        <v>4</v>
      </c>
      <c r="I31" s="119">
        <v>15</v>
      </c>
      <c r="J31" s="225" t="s">
        <v>21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106315</v>
      </c>
      <c r="D32" s="82">
        <f>SUM(L14)</f>
        <v>100183</v>
      </c>
      <c r="E32" s="83">
        <f>SUM(N30/M30*100)</f>
        <v>112.02136851200135</v>
      </c>
      <c r="F32" s="78">
        <f t="shared" si="4"/>
        <v>106.12079893794358</v>
      </c>
      <c r="G32" s="86"/>
      <c r="H32" s="128">
        <v>2</v>
      </c>
      <c r="I32" s="119">
        <v>4</v>
      </c>
      <c r="J32" s="225" t="s">
        <v>12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97">
        <v>1</v>
      </c>
      <c r="I33" s="119">
        <v>20</v>
      </c>
      <c r="J33" s="225" t="s">
        <v>25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97">
        <v>0</v>
      </c>
      <c r="I39" s="119">
        <v>23</v>
      </c>
      <c r="J39" s="225" t="s">
        <v>28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9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106315</v>
      </c>
      <c r="I44" s="5"/>
      <c r="J44" s="224" t="s">
        <v>125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219</v>
      </c>
      <c r="I48" s="5"/>
      <c r="J48" s="250" t="s">
        <v>123</v>
      </c>
      <c r="K48" s="117"/>
      <c r="L48" s="411" t="s">
        <v>215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118</v>
      </c>
      <c r="I49" s="5"/>
      <c r="J49" s="202" t="s">
        <v>10</v>
      </c>
      <c r="K49" s="140"/>
      <c r="L49" s="135" t="s">
        <v>118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49853</v>
      </c>
      <c r="I50" s="225">
        <v>36</v>
      </c>
      <c r="J50" s="225" t="s">
        <v>5</v>
      </c>
      <c r="K50" s="170">
        <f>SUM(I50)</f>
        <v>36</v>
      </c>
      <c r="L50" s="412">
        <v>78234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397">
        <v>36211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31443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20000</v>
      </c>
      <c r="I52" s="225">
        <v>26</v>
      </c>
      <c r="J52" s="224" t="s">
        <v>31</v>
      </c>
      <c r="K52" s="170">
        <f t="shared" si="7"/>
        <v>26</v>
      </c>
      <c r="L52" s="412">
        <v>16743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18978</v>
      </c>
      <c r="I53" s="225">
        <v>16</v>
      </c>
      <c r="J53" s="224" t="s">
        <v>3</v>
      </c>
      <c r="K53" s="170">
        <f t="shared" si="7"/>
        <v>16</v>
      </c>
      <c r="L53" s="412">
        <v>16166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219</v>
      </c>
      <c r="D54" s="74" t="s">
        <v>211</v>
      </c>
      <c r="E54" s="74" t="s">
        <v>54</v>
      </c>
      <c r="F54" s="74" t="s">
        <v>53</v>
      </c>
      <c r="G54" s="75" t="s">
        <v>55</v>
      </c>
      <c r="H54" s="127">
        <v>15087</v>
      </c>
      <c r="I54" s="225">
        <v>40</v>
      </c>
      <c r="J54" s="224" t="s">
        <v>2</v>
      </c>
      <c r="K54" s="170">
        <f t="shared" si="7"/>
        <v>40</v>
      </c>
      <c r="L54" s="412">
        <v>13230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49853</v>
      </c>
      <c r="D55" s="9">
        <f t="shared" ref="D55:D64" si="8">SUM(L50)</f>
        <v>78234</v>
      </c>
      <c r="E55" s="66">
        <f>SUM(N66/M66*100)</f>
        <v>80.03499815376712</v>
      </c>
      <c r="F55" s="66">
        <f t="shared" ref="F55:F65" si="9">SUM(C55/D55*100)</f>
        <v>63.722933762814129</v>
      </c>
      <c r="G55" s="77"/>
      <c r="H55" s="127">
        <v>13208</v>
      </c>
      <c r="I55" s="225">
        <v>24</v>
      </c>
      <c r="J55" s="224" t="s">
        <v>29</v>
      </c>
      <c r="K55" s="170">
        <f t="shared" si="7"/>
        <v>24</v>
      </c>
      <c r="L55" s="412">
        <v>9298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36211</v>
      </c>
      <c r="D56" s="9">
        <f t="shared" si="8"/>
        <v>31443</v>
      </c>
      <c r="E56" s="66">
        <f t="shared" ref="E56:E65" si="11">SUM(N67/M67*100)</f>
        <v>101.98270763511421</v>
      </c>
      <c r="F56" s="66">
        <f t="shared" si="9"/>
        <v>115.16394746048404</v>
      </c>
      <c r="G56" s="77"/>
      <c r="H56" s="127">
        <v>11520</v>
      </c>
      <c r="I56" s="225">
        <v>33</v>
      </c>
      <c r="J56" s="224" t="s">
        <v>0</v>
      </c>
      <c r="K56" s="170">
        <f t="shared" si="7"/>
        <v>33</v>
      </c>
      <c r="L56" s="412">
        <v>10141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31</v>
      </c>
      <c r="C57" s="52">
        <f t="shared" si="10"/>
        <v>20000</v>
      </c>
      <c r="D57" s="9">
        <f t="shared" si="8"/>
        <v>16743</v>
      </c>
      <c r="E57" s="66">
        <f t="shared" si="11"/>
        <v>128.33675564681727</v>
      </c>
      <c r="F57" s="66">
        <f t="shared" si="9"/>
        <v>119.45290569193097</v>
      </c>
      <c r="G57" s="77"/>
      <c r="H57" s="127">
        <v>10660</v>
      </c>
      <c r="I57" s="225">
        <v>38</v>
      </c>
      <c r="J57" s="224" t="s">
        <v>39</v>
      </c>
      <c r="K57" s="170">
        <f t="shared" si="7"/>
        <v>38</v>
      </c>
      <c r="L57" s="412">
        <v>10915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18978</v>
      </c>
      <c r="D58" s="9">
        <f t="shared" si="8"/>
        <v>16166</v>
      </c>
      <c r="E58" s="66">
        <f t="shared" si="11"/>
        <v>93.978409428543131</v>
      </c>
      <c r="F58" s="66">
        <f t="shared" si="9"/>
        <v>117.39453173326734</v>
      </c>
      <c r="G58" s="77"/>
      <c r="H58" s="534">
        <v>8719</v>
      </c>
      <c r="I58" s="227">
        <v>25</v>
      </c>
      <c r="J58" s="227" t="s">
        <v>30</v>
      </c>
      <c r="K58" s="170">
        <f t="shared" si="7"/>
        <v>25</v>
      </c>
      <c r="L58" s="410">
        <v>9437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2</v>
      </c>
      <c r="C59" s="52">
        <f t="shared" si="10"/>
        <v>15087</v>
      </c>
      <c r="D59" s="9">
        <f t="shared" si="8"/>
        <v>13230</v>
      </c>
      <c r="E59" s="66">
        <f t="shared" si="11"/>
        <v>105.23856026785714</v>
      </c>
      <c r="F59" s="66">
        <f t="shared" si="9"/>
        <v>114.03628117913833</v>
      </c>
      <c r="G59" s="87"/>
      <c r="H59" s="558">
        <v>6683</v>
      </c>
      <c r="I59" s="302">
        <v>37</v>
      </c>
      <c r="J59" s="227" t="s">
        <v>38</v>
      </c>
      <c r="K59" s="170">
        <f t="shared" si="7"/>
        <v>37</v>
      </c>
      <c r="L59" s="410">
        <v>3237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29</v>
      </c>
      <c r="C60" s="52">
        <f t="shared" si="10"/>
        <v>13208</v>
      </c>
      <c r="D60" s="9">
        <f t="shared" si="8"/>
        <v>9298</v>
      </c>
      <c r="E60" s="66">
        <f t="shared" si="11"/>
        <v>108.36888743025928</v>
      </c>
      <c r="F60" s="66">
        <f t="shared" si="9"/>
        <v>142.05205420520542</v>
      </c>
      <c r="G60" s="77"/>
      <c r="H60" s="535">
        <v>3725</v>
      </c>
      <c r="I60" s="524">
        <v>34</v>
      </c>
      <c r="J60" s="304" t="s">
        <v>1</v>
      </c>
      <c r="K60" s="117" t="s">
        <v>8</v>
      </c>
      <c r="L60" s="414">
        <v>216496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0</v>
      </c>
      <c r="C61" s="52">
        <f t="shared" si="10"/>
        <v>11520</v>
      </c>
      <c r="D61" s="9">
        <f t="shared" si="8"/>
        <v>10141</v>
      </c>
      <c r="E61" s="66">
        <f t="shared" si="11"/>
        <v>53.0093870789619</v>
      </c>
      <c r="F61" s="66">
        <f t="shared" si="9"/>
        <v>113.59826447095946</v>
      </c>
      <c r="G61" s="77"/>
      <c r="H61" s="127">
        <v>3591</v>
      </c>
      <c r="I61" s="224">
        <v>15</v>
      </c>
      <c r="J61" s="224" t="s">
        <v>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39</v>
      </c>
      <c r="C62" s="52">
        <f t="shared" si="10"/>
        <v>10660</v>
      </c>
      <c r="D62" s="9">
        <f t="shared" si="8"/>
        <v>10915</v>
      </c>
      <c r="E62" s="66">
        <f t="shared" si="11"/>
        <v>120.73847547853664</v>
      </c>
      <c r="F62" s="66">
        <f t="shared" si="9"/>
        <v>97.663765460375629</v>
      </c>
      <c r="G62" s="88"/>
      <c r="H62" s="127">
        <v>2670</v>
      </c>
      <c r="I62" s="225">
        <v>30</v>
      </c>
      <c r="J62" s="224" t="s">
        <v>117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30</v>
      </c>
      <c r="C63" s="52">
        <f t="shared" si="10"/>
        <v>8719</v>
      </c>
      <c r="D63" s="9">
        <f t="shared" si="8"/>
        <v>9437</v>
      </c>
      <c r="E63" s="66">
        <f t="shared" si="11"/>
        <v>109.13756415070721</v>
      </c>
      <c r="F63" s="66">
        <f t="shared" si="9"/>
        <v>92.391649888735827</v>
      </c>
      <c r="G63" s="87"/>
      <c r="H63" s="397">
        <v>1520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6683</v>
      </c>
      <c r="D64" s="9">
        <f t="shared" si="8"/>
        <v>3237</v>
      </c>
      <c r="E64" s="72">
        <f t="shared" si="11"/>
        <v>110.99485135359575</v>
      </c>
      <c r="F64" s="66">
        <f t="shared" si="9"/>
        <v>206.45659561322213</v>
      </c>
      <c r="G64" s="90"/>
      <c r="H64" s="557">
        <v>1343</v>
      </c>
      <c r="I64" s="225">
        <v>29</v>
      </c>
      <c r="J64" s="224" t="s">
        <v>114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208670</v>
      </c>
      <c r="D65" s="82">
        <f>SUM(L60)</f>
        <v>216496</v>
      </c>
      <c r="E65" s="85">
        <f t="shared" si="11"/>
        <v>94.163037837593919</v>
      </c>
      <c r="F65" s="85">
        <f t="shared" si="9"/>
        <v>96.385152612519391</v>
      </c>
      <c r="G65" s="86"/>
      <c r="H65" s="128">
        <v>1254</v>
      </c>
      <c r="I65" s="225">
        <v>35</v>
      </c>
      <c r="J65" s="224" t="s">
        <v>37</v>
      </c>
      <c r="K65" s="1"/>
      <c r="L65" s="264" t="s">
        <v>123</v>
      </c>
      <c r="M65" s="199" t="s">
        <v>87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1104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4">
        <v>62289</v>
      </c>
      <c r="N66" s="128">
        <f>SUM(H50)</f>
        <v>49853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902</v>
      </c>
      <c r="I67" s="224">
        <v>21</v>
      </c>
      <c r="J67" s="224" t="s">
        <v>26</v>
      </c>
      <c r="K67" s="163">
        <f t="shared" ref="K67:K75" si="12">SUM(I51)</f>
        <v>17</v>
      </c>
      <c r="L67" s="224" t="s">
        <v>22</v>
      </c>
      <c r="M67" s="422">
        <v>35507</v>
      </c>
      <c r="N67" s="128">
        <f t="shared" ref="N67:N75" si="13">SUM(H51)</f>
        <v>36211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597</v>
      </c>
      <c r="I68" s="224">
        <v>1</v>
      </c>
      <c r="J68" s="224" t="s">
        <v>4</v>
      </c>
      <c r="K68" s="163">
        <f t="shared" si="12"/>
        <v>26</v>
      </c>
      <c r="L68" s="224" t="s">
        <v>31</v>
      </c>
      <c r="M68" s="422">
        <v>15584</v>
      </c>
      <c r="N68" s="128">
        <f t="shared" si="13"/>
        <v>20000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439</v>
      </c>
      <c r="I69" s="224">
        <v>2</v>
      </c>
      <c r="J69" s="224" t="s">
        <v>6</v>
      </c>
      <c r="K69" s="163">
        <f t="shared" si="12"/>
        <v>16</v>
      </c>
      <c r="L69" s="224" t="s">
        <v>3</v>
      </c>
      <c r="M69" s="422">
        <v>20194</v>
      </c>
      <c r="N69" s="128">
        <f t="shared" si="13"/>
        <v>18978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306</v>
      </c>
      <c r="I70" s="224">
        <v>13</v>
      </c>
      <c r="J70" s="224" t="s">
        <v>7</v>
      </c>
      <c r="K70" s="163">
        <f t="shared" si="12"/>
        <v>40</v>
      </c>
      <c r="L70" s="224" t="s">
        <v>2</v>
      </c>
      <c r="M70" s="422">
        <v>14336</v>
      </c>
      <c r="N70" s="128">
        <f t="shared" si="13"/>
        <v>15087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106</v>
      </c>
      <c r="I71" s="224">
        <v>27</v>
      </c>
      <c r="J71" s="224" t="s">
        <v>32</v>
      </c>
      <c r="K71" s="163">
        <f t="shared" si="12"/>
        <v>24</v>
      </c>
      <c r="L71" s="224" t="s">
        <v>29</v>
      </c>
      <c r="M71" s="422">
        <v>12188</v>
      </c>
      <c r="N71" s="128">
        <f t="shared" si="13"/>
        <v>13208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50</v>
      </c>
      <c r="I72" s="224">
        <v>28</v>
      </c>
      <c r="J72" s="224" t="s">
        <v>33</v>
      </c>
      <c r="K72" s="163">
        <f t="shared" si="12"/>
        <v>33</v>
      </c>
      <c r="L72" s="224" t="s">
        <v>0</v>
      </c>
      <c r="M72" s="422">
        <v>21732</v>
      </c>
      <c r="N72" s="128">
        <f t="shared" si="13"/>
        <v>11520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48</v>
      </c>
      <c r="I73" s="224">
        <v>20</v>
      </c>
      <c r="J73" s="224" t="s">
        <v>25</v>
      </c>
      <c r="K73" s="163">
        <f t="shared" si="12"/>
        <v>38</v>
      </c>
      <c r="L73" s="224" t="s">
        <v>39</v>
      </c>
      <c r="M73" s="422">
        <v>8829</v>
      </c>
      <c r="N73" s="128">
        <f t="shared" si="13"/>
        <v>10660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34</v>
      </c>
      <c r="I74" s="224">
        <v>22</v>
      </c>
      <c r="J74" s="224" t="s">
        <v>27</v>
      </c>
      <c r="K74" s="163">
        <f t="shared" si="12"/>
        <v>25</v>
      </c>
      <c r="L74" s="227" t="s">
        <v>30</v>
      </c>
      <c r="M74" s="423">
        <v>7989</v>
      </c>
      <c r="N74" s="128">
        <f t="shared" si="13"/>
        <v>8719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31</v>
      </c>
      <c r="I75" s="224">
        <v>4</v>
      </c>
      <c r="J75" s="224" t="s">
        <v>12</v>
      </c>
      <c r="K75" s="163">
        <f t="shared" si="12"/>
        <v>37</v>
      </c>
      <c r="L75" s="227" t="s">
        <v>38</v>
      </c>
      <c r="M75" s="423">
        <v>6021</v>
      </c>
      <c r="N75" s="233">
        <f t="shared" si="13"/>
        <v>6683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20</v>
      </c>
      <c r="I76" s="224">
        <v>23</v>
      </c>
      <c r="J76" s="224" t="s">
        <v>28</v>
      </c>
      <c r="K76" s="5"/>
      <c r="L76" s="451" t="s">
        <v>127</v>
      </c>
      <c r="M76" s="461">
        <v>221605</v>
      </c>
      <c r="N76" s="241">
        <f>SUM(H90)</f>
        <v>208670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11</v>
      </c>
      <c r="I77" s="224">
        <v>11</v>
      </c>
      <c r="J77" s="224" t="s">
        <v>18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449">
        <v>0</v>
      </c>
      <c r="I78" s="224">
        <v>3</v>
      </c>
      <c r="J78" s="224" t="s">
        <v>11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5</v>
      </c>
      <c r="J79" s="224" t="s">
        <v>13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6</v>
      </c>
      <c r="J80" s="224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7</v>
      </c>
      <c r="J81" s="224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397">
        <v>0</v>
      </c>
      <c r="I82" s="224">
        <v>8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9</v>
      </c>
      <c r="J83" s="454" t="s">
        <v>197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18</v>
      </c>
      <c r="J86" s="224" t="s">
        <v>23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208670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G63" sqref="G63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80" t="s">
        <v>240</v>
      </c>
      <c r="B1" s="581"/>
      <c r="C1" s="581"/>
      <c r="D1" s="581"/>
      <c r="E1" s="581"/>
      <c r="F1" s="581"/>
      <c r="G1" s="581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219</v>
      </c>
      <c r="J2" s="401" t="s">
        <v>207</v>
      </c>
      <c r="K2" s="405" t="s">
        <v>211</v>
      </c>
      <c r="L2" s="405" t="s">
        <v>204</v>
      </c>
    </row>
    <row r="3" spans="1:12" x14ac:dyDescent="0.15">
      <c r="I3" s="40" t="s">
        <v>84</v>
      </c>
      <c r="J3" s="402">
        <v>136884</v>
      </c>
      <c r="K3" s="40" t="s">
        <v>84</v>
      </c>
      <c r="L3" s="406">
        <v>170952</v>
      </c>
    </row>
    <row r="4" spans="1:12" x14ac:dyDescent="0.15">
      <c r="I4" s="18" t="s">
        <v>106</v>
      </c>
      <c r="J4" s="402">
        <v>98441</v>
      </c>
      <c r="K4" s="18" t="s">
        <v>106</v>
      </c>
      <c r="L4" s="406">
        <v>83511</v>
      </c>
    </row>
    <row r="5" spans="1:12" x14ac:dyDescent="0.15">
      <c r="I5" s="18" t="s">
        <v>112</v>
      </c>
      <c r="J5" s="402">
        <v>93390</v>
      </c>
      <c r="K5" s="18" t="s">
        <v>112</v>
      </c>
      <c r="L5" s="406">
        <v>97345</v>
      </c>
    </row>
    <row r="6" spans="1:12" x14ac:dyDescent="0.15">
      <c r="I6" s="18" t="s">
        <v>104</v>
      </c>
      <c r="J6" s="402">
        <v>85736</v>
      </c>
      <c r="K6" s="18" t="s">
        <v>104</v>
      </c>
      <c r="L6" s="406">
        <v>88650</v>
      </c>
    </row>
    <row r="7" spans="1:12" x14ac:dyDescent="0.15">
      <c r="I7" s="18" t="s">
        <v>227</v>
      </c>
      <c r="J7" s="402">
        <v>73896</v>
      </c>
      <c r="K7" s="18" t="s">
        <v>227</v>
      </c>
      <c r="L7" s="406">
        <v>81886</v>
      </c>
    </row>
    <row r="8" spans="1:12" x14ac:dyDescent="0.15">
      <c r="I8" s="18" t="s">
        <v>86</v>
      </c>
      <c r="J8" s="402">
        <v>72525</v>
      </c>
      <c r="K8" s="18" t="s">
        <v>86</v>
      </c>
      <c r="L8" s="406">
        <v>124328</v>
      </c>
    </row>
    <row r="9" spans="1:12" x14ac:dyDescent="0.15">
      <c r="I9" s="18" t="s">
        <v>109</v>
      </c>
      <c r="J9" s="402">
        <v>71361</v>
      </c>
      <c r="K9" s="18" t="s">
        <v>109</v>
      </c>
      <c r="L9" s="406">
        <v>62635</v>
      </c>
    </row>
    <row r="10" spans="1:12" x14ac:dyDescent="0.15">
      <c r="I10" s="18" t="s">
        <v>224</v>
      </c>
      <c r="J10" s="402">
        <v>68184</v>
      </c>
      <c r="K10" s="18" t="s">
        <v>224</v>
      </c>
      <c r="L10" s="406">
        <v>81663</v>
      </c>
    </row>
    <row r="11" spans="1:12" x14ac:dyDescent="0.15">
      <c r="I11" s="18" t="s">
        <v>108</v>
      </c>
      <c r="J11" s="402">
        <v>58034</v>
      </c>
      <c r="K11" s="18" t="s">
        <v>108</v>
      </c>
      <c r="L11" s="406">
        <v>58526</v>
      </c>
    </row>
    <row r="12" spans="1:12" ht="14.25" thickBot="1" x14ac:dyDescent="0.2">
      <c r="I12" s="18" t="s">
        <v>206</v>
      </c>
      <c r="J12" s="403">
        <v>51131</v>
      </c>
      <c r="K12" s="18" t="s">
        <v>206</v>
      </c>
      <c r="L12" s="407">
        <v>41110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210</v>
      </c>
      <c r="J13" s="440">
        <v>1129700</v>
      </c>
      <c r="K13" s="35" t="s">
        <v>8</v>
      </c>
      <c r="L13" s="174">
        <v>1260424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223</v>
      </c>
      <c r="K23" s="475" t="s">
        <v>223</v>
      </c>
      <c r="L23" s="22" t="s">
        <v>70</v>
      </c>
      <c r="M23" s="8"/>
    </row>
    <row r="24" spans="9:14" x14ac:dyDescent="0.15">
      <c r="I24" s="402">
        <f t="shared" ref="I24:I33" si="0">SUM(J3)</f>
        <v>136884</v>
      </c>
      <c r="J24" s="40" t="s">
        <v>84</v>
      </c>
      <c r="K24" s="402">
        <f>SUM(I24)</f>
        <v>136884</v>
      </c>
      <c r="L24" s="510">
        <v>133170</v>
      </c>
      <c r="M24" s="141"/>
      <c r="N24" s="1"/>
    </row>
    <row r="25" spans="9:14" x14ac:dyDescent="0.15">
      <c r="I25" s="402">
        <f t="shared" si="0"/>
        <v>98441</v>
      </c>
      <c r="J25" s="18" t="s">
        <v>106</v>
      </c>
      <c r="K25" s="402">
        <f t="shared" ref="K25:K33" si="1">SUM(I25)</f>
        <v>98441</v>
      </c>
      <c r="L25" s="510">
        <v>107739</v>
      </c>
      <c r="M25" s="177"/>
      <c r="N25" s="1"/>
    </row>
    <row r="26" spans="9:14" x14ac:dyDescent="0.15">
      <c r="I26" s="402">
        <f t="shared" si="0"/>
        <v>93390</v>
      </c>
      <c r="J26" s="18" t="s">
        <v>112</v>
      </c>
      <c r="K26" s="402">
        <f t="shared" si="1"/>
        <v>93390</v>
      </c>
      <c r="L26" s="510">
        <v>85241</v>
      </c>
      <c r="M26" s="141"/>
      <c r="N26" s="1"/>
    </row>
    <row r="27" spans="9:14" x14ac:dyDescent="0.15">
      <c r="I27" s="402">
        <f t="shared" si="0"/>
        <v>85736</v>
      </c>
      <c r="J27" s="18" t="s">
        <v>104</v>
      </c>
      <c r="K27" s="402">
        <f t="shared" si="1"/>
        <v>85736</v>
      </c>
      <c r="L27" s="510">
        <v>84079</v>
      </c>
      <c r="M27" s="141"/>
      <c r="N27" s="1"/>
    </row>
    <row r="28" spans="9:14" x14ac:dyDescent="0.15">
      <c r="I28" s="402">
        <f t="shared" si="0"/>
        <v>73896</v>
      </c>
      <c r="J28" s="18" t="s">
        <v>227</v>
      </c>
      <c r="K28" s="402">
        <f t="shared" si="1"/>
        <v>73896</v>
      </c>
      <c r="L28" s="510">
        <v>60830</v>
      </c>
      <c r="M28" s="141"/>
      <c r="N28" s="2"/>
    </row>
    <row r="29" spans="9:14" x14ac:dyDescent="0.15">
      <c r="I29" s="402">
        <f t="shared" si="0"/>
        <v>72525</v>
      </c>
      <c r="J29" s="18" t="s">
        <v>86</v>
      </c>
      <c r="K29" s="402">
        <f t="shared" si="1"/>
        <v>72525</v>
      </c>
      <c r="L29" s="510">
        <v>91149</v>
      </c>
      <c r="M29" s="141"/>
      <c r="N29" s="1"/>
    </row>
    <row r="30" spans="9:14" x14ac:dyDescent="0.15">
      <c r="I30" s="402">
        <f t="shared" si="0"/>
        <v>71361</v>
      </c>
      <c r="J30" s="18" t="s">
        <v>109</v>
      </c>
      <c r="K30" s="402">
        <f t="shared" si="1"/>
        <v>71361</v>
      </c>
      <c r="L30" s="510">
        <v>71105</v>
      </c>
      <c r="M30" s="141"/>
      <c r="N30" s="1"/>
    </row>
    <row r="31" spans="9:14" x14ac:dyDescent="0.15">
      <c r="I31" s="402">
        <f t="shared" si="0"/>
        <v>68184</v>
      </c>
      <c r="J31" s="18" t="s">
        <v>224</v>
      </c>
      <c r="K31" s="402">
        <f t="shared" si="1"/>
        <v>68184</v>
      </c>
      <c r="L31" s="510">
        <v>70847</v>
      </c>
      <c r="M31" s="141"/>
      <c r="N31" s="1"/>
    </row>
    <row r="32" spans="9:14" x14ac:dyDescent="0.15">
      <c r="I32" s="402">
        <f t="shared" si="0"/>
        <v>58034</v>
      </c>
      <c r="J32" s="18" t="s">
        <v>108</v>
      </c>
      <c r="K32" s="402">
        <f t="shared" si="1"/>
        <v>58034</v>
      </c>
      <c r="L32" s="510">
        <v>59223</v>
      </c>
      <c r="M32" s="141"/>
      <c r="N32" s="37"/>
    </row>
    <row r="33" spans="8:14" x14ac:dyDescent="0.15">
      <c r="I33" s="402">
        <f t="shared" si="0"/>
        <v>51131</v>
      </c>
      <c r="J33" s="18" t="s">
        <v>206</v>
      </c>
      <c r="K33" s="402">
        <f t="shared" si="1"/>
        <v>51131</v>
      </c>
      <c r="L33" s="511">
        <v>39922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320118</v>
      </c>
      <c r="J34" s="108" t="s">
        <v>129</v>
      </c>
      <c r="K34" s="171">
        <f>SUM(I34)</f>
        <v>320118</v>
      </c>
      <c r="L34" s="171" t="s">
        <v>85</v>
      </c>
    </row>
    <row r="35" spans="8:14" ht="15.75" thickTop="1" thickBot="1" x14ac:dyDescent="0.2">
      <c r="H35" s="8"/>
      <c r="I35" s="456">
        <f>SUM(I24:I34)</f>
        <v>1129700</v>
      </c>
      <c r="J35" s="190" t="s">
        <v>8</v>
      </c>
      <c r="K35" s="172">
        <f>SUM(J13)</f>
        <v>1129700</v>
      </c>
      <c r="L35" s="192">
        <v>1125226</v>
      </c>
    </row>
    <row r="36" spans="8:14" ht="14.25" thickTop="1" x14ac:dyDescent="0.15"/>
    <row r="37" spans="8:14" x14ac:dyDescent="0.15">
      <c r="I37" s="453" t="s">
        <v>204</v>
      </c>
      <c r="J37" s="65"/>
      <c r="K37" s="475" t="s">
        <v>204</v>
      </c>
    </row>
    <row r="38" spans="8:14" x14ac:dyDescent="0.15">
      <c r="I38" s="406">
        <f>SUM(L3)</f>
        <v>170952</v>
      </c>
      <c r="J38" s="40" t="s">
        <v>84</v>
      </c>
      <c r="K38" s="406">
        <f>SUM(I38)</f>
        <v>170952</v>
      </c>
    </row>
    <row r="39" spans="8:14" x14ac:dyDescent="0.15">
      <c r="I39" s="406">
        <f t="shared" ref="I39:I47" si="2">SUM(L4)</f>
        <v>83511</v>
      </c>
      <c r="J39" s="18" t="s">
        <v>106</v>
      </c>
      <c r="K39" s="406">
        <f t="shared" ref="K39:K47" si="3">SUM(I39)</f>
        <v>83511</v>
      </c>
    </row>
    <row r="40" spans="8:14" x14ac:dyDescent="0.15">
      <c r="I40" s="406">
        <f t="shared" si="2"/>
        <v>97345</v>
      </c>
      <c r="J40" s="18" t="s">
        <v>112</v>
      </c>
      <c r="K40" s="406">
        <f t="shared" si="3"/>
        <v>97345</v>
      </c>
    </row>
    <row r="41" spans="8:14" x14ac:dyDescent="0.15">
      <c r="I41" s="406">
        <f t="shared" si="2"/>
        <v>88650</v>
      </c>
      <c r="J41" s="18" t="s">
        <v>104</v>
      </c>
      <c r="K41" s="406">
        <f t="shared" si="3"/>
        <v>88650</v>
      </c>
    </row>
    <row r="42" spans="8:14" x14ac:dyDescent="0.15">
      <c r="I42" s="406">
        <f t="shared" si="2"/>
        <v>81886</v>
      </c>
      <c r="J42" s="18" t="s">
        <v>227</v>
      </c>
      <c r="K42" s="406">
        <f t="shared" si="3"/>
        <v>81886</v>
      </c>
    </row>
    <row r="43" spans="8:14" x14ac:dyDescent="0.15">
      <c r="I43" s="406">
        <f>SUM(L8)</f>
        <v>124328</v>
      </c>
      <c r="J43" s="18" t="s">
        <v>86</v>
      </c>
      <c r="K43" s="406">
        <f t="shared" si="3"/>
        <v>124328</v>
      </c>
    </row>
    <row r="44" spans="8:14" x14ac:dyDescent="0.15">
      <c r="I44" s="406">
        <f t="shared" si="2"/>
        <v>62635</v>
      </c>
      <c r="J44" s="18" t="s">
        <v>109</v>
      </c>
      <c r="K44" s="406">
        <f t="shared" si="3"/>
        <v>62635</v>
      </c>
    </row>
    <row r="45" spans="8:14" x14ac:dyDescent="0.15">
      <c r="I45" s="406">
        <f>SUM(L10)</f>
        <v>81663</v>
      </c>
      <c r="J45" s="18" t="s">
        <v>224</v>
      </c>
      <c r="K45" s="406">
        <f t="shared" si="3"/>
        <v>81663</v>
      </c>
    </row>
    <row r="46" spans="8:14" x14ac:dyDescent="0.15">
      <c r="I46" s="406">
        <f t="shared" si="2"/>
        <v>58526</v>
      </c>
      <c r="J46" s="18" t="s">
        <v>108</v>
      </c>
      <c r="K46" s="406">
        <f t="shared" si="3"/>
        <v>58526</v>
      </c>
      <c r="M46" s="8"/>
    </row>
    <row r="47" spans="8:14" x14ac:dyDescent="0.15">
      <c r="I47" s="406">
        <f t="shared" si="2"/>
        <v>41110</v>
      </c>
      <c r="J47" s="18" t="s">
        <v>206</v>
      </c>
      <c r="K47" s="514">
        <f t="shared" si="3"/>
        <v>41110</v>
      </c>
      <c r="M47" s="8"/>
    </row>
    <row r="48" spans="8:14" ht="14.25" thickBot="1" x14ac:dyDescent="0.2">
      <c r="I48" s="157">
        <f>SUM(L13-(I38+I39+I40+I41+I42+I43+I44+I45+I46+I47))</f>
        <v>369818</v>
      </c>
      <c r="J48" s="103" t="s">
        <v>129</v>
      </c>
      <c r="K48" s="157">
        <f>SUM(I48)</f>
        <v>369818</v>
      </c>
    </row>
    <row r="49" spans="1:12" ht="15" thickTop="1" thickBot="1" x14ac:dyDescent="0.2">
      <c r="I49" s="508">
        <f>SUM(I38:I48)</f>
        <v>1260424</v>
      </c>
      <c r="J49" s="455" t="s">
        <v>191</v>
      </c>
      <c r="K49" s="173">
        <f>SUM(L13)</f>
        <v>1260424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219</v>
      </c>
      <c r="D51" s="74" t="s">
        <v>211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136884</v>
      </c>
      <c r="D52" s="6">
        <f t="shared" ref="D52:D61" si="5">SUM(I38)</f>
        <v>170952</v>
      </c>
      <c r="E52" s="41">
        <f t="shared" ref="E52:E61" si="6">SUM(K24/L24*100)</f>
        <v>102.78891642261772</v>
      </c>
      <c r="F52" s="41">
        <f t="shared" ref="F52:F62" si="7">SUM(C52/D52*100)</f>
        <v>80.071599045346062</v>
      </c>
      <c r="G52" s="40"/>
      <c r="I52" s="8"/>
      <c r="K52" s="8"/>
    </row>
    <row r="53" spans="1:12" x14ac:dyDescent="0.15">
      <c r="A53" s="28">
        <v>2</v>
      </c>
      <c r="B53" s="18" t="s">
        <v>106</v>
      </c>
      <c r="C53" s="6">
        <f t="shared" si="4"/>
        <v>98441</v>
      </c>
      <c r="D53" s="6">
        <f t="shared" si="5"/>
        <v>83511</v>
      </c>
      <c r="E53" s="41">
        <f t="shared" si="6"/>
        <v>91.369884628593184</v>
      </c>
      <c r="F53" s="41">
        <f t="shared" si="7"/>
        <v>117.87788435056459</v>
      </c>
      <c r="G53" s="40"/>
      <c r="I53" s="8"/>
    </row>
    <row r="54" spans="1:12" x14ac:dyDescent="0.15">
      <c r="A54" s="28">
        <v>3</v>
      </c>
      <c r="B54" s="18" t="s">
        <v>112</v>
      </c>
      <c r="C54" s="6">
        <f t="shared" si="4"/>
        <v>93390</v>
      </c>
      <c r="D54" s="6">
        <f t="shared" si="5"/>
        <v>97345</v>
      </c>
      <c r="E54" s="41">
        <f t="shared" si="6"/>
        <v>109.55995354348261</v>
      </c>
      <c r="F54" s="41">
        <f t="shared" si="7"/>
        <v>95.937130823360221</v>
      </c>
      <c r="G54" s="40"/>
      <c r="I54" s="8"/>
    </row>
    <row r="55" spans="1:12" s="58" customFormat="1" x14ac:dyDescent="0.15">
      <c r="A55" s="248">
        <v>4</v>
      </c>
      <c r="B55" s="18" t="s">
        <v>104</v>
      </c>
      <c r="C55" s="449">
        <f t="shared" si="4"/>
        <v>85736</v>
      </c>
      <c r="D55" s="449">
        <f t="shared" si="5"/>
        <v>88650</v>
      </c>
      <c r="E55" s="229">
        <f t="shared" si="6"/>
        <v>101.97076558950511</v>
      </c>
      <c r="F55" s="229">
        <f t="shared" si="7"/>
        <v>96.712915961646928</v>
      </c>
      <c r="G55" s="404"/>
    </row>
    <row r="56" spans="1:12" x14ac:dyDescent="0.15">
      <c r="A56" s="28">
        <v>5</v>
      </c>
      <c r="B56" s="18" t="s">
        <v>227</v>
      </c>
      <c r="C56" s="6">
        <f t="shared" si="4"/>
        <v>73896</v>
      </c>
      <c r="D56" s="449">
        <f t="shared" si="5"/>
        <v>81886</v>
      </c>
      <c r="E56" s="41">
        <f t="shared" si="6"/>
        <v>121.47953312510273</v>
      </c>
      <c r="F56" s="41">
        <f t="shared" si="7"/>
        <v>90.242532301003834</v>
      </c>
      <c r="G56" s="40"/>
    </row>
    <row r="57" spans="1:12" x14ac:dyDescent="0.15">
      <c r="A57" s="28">
        <v>6</v>
      </c>
      <c r="B57" s="18" t="s">
        <v>86</v>
      </c>
      <c r="C57" s="6">
        <f t="shared" si="4"/>
        <v>72525</v>
      </c>
      <c r="D57" s="6">
        <f t="shared" si="5"/>
        <v>124328</v>
      </c>
      <c r="E57" s="41">
        <f t="shared" si="6"/>
        <v>79.567521311259583</v>
      </c>
      <c r="F57" s="41">
        <f t="shared" si="7"/>
        <v>58.333601441348691</v>
      </c>
      <c r="G57" s="40"/>
    </row>
    <row r="58" spans="1:12" s="58" customFormat="1" x14ac:dyDescent="0.15">
      <c r="A58" s="248">
        <v>7</v>
      </c>
      <c r="B58" s="18" t="s">
        <v>109</v>
      </c>
      <c r="C58" s="449">
        <f t="shared" si="4"/>
        <v>71361</v>
      </c>
      <c r="D58" s="449">
        <f t="shared" si="5"/>
        <v>62635</v>
      </c>
      <c r="E58" s="229">
        <f t="shared" si="6"/>
        <v>100.36003094015894</v>
      </c>
      <c r="F58" s="229">
        <f t="shared" si="7"/>
        <v>113.93150794284345</v>
      </c>
      <c r="G58" s="404"/>
    </row>
    <row r="59" spans="1:12" x14ac:dyDescent="0.15">
      <c r="A59" s="28">
        <v>8</v>
      </c>
      <c r="B59" s="18" t="s">
        <v>224</v>
      </c>
      <c r="C59" s="6">
        <f t="shared" si="4"/>
        <v>68184</v>
      </c>
      <c r="D59" s="6">
        <f t="shared" si="5"/>
        <v>81663</v>
      </c>
      <c r="E59" s="41">
        <f t="shared" si="6"/>
        <v>96.241195816336614</v>
      </c>
      <c r="F59" s="41">
        <f t="shared" si="7"/>
        <v>83.494360971308907</v>
      </c>
      <c r="G59" s="40"/>
    </row>
    <row r="60" spans="1:12" x14ac:dyDescent="0.15">
      <c r="A60" s="28">
        <v>9</v>
      </c>
      <c r="B60" s="18" t="s">
        <v>108</v>
      </c>
      <c r="C60" s="6">
        <f t="shared" si="4"/>
        <v>58034</v>
      </c>
      <c r="D60" s="6">
        <f t="shared" si="5"/>
        <v>58526</v>
      </c>
      <c r="E60" s="41">
        <f t="shared" si="6"/>
        <v>97.992334059402594</v>
      </c>
      <c r="F60" s="41">
        <f t="shared" si="7"/>
        <v>99.159347982093422</v>
      </c>
      <c r="G60" s="40"/>
    </row>
    <row r="61" spans="1:12" ht="14.25" thickBot="1" x14ac:dyDescent="0.2">
      <c r="A61" s="108">
        <v>10</v>
      </c>
      <c r="B61" s="18" t="s">
        <v>206</v>
      </c>
      <c r="C61" s="111">
        <f t="shared" si="4"/>
        <v>51131</v>
      </c>
      <c r="D61" s="111">
        <f t="shared" si="5"/>
        <v>41110</v>
      </c>
      <c r="E61" s="41">
        <f t="shared" si="6"/>
        <v>128.07725063874557</v>
      </c>
      <c r="F61" s="102">
        <f t="shared" si="7"/>
        <v>124.37606421795184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1129700</v>
      </c>
      <c r="D62" s="189">
        <f>SUM(L13)</f>
        <v>1260424</v>
      </c>
      <c r="E62" s="191">
        <f>SUM(C62/L35)*100</f>
        <v>100.39760901365594</v>
      </c>
      <c r="F62" s="191">
        <f t="shared" si="7"/>
        <v>89.628569433777841</v>
      </c>
      <c r="G62" s="198">
        <v>74.900000000000006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2021-08-06T02:06:48Z</cp:lastPrinted>
  <dcterms:created xsi:type="dcterms:W3CDTF">2004-08-12T01:21:30Z</dcterms:created>
  <dcterms:modified xsi:type="dcterms:W3CDTF">2021-08-10T07:21:46Z</dcterms:modified>
</cp:coreProperties>
</file>