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3FD49BC3-2AE9-4CF8-A2FC-A1169B31E28C}" xr6:coauthVersionLast="36" xr6:coauthVersionMax="36" xr10:uidLastSave="{00000000-0000-0000-0000-000000000000}"/>
  <bookViews>
    <workbookView xWindow="0" yWindow="0" windowWidth="28800" windowHeight="1204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 iterateCount="1"/>
</workbook>
</file>

<file path=xl/calcChain.xml><?xml version="1.0" encoding="utf-8"?>
<calcChain xmlns="http://schemas.openxmlformats.org/spreadsheetml/2006/main">
  <c r="F31" i="8" l="1"/>
  <c r="F57" i="17"/>
  <c r="F61" i="17"/>
  <c r="N26" i="54" l="1"/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C22" i="13" l="1"/>
  <c r="C59" i="13" l="1"/>
  <c r="I46" i="44" l="1"/>
  <c r="D60" i="44" s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D55" i="13" l="1"/>
  <c r="C55" i="44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O57" i="51" s="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6" i="51"/>
  <c r="O87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<sst xmlns="http://schemas.openxmlformats.org/spreadsheetml/2006/main" count="1262" uniqueCount="245">
  <si>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</si>
  <si>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</si>
  <si>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</si>
  <si>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</si>
  <si>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</si>
  <si>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</si>
  <si>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</si>
  <si>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</si>
  <si>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</si>
  <si>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</si>
  <si>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</si>
  <si>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</si>
  <si>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</si>
  <si>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</si>
  <si>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</si>
  <si>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</si>
  <si>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</si>
  <si>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</si>
  <si>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</si>
  <si>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</si>
  <si>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</si>
  <si>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</si>
  <si>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</si>
  <si>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</si>
  <si>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</si>
  <si>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</si>
  <si>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</si>
  <si>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</si>
  <si>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</si>
  <si>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</si>
  <si>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</si>
  <si>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</si>
  <si>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</si>
  <si>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</si>
  <si>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</si>
  <si>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</si>
  <si>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</si>
  <si>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</si>
  <si>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</si>
  <si>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</si>
  <si>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</si>
  <si>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</si>
  <si>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</si>
  <si>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</si>
  <si>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</si>
  <si>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</si>
  <si>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</si>
  <si>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</si>
  <si>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</si>
  <si>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</si>
  <si>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</si>
  <si>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</si>
  <si>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</si>
  <si>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</si>
  <si>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</si>
  <si>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</si>
  <si>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</si>
  <si>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</si>
  <si>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</si>
  <si>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</si>
  <si>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</si>
  <si>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</si>
  <si>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</si>
  <si>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</si>
  <si>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</si>
  <si>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</si>
  <si>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</si>
  <si>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</si>
  <si>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</si>
  <si>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</si>
  <si>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</si>
  <si>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</si>
  <si>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</si>
  <si>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</si>
  <si>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</si>
  <si>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</si>
  <si>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</si>
  <si>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</si>
  <si>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</si>
  <si>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</si>
  <si>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</si>
  <si>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</si>
  <si>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</si>
  <si>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</si>
  <si>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</si>
  <si>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</si>
  <si>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</si>
  <si>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</si>
  <si>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</si>
  <si>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</si>
  <si>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</si>
  <si>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</si>
  <si>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</si>
  <si>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</si>
  <si>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</si>
  <si>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</si>
  <si>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</si>
  <si>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</si>
  <si>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</si>
  <si>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</si>
  <si>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</si>
  <si>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</si>
  <si>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</si>
  <si>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</si>
  <si>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</si>
  <si>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</si>
  <si>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</si>
  <si>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</si>
  <si>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</si>
  <si>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</si>
  <si>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</si>
  <si>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</si>
  <si>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</si>
  <si>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</si>
  <si>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</si>
  <si>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</si>
  <si>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</si>
  <si>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</si>
  <si>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</si>
  <si>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</si>
  <si>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</si>
  <si>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</si>
  <si>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</si>
  <si>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</si>
  <si>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</si>
  <si>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</si>
  <si>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</si>
  <si>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</si>
  <si>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</si>
  <si>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</si>
  <si>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</si>
  <si>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</si>
  <si>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</si>
  <si>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</si>
  <si>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</si>
  <si>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</si>
  <si>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</si>
  <si>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</si>
  <si>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</si>
  <si>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</si>
  <si>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</si>
  <si>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</si>
  <si>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</si>
  <si>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</si>
  <si>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</si>
  <si>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</si>
  <si>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</si>
  <si>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</si>
  <si>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</si>
  <si>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</si>
  <si>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</si>
  <si>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</si>
  <si>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</si>
  <si>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</si>
  <si>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</si>
  <si>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</si>
  <si>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</si>
  <si>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</si>
  <si>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</si>
  <si>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</si>
  <si>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</si>
  <si>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</si>
  <si>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</si>
  <si>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</si>
  <si>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</si>
  <si>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</si>
  <si>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</si>
  <si>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</si>
  <si>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</si>
  <si>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</si>
  <si>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</si>
  <si>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</si>
  <si>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</si>
  <si>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</si>
  <si>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</si>
  <si>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</si>
  <si>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</si>
  <si>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</si>
  <si>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</si>
  <si>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</si>
  <si>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</si>
  <si>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</si>
  <si>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</si>
  <si>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</si>
  <si>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</si>
  <si>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</si>
  <si>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</si>
  <si>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</si>
  <si>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</si>
  <si>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</si>
  <si>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</si>
  <si>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</si>
  <si>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</si>
  <si>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</si>
  <si>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</si>
  <si>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</si>
  <si>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</si>
  <si>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</si>
  <si>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</si>
  <si>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</si>
  <si>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</si>
  <si>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</si>
  <si>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</si>
  <si>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</si>
  <si>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</si>
  <si>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</si>
  <si>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</si>
  <si>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</si>
  <si>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</si>
  <si>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</si>
  <si>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</si>
  <si>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</si>
  <si>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</si>
  <si>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</si>
  <si>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</si>
  <si>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</si>
  <si>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</si>
  <si>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2，897　㎡</t>
    <phoneticPr fontId="2"/>
  </si>
  <si>
    <t>トン数</t>
    <rPh sb="2" eb="3">
      <t>スウ</t>
    </rPh>
    <phoneticPr fontId="2"/>
  </si>
  <si>
    <t>米</t>
    <rPh sb="0" eb="1">
      <t>コメ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</si>
  <si>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</si>
  <si>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</si>
  <si>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</si>
  <si>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</si>
  <si>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4"/>
  </si>
  <si>
    <t>3年</t>
    <rPh sb="1" eb="2">
      <t>ネン</t>
    </rPh>
    <phoneticPr fontId="2"/>
  </si>
  <si>
    <t>電気機械</t>
    <rPh sb="0" eb="4">
      <t>デンキキカイ</t>
    </rPh>
    <phoneticPr fontId="2"/>
  </si>
  <si>
    <t>その他の製造工業品</t>
    <rPh sb="2" eb="3">
      <t>タ</t>
    </rPh>
    <rPh sb="4" eb="6">
      <t>セイゾウ</t>
    </rPh>
    <rPh sb="6" eb="9">
      <t>コウギョウヒン</t>
    </rPh>
    <phoneticPr fontId="2"/>
  </si>
  <si>
    <t>その他の化学工業品</t>
    <rPh sb="2" eb="3">
      <t>タ</t>
    </rPh>
    <rPh sb="4" eb="9">
      <t>カガクコウギョウヒン</t>
    </rPh>
    <phoneticPr fontId="2"/>
  </si>
  <si>
    <t>その他の食料工業品</t>
    <rPh sb="2" eb="3">
      <t>タ</t>
    </rPh>
    <rPh sb="4" eb="6">
      <t>ショクリョウ</t>
    </rPh>
    <rPh sb="6" eb="9">
      <t>コウギョウヒン</t>
    </rPh>
    <phoneticPr fontId="2"/>
  </si>
  <si>
    <t>その他の化学工業品</t>
    <rPh sb="2" eb="3">
      <t>タ</t>
    </rPh>
    <rPh sb="4" eb="6">
      <t>カガク</t>
    </rPh>
    <rPh sb="6" eb="9">
      <t>コウギョウヒン</t>
    </rPh>
    <phoneticPr fontId="2"/>
  </si>
  <si>
    <t>その他の機械</t>
    <rPh sb="2" eb="3">
      <t>タ</t>
    </rPh>
    <rPh sb="4" eb="6">
      <t>キカイ</t>
    </rPh>
    <phoneticPr fontId="2"/>
  </si>
  <si>
    <t>その他の食料工業品</t>
    <rPh sb="2" eb="3">
      <t>タ</t>
    </rPh>
    <rPh sb="4" eb="9">
      <t>ショクリョウコウギョウヒン</t>
    </rPh>
    <phoneticPr fontId="2"/>
  </si>
  <si>
    <t>合成樹脂</t>
    <rPh sb="0" eb="4">
      <t>ゴウセイジュシ</t>
    </rPh>
    <phoneticPr fontId="2"/>
  </si>
  <si>
    <t>令和3年5月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</si>
  <si>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令和3年5月所管面（1～3類）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</si>
  <si>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t>13，233 ㎡</t>
    <phoneticPr fontId="2"/>
  </si>
  <si>
    <r>
      <t>76，675  m</t>
    </r>
    <r>
      <rPr>
        <sz val="8"/>
        <rFont val="ＭＳ Ｐゴシック"/>
        <family val="3"/>
        <charset val="128"/>
      </rPr>
      <t>3</t>
    </r>
    <phoneticPr fontId="2"/>
  </si>
  <si>
    <t>9，654  ㎡</t>
    <phoneticPr fontId="2"/>
  </si>
  <si>
    <t>　　　　　　　　　　　　　　　　令和3年5月末上位10品目入庫高(県合計）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</si>
  <si>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※</t>
    <phoneticPr fontId="2"/>
  </si>
  <si>
    <t>　　　　　　　　　　　　令和3年5月末上位１０品目保管残高（県合計）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</si>
  <si>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その他の製造工業品</t>
    <rPh sb="2" eb="3">
      <t>タ</t>
    </rPh>
    <rPh sb="4" eb="6">
      <t>セイゾウ</t>
    </rPh>
    <rPh sb="6" eb="9">
      <t>コウギョウヒン</t>
    </rPh>
    <phoneticPr fontId="2"/>
  </si>
  <si>
    <t>非鉄金属</t>
    <rPh sb="0" eb="4">
      <t>ヒテツキンゾク</t>
    </rPh>
    <phoneticPr fontId="2"/>
  </si>
  <si>
    <t>合成樹脂</t>
    <rPh sb="0" eb="4">
      <t>ゴウセイジュシ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</si>
</sst>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81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0" fillId="0" borderId="37" xfId="0" applyFont="1" applyBorder="1"/>
    <xf numFmtId="0" fontId="32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3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0" fontId="34" fillId="0" borderId="0" xfId="0" applyFont="1" applyBorder="1"/>
    <xf numFmtId="0" fontId="34" fillId="0" borderId="13" xfId="0" applyFont="1" applyBorder="1"/>
    <xf numFmtId="0" fontId="34" fillId="7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distributed"/>
    </xf>
    <xf numFmtId="0" fontId="34" fillId="0" borderId="37" xfId="0" applyFont="1" applyBorder="1"/>
    <xf numFmtId="0" fontId="34" fillId="0" borderId="0" xfId="0" applyFont="1"/>
    <xf numFmtId="0" fontId="34" fillId="0" borderId="0" xfId="0" applyFont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34" fillId="13" borderId="0" xfId="0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15" borderId="0" xfId="0" applyFont="1" applyFill="1" applyBorder="1" applyAlignment="1">
      <alignment horizontal="center"/>
    </xf>
    <xf numFmtId="58" fontId="36" fillId="0" borderId="13" xfId="0" applyNumberFormat="1" applyFont="1" applyBorder="1" applyAlignment="1"/>
    <xf numFmtId="58" fontId="36" fillId="0" borderId="0" xfId="0" applyNumberFormat="1" applyFont="1" applyBorder="1" applyAlignment="1">
      <alignment horizontal="center"/>
    </xf>
    <xf numFmtId="58" fontId="36" fillId="0" borderId="0" xfId="0" applyNumberFormat="1" applyFont="1" applyFill="1" applyBorder="1" applyAlignment="1"/>
    <xf numFmtId="58" fontId="36" fillId="0" borderId="0" xfId="0" applyNumberFormat="1" applyFont="1" applyBorder="1" applyAlignment="1"/>
    <xf numFmtId="58" fontId="36" fillId="0" borderId="37" xfId="0" applyNumberFormat="1" applyFont="1" applyBorder="1" applyAlignment="1"/>
    <xf numFmtId="0" fontId="35" fillId="0" borderId="0" xfId="0" applyFont="1" applyFill="1" applyBorder="1" applyAlignment="1">
      <alignment horizontal="left"/>
    </xf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4" fillId="0" borderId="13" xfId="0" applyFont="1" applyBorder="1" applyAlignment="1"/>
    <xf numFmtId="0" fontId="34" fillId="0" borderId="0" xfId="0" applyFont="1" applyBorder="1" applyAlignment="1"/>
    <xf numFmtId="0" fontId="34" fillId="0" borderId="37" xfId="0" applyFont="1" applyBorder="1" applyAlignment="1"/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/>
    <xf numFmtId="0" fontId="34" fillId="0" borderId="0" xfId="0" applyFont="1" applyBorder="1" applyAlignment="1">
      <alignment horizontal="left"/>
    </xf>
    <xf numFmtId="0" fontId="34" fillId="0" borderId="8" xfId="0" applyFont="1" applyBorder="1"/>
    <xf numFmtId="0" fontId="34" fillId="0" borderId="41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41" xfId="0" applyFont="1" applyBorder="1"/>
    <xf numFmtId="0" fontId="34" fillId="0" borderId="9" xfId="0" applyFont="1" applyBorder="1"/>
    <xf numFmtId="0" fontId="29" fillId="0" borderId="0" xfId="0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4" fillId="16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38" fillId="11" borderId="1" xfId="1" applyFont="1" applyFill="1" applyBorder="1"/>
    <xf numFmtId="38" fontId="38" fillId="11" borderId="11" xfId="1" applyFont="1" applyFill="1" applyBorder="1"/>
    <xf numFmtId="38" fontId="38" fillId="11" borderId="32" xfId="1" applyFont="1" applyFill="1" applyBorder="1"/>
    <xf numFmtId="38" fontId="38" fillId="21" borderId="1" xfId="1" applyFont="1" applyFill="1" applyBorder="1"/>
    <xf numFmtId="38" fontId="38" fillId="21" borderId="11" xfId="1" applyFont="1" applyFill="1" applyBorder="1"/>
    <xf numFmtId="38" fontId="38" fillId="21" borderId="12" xfId="1" applyFont="1" applyFill="1" applyBorder="1"/>
    <xf numFmtId="38" fontId="38" fillId="21" borderId="44" xfId="1" applyFont="1" applyFill="1" applyBorder="1"/>
    <xf numFmtId="0" fontId="38" fillId="11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38" fontId="38" fillId="11" borderId="2" xfId="1" applyFont="1" applyFill="1" applyBorder="1"/>
    <xf numFmtId="38" fontId="38" fillId="11" borderId="31" xfId="1" applyFont="1" applyFill="1" applyBorder="1"/>
    <xf numFmtId="38" fontId="38" fillId="2" borderId="1" xfId="1" applyFont="1" applyFill="1" applyBorder="1"/>
    <xf numFmtId="38" fontId="38" fillId="2" borderId="11" xfId="1" applyFont="1" applyFill="1" applyBorder="1"/>
    <xf numFmtId="38" fontId="38" fillId="2" borderId="2" xfId="1" applyFont="1" applyFill="1" applyBorder="1"/>
    <xf numFmtId="38" fontId="38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38" fillId="19" borderId="1" xfId="0" applyFont="1" applyFill="1" applyBorder="1" applyAlignment="1">
      <alignment horizontal="center"/>
    </xf>
    <xf numFmtId="38" fontId="38" fillId="19" borderId="1" xfId="1" applyFont="1" applyFill="1" applyBorder="1"/>
    <xf numFmtId="38" fontId="38" fillId="19" borderId="11" xfId="1" applyFont="1" applyFill="1" applyBorder="1"/>
    <xf numFmtId="38" fontId="38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4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38" fillId="22" borderId="1" xfId="1" applyFont="1" applyFill="1" applyBorder="1"/>
    <xf numFmtId="38" fontId="38" fillId="22" borderId="11" xfId="1" applyFont="1" applyFill="1" applyBorder="1"/>
    <xf numFmtId="38" fontId="38" fillId="22" borderId="12" xfId="1" applyFont="1" applyFill="1" applyBorder="1"/>
    <xf numFmtId="38" fontId="38" fillId="22" borderId="2" xfId="1" applyFont="1" applyFill="1" applyBorder="1"/>
    <xf numFmtId="38" fontId="38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38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1" xfId="1" applyFill="1" applyBorder="1"/>
    <xf numFmtId="38" fontId="1" fillId="0" borderId="40" xfId="1" applyFill="1" applyBorder="1"/>
    <xf numFmtId="180" fontId="0" fillId="0" borderId="1" xfId="0" applyNumberFormat="1" applyFill="1" applyBorder="1"/>
    <xf numFmtId="0" fontId="11" fillId="0" borderId="42" xfId="0" applyFont="1" applyBorder="1"/>
    <xf numFmtId="179" fontId="1" fillId="0" borderId="42" xfId="1" applyNumberFormat="1" applyBorder="1"/>
    <xf numFmtId="38" fontId="1" fillId="0" borderId="10" xfId="1" applyBorder="1"/>
    <xf numFmtId="38" fontId="0" fillId="0" borderId="0" xfId="2" applyFont="1"/>
    <xf numFmtId="0" fontId="0" fillId="0" borderId="38" xfId="0" applyFill="1" applyBorder="1"/>
    <xf numFmtId="0" fontId="11" fillId="0" borderId="38" xfId="0" applyFont="1" applyBorder="1"/>
    <xf numFmtId="38" fontId="1" fillId="0" borderId="21" xfId="1" applyBorder="1"/>
    <xf numFmtId="38" fontId="0" fillId="0" borderId="9" xfId="1" applyFont="1" applyFill="1" applyBorder="1"/>
    <xf numFmtId="38" fontId="1" fillId="0" borderId="47" xfId="1" applyFill="1" applyBorder="1"/>
    <xf numFmtId="38" fontId="1" fillId="0" borderId="40" xfId="1" applyBorder="1"/>
    <xf numFmtId="179" fontId="0" fillId="0" borderId="1" xfId="1" applyNumberFormat="1" applyFont="1" applyFill="1" applyBorder="1"/>
    <xf numFmtId="179" fontId="1" fillId="0" borderId="11" xfId="1" applyNumberFormat="1" applyBorder="1"/>
    <xf numFmtId="38" fontId="1" fillId="0" borderId="12" xfId="1" applyFont="1" applyFill="1" applyBorder="1"/>
    <xf numFmtId="38" fontId="1" fillId="0" borderId="38" xfId="1" applyFill="1" applyBorder="1"/>
    <xf numFmtId="38" fontId="0" fillId="0" borderId="9" xfId="1" applyFont="1" applyBorder="1"/>
    <xf numFmtId="38" fontId="1" fillId="0" borderId="39" xfId="1" applyBorder="1"/>
    <xf numFmtId="38" fontId="1" fillId="0" borderId="43" xfId="1" applyFill="1" applyBorder="1"/>
    <xf numFmtId="0" fontId="6" fillId="0" borderId="4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1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令和3年5月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170</c:v>
                </c:pt>
                <c:pt idx="8">
                  <c:v>171</c:v>
                </c:pt>
                <c:pt idx="9">
                  <c:v>169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令和3年5月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107.2</c:v>
                </c:pt>
                <c:pt idx="1">
                  <c:v>105</c:v>
                </c:pt>
                <c:pt idx="2">
                  <c:v>95.8</c:v>
                </c:pt>
                <c:pt idx="3">
                  <c:v>99.5</c:v>
                </c:pt>
                <c:pt idx="4">
                  <c:v>100.7</c:v>
                </c:pt>
                <c:pt idx="5">
                  <c:v>106.9</c:v>
                </c:pt>
                <c:pt idx="6">
                  <c:v>108.5</c:v>
                </c:pt>
                <c:pt idx="7">
                  <c:v>114.8</c:v>
                </c:pt>
                <c:pt idx="8">
                  <c:v>122.6</c:v>
                </c:pt>
                <c:pt idx="9">
                  <c:v>120.5</c:v>
                </c:pt>
                <c:pt idx="1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令和3年5月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214.8</c:v>
                </c:pt>
                <c:pt idx="1">
                  <c:v>215</c:v>
                </c:pt>
                <c:pt idx="2">
                  <c:v>220.5</c:v>
                </c:pt>
                <c:pt idx="3">
                  <c:v>225.3</c:v>
                </c:pt>
                <c:pt idx="4">
                  <c:v>226.3</c:v>
                </c:pt>
                <c:pt idx="5">
                  <c:v>228.9</c:v>
                </c:pt>
                <c:pt idx="6">
                  <c:v>231.8</c:v>
                </c:pt>
                <c:pt idx="7">
                  <c:v>234.9</c:v>
                </c:pt>
                <c:pt idx="8">
                  <c:v>240.8</c:v>
                </c:pt>
                <c:pt idx="9">
                  <c:v>233.6</c:v>
                </c:pt>
                <c:pt idx="10">
                  <c:v>239.1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-1.8343626509513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2248514627577558E-2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27137</c:v>
                </c:pt>
                <c:pt idx="1">
                  <c:v>18068</c:v>
                </c:pt>
                <c:pt idx="2">
                  <c:v>6499</c:v>
                </c:pt>
                <c:pt idx="3">
                  <c:v>5347</c:v>
                </c:pt>
                <c:pt idx="4">
                  <c:v>3916</c:v>
                </c:pt>
                <c:pt idx="5">
                  <c:v>3496</c:v>
                </c:pt>
                <c:pt idx="6">
                  <c:v>2875</c:v>
                </c:pt>
                <c:pt idx="7">
                  <c:v>2246</c:v>
                </c:pt>
                <c:pt idx="8">
                  <c:v>2078</c:v>
                </c:pt>
                <c:pt idx="9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20869</c:v>
                </c:pt>
                <c:pt idx="1">
                  <c:v>13868</c:v>
                </c:pt>
                <c:pt idx="2">
                  <c:v>8822</c:v>
                </c:pt>
                <c:pt idx="3">
                  <c:v>2011</c:v>
                </c:pt>
                <c:pt idx="4">
                  <c:v>2166</c:v>
                </c:pt>
                <c:pt idx="5">
                  <c:v>1736</c:v>
                </c:pt>
                <c:pt idx="6">
                  <c:v>2301</c:v>
                </c:pt>
                <c:pt idx="7">
                  <c:v>1125</c:v>
                </c:pt>
                <c:pt idx="8">
                  <c:v>2166</c:v>
                </c:pt>
                <c:pt idx="9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6.9716775599128538E-3"/>
                  <c:y val="-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47156</c:v>
                </c:pt>
                <c:pt idx="1">
                  <c:v>15717</c:v>
                </c:pt>
                <c:pt idx="2">
                  <c:v>15617</c:v>
                </c:pt>
                <c:pt idx="3">
                  <c:v>9733</c:v>
                </c:pt>
                <c:pt idx="4">
                  <c:v>7731</c:v>
                </c:pt>
                <c:pt idx="5">
                  <c:v>4374</c:v>
                </c:pt>
                <c:pt idx="6">
                  <c:v>3563</c:v>
                </c:pt>
                <c:pt idx="7">
                  <c:v>3120</c:v>
                </c:pt>
                <c:pt idx="8">
                  <c:v>1941</c:v>
                </c:pt>
                <c:pt idx="9">
                  <c:v>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6.9626198685948573E-3"/>
                  <c:y val="-2.65151515151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-7.576055833929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4269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5151515151515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52196</c:v>
                </c:pt>
                <c:pt idx="1">
                  <c:v>16778</c:v>
                </c:pt>
                <c:pt idx="2">
                  <c:v>7767</c:v>
                </c:pt>
                <c:pt idx="3">
                  <c:v>18715</c:v>
                </c:pt>
                <c:pt idx="4">
                  <c:v>7479</c:v>
                </c:pt>
                <c:pt idx="5">
                  <c:v>3876</c:v>
                </c:pt>
                <c:pt idx="6">
                  <c:v>8055</c:v>
                </c:pt>
                <c:pt idx="7">
                  <c:v>3492</c:v>
                </c:pt>
                <c:pt idx="8">
                  <c:v>5388</c:v>
                </c:pt>
                <c:pt idx="9">
                  <c:v>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1.7730496453900058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雑穀</c:v>
                </c:pt>
                <c:pt idx="3">
                  <c:v>缶詰・びん詰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雑品</c:v>
                </c:pt>
                <c:pt idx="8">
                  <c:v>電気機械</c:v>
                </c:pt>
                <c:pt idx="9">
                  <c:v>木材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27863</c:v>
                </c:pt>
                <c:pt idx="1">
                  <c:v>26218</c:v>
                </c:pt>
                <c:pt idx="2">
                  <c:v>23005</c:v>
                </c:pt>
                <c:pt idx="3">
                  <c:v>19786</c:v>
                </c:pt>
                <c:pt idx="4">
                  <c:v>18695</c:v>
                </c:pt>
                <c:pt idx="5">
                  <c:v>16598</c:v>
                </c:pt>
                <c:pt idx="6">
                  <c:v>13584</c:v>
                </c:pt>
                <c:pt idx="7">
                  <c:v>12332</c:v>
                </c:pt>
                <c:pt idx="8">
                  <c:v>11505</c:v>
                </c:pt>
                <c:pt idx="9">
                  <c:v>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-3.5460992907801418E-3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-3.4883720930232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-1.300221386350978E-16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1.5503265580174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雑穀</c:v>
                </c:pt>
                <c:pt idx="3">
                  <c:v>缶詰・びん詰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雑品</c:v>
                </c:pt>
                <c:pt idx="8">
                  <c:v>電気機械</c:v>
                </c:pt>
                <c:pt idx="9">
                  <c:v>木材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17408</c:v>
                </c:pt>
                <c:pt idx="1">
                  <c:v>18160</c:v>
                </c:pt>
                <c:pt idx="2">
                  <c:v>23664</c:v>
                </c:pt>
                <c:pt idx="3">
                  <c:v>29909</c:v>
                </c:pt>
                <c:pt idx="4">
                  <c:v>22387</c:v>
                </c:pt>
                <c:pt idx="5">
                  <c:v>16301</c:v>
                </c:pt>
                <c:pt idx="6">
                  <c:v>6104</c:v>
                </c:pt>
                <c:pt idx="7">
                  <c:v>13810</c:v>
                </c:pt>
                <c:pt idx="8">
                  <c:v>6482</c:v>
                </c:pt>
                <c:pt idx="9">
                  <c:v>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1.0666666666666666E-2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非鉄金属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33586</c:v>
                </c:pt>
                <c:pt idx="1">
                  <c:v>16696</c:v>
                </c:pt>
                <c:pt idx="2">
                  <c:v>8407</c:v>
                </c:pt>
                <c:pt idx="3">
                  <c:v>7643</c:v>
                </c:pt>
                <c:pt idx="4">
                  <c:v>2726</c:v>
                </c:pt>
                <c:pt idx="5">
                  <c:v>1868</c:v>
                </c:pt>
                <c:pt idx="6">
                  <c:v>1709</c:v>
                </c:pt>
                <c:pt idx="7">
                  <c:v>758</c:v>
                </c:pt>
                <c:pt idx="8">
                  <c:v>634</c:v>
                </c:pt>
                <c:pt idx="9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-1.4260810981515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非鉄金属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25999</c:v>
                </c:pt>
                <c:pt idx="1">
                  <c:v>4477</c:v>
                </c:pt>
                <c:pt idx="2">
                  <c:v>6512</c:v>
                </c:pt>
                <c:pt idx="3">
                  <c:v>3186</c:v>
                </c:pt>
                <c:pt idx="4">
                  <c:v>621</c:v>
                </c:pt>
                <c:pt idx="5">
                  <c:v>1509</c:v>
                </c:pt>
                <c:pt idx="6">
                  <c:v>523</c:v>
                </c:pt>
                <c:pt idx="7">
                  <c:v>651</c:v>
                </c:pt>
                <c:pt idx="8">
                  <c:v>141</c:v>
                </c:pt>
                <c:pt idx="9">
                  <c:v>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2.4580571496359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8.7490441647549953E-3"/>
                  <c:y val="8.45707845841310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7820213418204614E-3"/>
                  <c:y val="-6.92320239631056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7.01758736850807E-3"/>
                  <c:y val="-2.3590313922624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32137</c:v>
                </c:pt>
                <c:pt idx="1">
                  <c:v>15669</c:v>
                </c:pt>
                <c:pt idx="2">
                  <c:v>9810</c:v>
                </c:pt>
                <c:pt idx="3">
                  <c:v>9682</c:v>
                </c:pt>
                <c:pt idx="4">
                  <c:v>8058</c:v>
                </c:pt>
                <c:pt idx="5">
                  <c:v>5084</c:v>
                </c:pt>
                <c:pt idx="6">
                  <c:v>2556</c:v>
                </c:pt>
                <c:pt idx="7">
                  <c:v>2464</c:v>
                </c:pt>
                <c:pt idx="8">
                  <c:v>1109</c:v>
                </c:pt>
                <c:pt idx="9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3.766478342749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2248468941382326E-2"/>
                  <c:y val="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3.5132025819607196E-3"/>
                  <c:y val="3.361952637276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29231</c:v>
                </c:pt>
                <c:pt idx="1">
                  <c:v>10521</c:v>
                </c:pt>
                <c:pt idx="2">
                  <c:v>22483</c:v>
                </c:pt>
                <c:pt idx="3">
                  <c:v>6849</c:v>
                </c:pt>
                <c:pt idx="4">
                  <c:v>5146</c:v>
                </c:pt>
                <c:pt idx="5">
                  <c:v>4637</c:v>
                </c:pt>
                <c:pt idx="6">
                  <c:v>3914</c:v>
                </c:pt>
                <c:pt idx="7">
                  <c:v>2412</c:v>
                </c:pt>
                <c:pt idx="8">
                  <c:v>0</c:v>
                </c:pt>
                <c:pt idx="9">
                  <c:v>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-1.0484929358820427E-2"/>
                  <c:y val="-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1.7473506289719238E-3"/>
                  <c:y val="-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62289</c:v>
                </c:pt>
                <c:pt idx="1">
                  <c:v>35507</c:v>
                </c:pt>
                <c:pt idx="2">
                  <c:v>21732</c:v>
                </c:pt>
                <c:pt idx="3">
                  <c:v>20194</c:v>
                </c:pt>
                <c:pt idx="4">
                  <c:v>15584</c:v>
                </c:pt>
                <c:pt idx="5">
                  <c:v>14336</c:v>
                </c:pt>
                <c:pt idx="6">
                  <c:v>12188</c:v>
                </c:pt>
                <c:pt idx="7">
                  <c:v>8829</c:v>
                </c:pt>
                <c:pt idx="8">
                  <c:v>7989</c:v>
                </c:pt>
                <c:pt idx="9">
                  <c:v>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1.3979905811760568E-2"/>
                  <c:y val="3.5839471678942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3.4949764529401419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73703</c:v>
                </c:pt>
                <c:pt idx="1">
                  <c:v>26054</c:v>
                </c:pt>
                <c:pt idx="2">
                  <c:v>16106</c:v>
                </c:pt>
                <c:pt idx="3">
                  <c:v>19631</c:v>
                </c:pt>
                <c:pt idx="4">
                  <c:v>12483</c:v>
                </c:pt>
                <c:pt idx="5">
                  <c:v>11006</c:v>
                </c:pt>
                <c:pt idx="6">
                  <c:v>8765</c:v>
                </c:pt>
                <c:pt idx="7">
                  <c:v>10775</c:v>
                </c:pt>
                <c:pt idx="8">
                  <c:v>7412</c:v>
                </c:pt>
                <c:pt idx="9">
                  <c:v>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7-462C-B9DE-4F35500861CD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7-462C-B9DE-4F35500861CD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F7-462C-B9DE-4F35500861CD}"/>
                </c:ext>
              </c:extLst>
            </c:dLbl>
            <c:dLbl>
              <c:idx val="3"/>
              <c:layout>
                <c:manualLayout>
                  <c:x val="-3.5410232355493716E-3"/>
                  <c:y val="-2.0936450350686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7-462C-B9DE-4F35500861CD}"/>
                </c:ext>
              </c:extLst>
            </c:dLbl>
            <c:dLbl>
              <c:idx val="4"/>
              <c:layout>
                <c:manualLayout>
                  <c:x val="-7.1589244115569887E-3"/>
                  <c:y val="-6.3833442030709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7-462C-B9DE-4F35500861CD}"/>
                </c:ext>
              </c:extLst>
            </c:dLbl>
            <c:dLbl>
              <c:idx val="5"/>
              <c:layout>
                <c:manualLayout>
                  <c:x val="-8.9824916463755941E-3"/>
                  <c:y val="3.0134521497592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7-462C-B9DE-4F35500861CD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F7-462C-B9DE-4F35500861CD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F7-462C-B9DE-4F35500861CD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F7-462C-B9DE-4F35500861CD}"/>
                </c:ext>
              </c:extLst>
            </c:dLbl>
            <c:dLbl>
              <c:idx val="9"/>
              <c:layout>
                <c:manualLayout>
                  <c:x val="-5.4028186235756679E-3"/>
                  <c:y val="-1.204584084313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F7-462C-B9DE-4F3550086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133170</c:v>
                </c:pt>
                <c:pt idx="1">
                  <c:v>107739</c:v>
                </c:pt>
                <c:pt idx="2">
                  <c:v>91149</c:v>
                </c:pt>
                <c:pt idx="3">
                  <c:v>85241</c:v>
                </c:pt>
                <c:pt idx="4">
                  <c:v>84079</c:v>
                </c:pt>
                <c:pt idx="5">
                  <c:v>71105</c:v>
                </c:pt>
                <c:pt idx="6">
                  <c:v>70847</c:v>
                </c:pt>
                <c:pt idx="7">
                  <c:v>60830</c:v>
                </c:pt>
                <c:pt idx="8">
                  <c:v>59223</c:v>
                </c:pt>
                <c:pt idx="9">
                  <c:v>42161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F7-462C-B9DE-4F35500861CD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F7-462C-B9DE-4F35500861CD}"/>
                </c:ext>
              </c:extLst>
            </c:dLbl>
            <c:dLbl>
              <c:idx val="1"/>
              <c:layout>
                <c:manualLayout>
                  <c:x val="1.9697337029658439E-3"/>
                  <c:y val="-5.9708956624708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F7-462C-B9DE-4F35500861CD}"/>
                </c:ext>
              </c:extLst>
            </c:dLbl>
            <c:dLbl>
              <c:idx val="2"/>
              <c:layout>
                <c:manualLayout>
                  <c:x val="5.4806803768002238E-3"/>
                  <c:y val="-1.5321057208721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F7-462C-B9DE-4F35500861CD}"/>
                </c:ext>
              </c:extLst>
            </c:dLbl>
            <c:dLbl>
              <c:idx val="3"/>
              <c:layout>
                <c:manualLayout>
                  <c:x val="7.3443028456784271E-3"/>
                  <c:y val="-1.167041893288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F7-462C-B9DE-4F35500861CD}"/>
                </c:ext>
              </c:extLst>
            </c:dLbl>
            <c:dLbl>
              <c:idx val="4"/>
              <c:layout>
                <c:manualLayout>
                  <c:x val="7.2557596967045782E-3"/>
                  <c:y val="-1.15026273675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F7-462C-B9DE-4F35500861CD}"/>
                </c:ext>
              </c:extLst>
            </c:dLbl>
            <c:dLbl>
              <c:idx val="5"/>
              <c:layout>
                <c:manualLayout>
                  <c:x val="3.5985060100418519E-3"/>
                  <c:y val="2.9752537906012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F7-462C-B9DE-4F35500861CD}"/>
                </c:ext>
              </c:extLst>
            </c:dLbl>
            <c:dLbl>
              <c:idx val="6"/>
              <c:layout>
                <c:manualLayout>
                  <c:x val="-1.7465487496793825E-3"/>
                  <c:y val="-3.2482666029871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F7-462C-B9DE-4F35500861CD}"/>
                </c:ext>
              </c:extLst>
            </c:dLbl>
            <c:dLbl>
              <c:idx val="7"/>
              <c:layout>
                <c:manualLayout>
                  <c:x val="2.8811659586597474E-5"/>
                  <c:y val="6.2052414241753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F7-462C-B9DE-4F35500861CD}"/>
                </c:ext>
              </c:extLst>
            </c:dLbl>
            <c:dLbl>
              <c:idx val="8"/>
              <c:layout>
                <c:manualLayout>
                  <c:x val="7.1492268285740079E-3"/>
                  <c:y val="-5.6899150941870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F7-462C-B9DE-4F35500861CD}"/>
                </c:ext>
              </c:extLst>
            </c:dLbl>
            <c:dLbl>
              <c:idx val="9"/>
              <c:layout>
                <c:manualLayout>
                  <c:x val="3.579391933438039E-3"/>
                  <c:y val="-1.47682355568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F7-462C-B9DE-4F3550086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168343</c:v>
                </c:pt>
                <c:pt idx="1">
                  <c:v>95876</c:v>
                </c:pt>
                <c:pt idx="2">
                  <c:v>126177</c:v>
                </c:pt>
                <c:pt idx="3">
                  <c:v>94729</c:v>
                </c:pt>
                <c:pt idx="4">
                  <c:v>90269</c:v>
                </c:pt>
                <c:pt idx="5">
                  <c:v>61621</c:v>
                </c:pt>
                <c:pt idx="6">
                  <c:v>90364</c:v>
                </c:pt>
                <c:pt idx="7">
                  <c:v>83540</c:v>
                </c:pt>
                <c:pt idx="8">
                  <c:v>60218</c:v>
                </c:pt>
                <c:pt idx="9">
                  <c:v>48353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F7-462C-B9DE-4F3550086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183310136"/>
        <c:axId val="183310528"/>
      </c:barChart>
      <c:catAx>
        <c:axId val="18331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10528"/>
        <c:crosses val="autoZero"/>
        <c:auto val="1"/>
        <c:lblAlgn val="ctr"/>
        <c:lblOffset val="100"/>
        <c:noMultiLvlLbl val="0"/>
      </c:catAx>
      <c:valAx>
        <c:axId val="18331052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1013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51-491C-9C83-ECDC457C6AD6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051-491C-9C83-ECDC457C6AD6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051-491C-9C83-ECDC457C6AD6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051-491C-9C83-ECDC457C6AD6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051-491C-9C83-ECDC457C6AD6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051-491C-9C83-ECDC457C6AD6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051-491C-9C83-ECDC457C6AD6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051-491C-9C83-ECDC457C6AD6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051-491C-9C83-ECDC457C6AD6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051-491C-9C83-ECDC457C6AD6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051-491C-9C83-ECDC457C6AD6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51-491C-9C83-ECDC457C6AD6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051-491C-9C83-ECDC457C6AD6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051-491C-9C83-ECDC457C6AD6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051-491C-9C83-ECDC457C6AD6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051-491C-9C83-ECDC457C6AD6}"/>
                </c:ext>
              </c:extLst>
            </c:dLbl>
            <c:dLbl>
              <c:idx val="5"/>
              <c:layout>
                <c:manualLayout>
                  <c:x val="-0.10224505431362363"/>
                  <c:y val="-7.47928590423995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5995436489761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051-491C-9C83-ECDC457C6AD6}"/>
                </c:ext>
              </c:extLst>
            </c:dLbl>
            <c:dLbl>
              <c:idx val="6"/>
              <c:layout>
                <c:manualLayout>
                  <c:x val="8.8098886365501922E-2"/>
                  <c:y val="-5.6213419357822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051-491C-9C83-ECDC457C6AD6}"/>
                </c:ext>
              </c:extLst>
            </c:dLbl>
            <c:dLbl>
              <c:idx val="7"/>
              <c:layout>
                <c:manualLayout>
                  <c:x val="0.20123952956348048"/>
                  <c:y val="-0.16121902713702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051-491C-9C83-ECDC457C6AD6}"/>
                </c:ext>
              </c:extLst>
            </c:dLbl>
            <c:dLbl>
              <c:idx val="8"/>
              <c:layout>
                <c:manualLayout>
                  <c:x val="2.2495006430076341E-2"/>
                  <c:y val="-6.965382080543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051-491C-9C83-ECDC457C6AD6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051-491C-9C83-ECDC457C6AD6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51-491C-9C83-ECDC457C6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133170</c:v>
                </c:pt>
                <c:pt idx="1">
                  <c:v>107739</c:v>
                </c:pt>
                <c:pt idx="2">
                  <c:v>91149</c:v>
                </c:pt>
                <c:pt idx="3">
                  <c:v>85241</c:v>
                </c:pt>
                <c:pt idx="4">
                  <c:v>84079</c:v>
                </c:pt>
                <c:pt idx="5">
                  <c:v>71105</c:v>
                </c:pt>
                <c:pt idx="6">
                  <c:v>70847</c:v>
                </c:pt>
                <c:pt idx="7">
                  <c:v>60830</c:v>
                </c:pt>
                <c:pt idx="8">
                  <c:v>59223</c:v>
                </c:pt>
                <c:pt idx="9">
                  <c:v>42161</c:v>
                </c:pt>
                <c:pt idx="10">
                  <c:v>319682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51-491C-9C83-ECDC457C6AD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E7-4B31-A3CB-A20157E375C5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E7-4B31-A3CB-A20157E375C5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E7-4B31-A3CB-A20157E375C5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FE7-4B31-A3CB-A20157E375C5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FE7-4B31-A3CB-A20157E375C5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FE7-4B31-A3CB-A20157E375C5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FE7-4B31-A3CB-A20157E375C5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FE7-4B31-A3CB-A20157E375C5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FE7-4B31-A3CB-A20157E375C5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FE7-4B31-A3CB-A20157E375C5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FE7-4B31-A3CB-A20157E375C5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7-4B31-A3CB-A20157E375C5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FE7-4B31-A3CB-A20157E375C5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7-4B31-A3CB-A20157E375C5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E7-4B31-A3CB-A20157E375C5}"/>
                </c:ext>
              </c:extLst>
            </c:dLbl>
            <c:dLbl>
              <c:idx val="4"/>
              <c:layout>
                <c:manualLayout>
                  <c:x val="-0.16935755492492385"/>
                  <c:y val="-0.12075201797114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FE7-4B31-A3CB-A20157E375C5}"/>
                </c:ext>
              </c:extLst>
            </c:dLbl>
            <c:dLbl>
              <c:idx val="5"/>
              <c:layout>
                <c:manualLayout>
                  <c:x val="-5.7087413565690137E-2"/>
                  <c:y val="-4.76352928167793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FE7-4B31-A3CB-A20157E375C5}"/>
                </c:ext>
              </c:extLst>
            </c:dLbl>
            <c:dLbl>
              <c:idx val="6"/>
              <c:layout>
                <c:manualLayout>
                  <c:x val="7.9619089491986025E-2"/>
                  <c:y val="-0.111228590882902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FE7-4B31-A3CB-A20157E375C5}"/>
                </c:ext>
              </c:extLst>
            </c:dLbl>
            <c:dLbl>
              <c:idx val="7"/>
              <c:layout>
                <c:manualLayout>
                  <c:x val="0.16967904392661579"/>
                  <c:y val="-0.164782140591627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E7-4B31-A3CB-A20157E375C5}"/>
                </c:ext>
              </c:extLst>
            </c:dLbl>
            <c:dLbl>
              <c:idx val="8"/>
              <c:layout>
                <c:manualLayout>
                  <c:x val="6.5881130340940883E-2"/>
                  <c:y val="-5.9278244321455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E7-4B31-A3CB-A20157E375C5}"/>
                </c:ext>
              </c:extLst>
            </c:dLbl>
            <c:dLbl>
              <c:idx val="9"/>
              <c:layout>
                <c:manualLayout>
                  <c:x val="0.12116151724689236"/>
                  <c:y val="-7.7850213290966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E7-4B31-A3CB-A20157E375C5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E7-4B31-A3CB-A20157E37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168343</c:v>
                </c:pt>
                <c:pt idx="1">
                  <c:v>95876</c:v>
                </c:pt>
                <c:pt idx="2">
                  <c:v>126177</c:v>
                </c:pt>
                <c:pt idx="3">
                  <c:v>94729</c:v>
                </c:pt>
                <c:pt idx="4">
                  <c:v>90269</c:v>
                </c:pt>
                <c:pt idx="5">
                  <c:v>61621</c:v>
                </c:pt>
                <c:pt idx="6">
                  <c:v>90364</c:v>
                </c:pt>
                <c:pt idx="7">
                  <c:v>83540</c:v>
                </c:pt>
                <c:pt idx="8">
                  <c:v>60218</c:v>
                </c:pt>
                <c:pt idx="9">
                  <c:v>48353</c:v>
                </c:pt>
                <c:pt idx="10">
                  <c:v>371551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FE7-4B31-A3CB-A20157E375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85-4365-B92A-CC6FEC3DD24F}"/>
                </c:ext>
              </c:extLst>
            </c:dLbl>
            <c:dLbl>
              <c:idx val="1"/>
              <c:layout>
                <c:manualLayout>
                  <c:x val="3.54138999557326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5-4365-B92A-CC6FEC3DD24F}"/>
                </c:ext>
              </c:extLst>
            </c:dLbl>
            <c:dLbl>
              <c:idx val="2"/>
              <c:layout>
                <c:manualLayout>
                  <c:x val="-8.8534749889331559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85-4365-B92A-CC6FEC3DD24F}"/>
                </c:ext>
              </c:extLst>
            </c:dLbl>
            <c:dLbl>
              <c:idx val="3"/>
              <c:layout>
                <c:manualLayout>
                  <c:x val="-1.4165559982293114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85-4365-B92A-CC6FEC3DD24F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85-4365-B92A-CC6FEC3DD24F}"/>
                </c:ext>
              </c:extLst>
            </c:dLbl>
            <c:dLbl>
              <c:idx val="5"/>
              <c:layout>
                <c:manualLayout>
                  <c:x val="-5.3120849933598934E-3"/>
                  <c:y val="-1.4815110765561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85-4365-B92A-CC6FEC3DD24F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85-4365-B92A-CC6FEC3DD24F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85-4365-B92A-CC6FEC3DD24F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85-4365-B92A-CC6FEC3DD24F}"/>
                </c:ext>
              </c:extLst>
            </c:dLbl>
            <c:dLbl>
              <c:idx val="9"/>
              <c:layout>
                <c:manualLayout>
                  <c:x val="-7.0827799911465251E-3"/>
                  <c:y val="1.1110822721149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85-4365-B92A-CC6FEC3D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19711</c:v>
                </c:pt>
                <c:pt idx="1">
                  <c:v>15266</c:v>
                </c:pt>
                <c:pt idx="2">
                  <c:v>12778</c:v>
                </c:pt>
                <c:pt idx="3">
                  <c:v>10341</c:v>
                </c:pt>
                <c:pt idx="4">
                  <c:v>6895</c:v>
                </c:pt>
                <c:pt idx="5">
                  <c:v>5764</c:v>
                </c:pt>
                <c:pt idx="6">
                  <c:v>5567</c:v>
                </c:pt>
                <c:pt idx="7">
                  <c:v>3687</c:v>
                </c:pt>
                <c:pt idx="8">
                  <c:v>2987</c:v>
                </c:pt>
                <c:pt idx="9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85-4365-B92A-CC6FEC3DD24F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85-4365-B92A-CC6FEC3DD24F}"/>
                </c:ext>
              </c:extLst>
            </c:dLbl>
            <c:dLbl>
              <c:idx val="1"/>
              <c:layout>
                <c:manualLayout>
                  <c:x val="7.0827799911465251E-3"/>
                  <c:y val="-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85-4365-B92A-CC6FEC3DD24F}"/>
                </c:ext>
              </c:extLst>
            </c:dLbl>
            <c:dLbl>
              <c:idx val="2"/>
              <c:layout>
                <c:manualLayout>
                  <c:x val="8.8534749889330917E-3"/>
                  <c:y val="-6.79004699779351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85-4365-B92A-CC6FEC3DD24F}"/>
                </c:ext>
              </c:extLst>
            </c:dLbl>
            <c:dLbl>
              <c:idx val="3"/>
              <c:layout>
                <c:manualLayout>
                  <c:x val="5.3120849933598934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85-4365-B92A-CC6FEC3DD24F}"/>
                </c:ext>
              </c:extLst>
            </c:dLbl>
            <c:dLbl>
              <c:idx val="4"/>
              <c:layout>
                <c:manualLayout>
                  <c:x val="3.5412505707702871E-3"/>
                  <c:y val="7.4071179373338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85-4365-B92A-CC6FEC3DD24F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85-4365-B92A-CC6FEC3DD24F}"/>
                </c:ext>
              </c:extLst>
            </c:dLbl>
            <c:dLbl>
              <c:idx val="6"/>
              <c:layout>
                <c:manualLayout>
                  <c:x val="-1.7706949977866313E-3"/>
                  <c:y val="1.8517940658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85-4365-B92A-CC6FEC3DD24F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85-4365-B92A-CC6FEC3DD24F}"/>
                </c:ext>
              </c:extLst>
            </c:dLbl>
            <c:dLbl>
              <c:idx val="8"/>
              <c:layout>
                <c:manualLayout>
                  <c:x val="-1.2984946647223578E-16"/>
                  <c:y val="-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85-4365-B92A-CC6FEC3DD24F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85-4365-B92A-CC6FEC3D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13006</c:v>
                </c:pt>
                <c:pt idx="1">
                  <c:v>16006</c:v>
                </c:pt>
                <c:pt idx="2">
                  <c:v>6614</c:v>
                </c:pt>
                <c:pt idx="3">
                  <c:v>11334</c:v>
                </c:pt>
                <c:pt idx="4">
                  <c:v>5430</c:v>
                </c:pt>
                <c:pt idx="5">
                  <c:v>9319</c:v>
                </c:pt>
                <c:pt idx="6">
                  <c:v>5718</c:v>
                </c:pt>
                <c:pt idx="7">
                  <c:v>3774</c:v>
                </c:pt>
                <c:pt idx="8">
                  <c:v>2992</c:v>
                </c:pt>
                <c:pt idx="9">
                  <c:v>2431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985-4365-B92A-CC6FEC3D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0016"/>
        <c:axId val="236080408"/>
      </c:barChart>
      <c:catAx>
        <c:axId val="23608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0408"/>
        <c:crosses val="autoZero"/>
        <c:auto val="1"/>
        <c:lblAlgn val="ctr"/>
        <c:lblOffset val="100"/>
        <c:noMultiLvlLbl val="0"/>
      </c:catAx>
      <c:valAx>
        <c:axId val="236080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080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2,391,453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2,391,453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219670</c:v>
                </c:pt>
                <c:pt idx="1">
                  <c:v>385989</c:v>
                </c:pt>
                <c:pt idx="2">
                  <c:v>516550</c:v>
                </c:pt>
                <c:pt idx="3">
                  <c:v>155235</c:v>
                </c:pt>
                <c:pt idx="4">
                  <c:v>254987</c:v>
                </c:pt>
                <c:pt idx="5">
                  <c:v>859022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3</a:t>
            </a:r>
            <a:r>
              <a:rPr lang="ja-JP" altLang="en-US" sz="1100" baseline="0"/>
              <a:t>年</a:t>
            </a:r>
            <a:r>
              <a:rPr lang="en-US" altLang="ja-JP" sz="1100" baseline="0"/>
              <a:t>5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0F-4679-9866-A54658B465D9}"/>
                </c:ext>
              </c:extLst>
            </c:dLbl>
            <c:dLbl>
              <c:idx val="1"/>
              <c:layout>
                <c:manualLayout>
                  <c:x val="-1.0610079575596816E-2"/>
                  <c:y val="3.8311159380939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F-4679-9866-A54658B465D9}"/>
                </c:ext>
              </c:extLst>
            </c:dLbl>
            <c:dLbl>
              <c:idx val="2"/>
              <c:layout>
                <c:manualLayout>
                  <c:x val="-8.8417329796639816E-3"/>
                  <c:y val="1.91567864361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0F-4679-9866-A54658B465D9}"/>
                </c:ext>
              </c:extLst>
            </c:dLbl>
            <c:dLbl>
              <c:idx val="3"/>
              <c:layout>
                <c:manualLayout>
                  <c:x val="-8.8417329796640787E-3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F-4679-9866-A54658B465D9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0F-4679-9866-A54658B465D9}"/>
                </c:ext>
              </c:extLst>
            </c:dLbl>
            <c:dLbl>
              <c:idx val="5"/>
              <c:layout>
                <c:manualLayout>
                  <c:x val="-8.8417329796640787E-3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F-4679-9866-A54658B465D9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0F-4679-9866-A54658B465D9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0F-4679-9866-A54658B465D9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0F-4679-9866-A54658B465D9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0F-4679-9866-A54658B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化学肥料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90574</c:v>
                </c:pt>
                <c:pt idx="1">
                  <c:v>22770</c:v>
                </c:pt>
                <c:pt idx="2">
                  <c:v>15993</c:v>
                </c:pt>
                <c:pt idx="3">
                  <c:v>11823</c:v>
                </c:pt>
                <c:pt idx="4">
                  <c:v>11640</c:v>
                </c:pt>
                <c:pt idx="5">
                  <c:v>9988</c:v>
                </c:pt>
                <c:pt idx="6">
                  <c:v>7213</c:v>
                </c:pt>
                <c:pt idx="7">
                  <c:v>5750</c:v>
                </c:pt>
                <c:pt idx="8">
                  <c:v>5447</c:v>
                </c:pt>
                <c:pt idx="9">
                  <c:v>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0F-4679-9866-A54658B465D9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0F-4679-9866-A54658B465D9}"/>
                </c:ext>
              </c:extLst>
            </c:dLbl>
            <c:dLbl>
              <c:idx val="1"/>
              <c:layout>
                <c:manualLayout>
                  <c:x val="1.7683465959328027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0F-4679-9866-A54658B465D9}"/>
                </c:ext>
              </c:extLst>
            </c:dLbl>
            <c:dLbl>
              <c:idx val="2"/>
              <c:layout>
                <c:manualLayout>
                  <c:x val="3.5366931918655409E-3"/>
                  <c:y val="-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0F-4679-9866-A54658B465D9}"/>
                </c:ext>
              </c:extLst>
            </c:dLbl>
            <c:dLbl>
              <c:idx val="3"/>
              <c:layout>
                <c:manualLayout>
                  <c:x val="8.8417329796640146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0F-4679-9866-A54658B465D9}"/>
                </c:ext>
              </c:extLst>
            </c:dLbl>
            <c:dLbl>
              <c:idx val="4"/>
              <c:layout>
                <c:manualLayout>
                  <c:x val="8.8417329796639486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0F-4679-9866-A54658B465D9}"/>
                </c:ext>
              </c:extLst>
            </c:dLbl>
            <c:dLbl>
              <c:idx val="5"/>
              <c:layout>
                <c:manualLayout>
                  <c:x val="3.5366931918656055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0F-4679-9866-A54658B465D9}"/>
                </c:ext>
              </c:extLst>
            </c:dLbl>
            <c:dLbl>
              <c:idx val="6"/>
              <c:layout>
                <c:manualLayout>
                  <c:x val="-5.3050397877984082E-3"/>
                  <c:y val="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0F-4679-9866-A54658B465D9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20F-4679-9866-A54658B465D9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0F-4679-9866-A54658B465D9}"/>
                </c:ext>
              </c:extLst>
            </c:dLbl>
            <c:dLbl>
              <c:idx val="9"/>
              <c:layout>
                <c:manualLayout>
                  <c:x val="5.305039787798279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0F-4679-9866-A54658B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化学肥料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110226</c:v>
                </c:pt>
                <c:pt idx="1">
                  <c:v>24734</c:v>
                </c:pt>
                <c:pt idx="2">
                  <c:v>21280</c:v>
                </c:pt>
                <c:pt idx="3">
                  <c:v>12443</c:v>
                </c:pt>
                <c:pt idx="4">
                  <c:v>10992</c:v>
                </c:pt>
                <c:pt idx="5">
                  <c:v>10503</c:v>
                </c:pt>
                <c:pt idx="6">
                  <c:v>20479</c:v>
                </c:pt>
                <c:pt idx="7">
                  <c:v>7685</c:v>
                </c:pt>
                <c:pt idx="8">
                  <c:v>5638</c:v>
                </c:pt>
                <c:pt idx="9">
                  <c:v>9551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20F-4679-9866-A54658B4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1192"/>
        <c:axId val="236081584"/>
      </c:barChart>
      <c:catAx>
        <c:axId val="23608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1584"/>
        <c:crosses val="autoZero"/>
        <c:auto val="1"/>
        <c:lblAlgn val="ctr"/>
        <c:lblOffset val="100"/>
        <c:noMultiLvlLbl val="0"/>
      </c:catAx>
      <c:valAx>
        <c:axId val="23608158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1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2477856965506342E-2"/>
                  <c:y val="1.493930905695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06-4151-A52A-9F3D518BE7FA}"/>
                </c:ext>
              </c:extLst>
            </c:dLbl>
            <c:dLbl>
              <c:idx val="1"/>
              <c:layout>
                <c:manualLayout>
                  <c:x val="-1.2477716608739121E-2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06-4151-A52A-9F3D518BE7FA}"/>
                </c:ext>
              </c:extLst>
            </c:dLbl>
            <c:dLbl>
              <c:idx val="2"/>
              <c:layout>
                <c:manualLayout>
                  <c:x val="-8.912654720527954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06-4151-A52A-9F3D518BE7FA}"/>
                </c:ext>
              </c:extLst>
            </c:dLbl>
            <c:dLbl>
              <c:idx val="3"/>
              <c:layout>
                <c:manualLayout>
                  <c:x val="-1.0695185664633506E-2"/>
                  <c:y val="-3.7348272642390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06-4151-A52A-9F3D518BE7FA}"/>
                </c:ext>
              </c:extLst>
            </c:dLbl>
            <c:dLbl>
              <c:idx val="4"/>
              <c:layout>
                <c:manualLayout>
                  <c:x val="-8.912654720527987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06-4151-A52A-9F3D518BE7FA}"/>
                </c:ext>
              </c:extLst>
            </c:dLbl>
            <c:dLbl>
              <c:idx val="5"/>
              <c:layout>
                <c:manualLayout>
                  <c:x val="-5.3475928323168179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06-4151-A52A-9F3D518BE7FA}"/>
                </c:ext>
              </c:extLst>
            </c:dLbl>
            <c:dLbl>
              <c:idx val="6"/>
              <c:layout>
                <c:manualLayout>
                  <c:x val="-7.1301237764223365E-3"/>
                  <c:y val="1.493901497606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06-4151-A52A-9F3D518BE7FA}"/>
                </c:ext>
              </c:extLst>
            </c:dLbl>
            <c:dLbl>
              <c:idx val="7"/>
              <c:layout>
                <c:manualLayout>
                  <c:x val="-7.1301237764224675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06-4151-A52A-9F3D518BE7FA}"/>
                </c:ext>
              </c:extLst>
            </c:dLbl>
            <c:dLbl>
              <c:idx val="8"/>
              <c:layout>
                <c:manualLayout>
                  <c:x val="-8.9126547205280512E-3"/>
                  <c:y val="-1.493960313784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06-4151-A52A-9F3D518BE7FA}"/>
                </c:ext>
              </c:extLst>
            </c:dLbl>
            <c:dLbl>
              <c:idx val="9"/>
              <c:layout>
                <c:manualLayout>
                  <c:x val="-8.9126547205279211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06-4151-A52A-9F3D518BE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鉄鋼</c:v>
                </c:pt>
                <c:pt idx="8">
                  <c:v>米</c:v>
                </c:pt>
                <c:pt idx="9">
                  <c:v>飲料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82220</c:v>
                </c:pt>
                <c:pt idx="1">
                  <c:v>37535</c:v>
                </c:pt>
                <c:pt idx="2">
                  <c:v>31926</c:v>
                </c:pt>
                <c:pt idx="3">
                  <c:v>29511</c:v>
                </c:pt>
                <c:pt idx="4">
                  <c:v>24227</c:v>
                </c:pt>
                <c:pt idx="5">
                  <c:v>22573</c:v>
                </c:pt>
                <c:pt idx="6">
                  <c:v>22137</c:v>
                </c:pt>
                <c:pt idx="7">
                  <c:v>19618</c:v>
                </c:pt>
                <c:pt idx="8">
                  <c:v>15855</c:v>
                </c:pt>
                <c:pt idx="9">
                  <c:v>15651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06-4151-A52A-9F3D518BE7FA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7.1301237764223209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06-4151-A52A-9F3D518BE7FA}"/>
                </c:ext>
              </c:extLst>
            </c:dLbl>
            <c:dLbl>
              <c:idx val="1"/>
              <c:layout>
                <c:manualLayout>
                  <c:x val="-5.3475928323167528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06-4151-A52A-9F3D518BE7FA}"/>
                </c:ext>
              </c:extLst>
            </c:dLbl>
            <c:dLbl>
              <c:idx val="2"/>
              <c:layout>
                <c:manualLayout>
                  <c:x val="1.7825309441055516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06-4151-A52A-9F3D518BE7FA}"/>
                </c:ext>
              </c:extLst>
            </c:dLbl>
            <c:dLbl>
              <c:idx val="3"/>
              <c:layout>
                <c:manualLayout>
                  <c:x val="3.5650618882111032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06-4151-A52A-9F3D518BE7FA}"/>
                </c:ext>
              </c:extLst>
            </c:dLbl>
            <c:dLbl>
              <c:idx val="4"/>
              <c:layout>
                <c:manualLayout>
                  <c:x val="1.7825309441055189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06-4151-A52A-9F3D518BE7FA}"/>
                </c:ext>
              </c:extLst>
            </c:dLbl>
            <c:dLbl>
              <c:idx val="5"/>
              <c:layout>
                <c:manualLayout>
                  <c:x val="8.9126547205279211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06-4151-A52A-9F3D518BE7FA}"/>
                </c:ext>
              </c:extLst>
            </c:dLbl>
            <c:dLbl>
              <c:idx val="6"/>
              <c:layout>
                <c:manualLayout>
                  <c:x val="7.1301237764223365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06-4151-A52A-9F3D518BE7FA}"/>
                </c:ext>
              </c:extLst>
            </c:dLbl>
            <c:dLbl>
              <c:idx val="7"/>
              <c:layout>
                <c:manualLayout>
                  <c:x val="7.0874553191774738E-3"/>
                  <c:y val="-1.493989721873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06-4151-A52A-9F3D518BE7FA}"/>
                </c:ext>
              </c:extLst>
            </c:dLbl>
            <c:dLbl>
              <c:idx val="8"/>
              <c:layout>
                <c:manualLayout>
                  <c:x val="3.5650618882111683E-3"/>
                  <c:y val="1.12044817927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06-4151-A52A-9F3D518BE7FA}"/>
                </c:ext>
              </c:extLst>
            </c:dLbl>
            <c:dLbl>
              <c:idx val="9"/>
              <c:layout>
                <c:manualLayout>
                  <c:x val="1.7822502305709486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06-4151-A52A-9F3D518BE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鉄鋼</c:v>
                </c:pt>
                <c:pt idx="8">
                  <c:v>米</c:v>
                </c:pt>
                <c:pt idx="9">
                  <c:v>飲料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91126</c:v>
                </c:pt>
                <c:pt idx="1">
                  <c:v>48847</c:v>
                </c:pt>
                <c:pt idx="2">
                  <c:v>32049</c:v>
                </c:pt>
                <c:pt idx="3">
                  <c:v>41304</c:v>
                </c:pt>
                <c:pt idx="4">
                  <c:v>27727</c:v>
                </c:pt>
                <c:pt idx="5">
                  <c:v>21059</c:v>
                </c:pt>
                <c:pt idx="6">
                  <c:v>18187</c:v>
                </c:pt>
                <c:pt idx="7">
                  <c:v>22134</c:v>
                </c:pt>
                <c:pt idx="8">
                  <c:v>14541</c:v>
                </c:pt>
                <c:pt idx="9">
                  <c:v>12948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06-4151-A52A-9F3D518BE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2368"/>
        <c:axId val="236082760"/>
      </c:barChart>
      <c:catAx>
        <c:axId val="2360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2760"/>
        <c:crosses val="autoZero"/>
        <c:auto val="1"/>
        <c:lblAlgn val="ctr"/>
        <c:lblOffset val="100"/>
        <c:noMultiLvlLbl val="0"/>
      </c:catAx>
      <c:valAx>
        <c:axId val="2360827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2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35-46A2-BC0B-FCB215A9FD76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35-46A2-BC0B-FCB215A9FD76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35-46A2-BC0B-FCB215A9FD76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35-46A2-BC0B-FCB215A9FD76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35-46A2-BC0B-FCB215A9FD76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35-46A2-BC0B-FCB215A9FD76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35-46A2-BC0B-FCB215A9FD76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35-46A2-BC0B-FCB215A9FD76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35-46A2-BC0B-FCB215A9FD76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35-46A2-BC0B-FCB215A9F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その他の製造工業品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14168</c:v>
                </c:pt>
                <c:pt idx="1">
                  <c:v>13636</c:v>
                </c:pt>
                <c:pt idx="2">
                  <c:v>3311</c:v>
                </c:pt>
                <c:pt idx="3">
                  <c:v>2155</c:v>
                </c:pt>
                <c:pt idx="4">
                  <c:v>1805</c:v>
                </c:pt>
                <c:pt idx="5">
                  <c:v>1557</c:v>
                </c:pt>
                <c:pt idx="6">
                  <c:v>1529</c:v>
                </c:pt>
                <c:pt idx="7">
                  <c:v>1371</c:v>
                </c:pt>
                <c:pt idx="8">
                  <c:v>888</c:v>
                </c:pt>
                <c:pt idx="9">
                  <c:v>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35-46A2-BC0B-FCB215A9FD76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35-46A2-BC0B-FCB215A9FD76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35-46A2-BC0B-FCB215A9FD76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35-46A2-BC0B-FCB215A9FD76}"/>
                </c:ext>
              </c:extLst>
            </c:dLbl>
            <c:dLbl>
              <c:idx val="3"/>
              <c:layout>
                <c:manualLayout>
                  <c:x val="0"/>
                  <c:y val="-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35-46A2-BC0B-FCB215A9FD76}"/>
                </c:ext>
              </c:extLst>
            </c:dLbl>
            <c:dLbl>
              <c:idx val="4"/>
              <c:layout>
                <c:manualLayout>
                  <c:x val="1.737539816868751E-3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35-46A2-BC0B-FCB215A9FD76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35-46A2-BC0B-FCB215A9FD76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35-46A2-BC0B-FCB215A9FD76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35-46A2-BC0B-FCB215A9FD76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35-46A2-BC0B-FCB215A9FD76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35-46A2-BC0B-FCB215A9F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飲料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その他の製造工業品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8132</c:v>
                </c:pt>
                <c:pt idx="1">
                  <c:v>30080</c:v>
                </c:pt>
                <c:pt idx="2">
                  <c:v>10530</c:v>
                </c:pt>
                <c:pt idx="3">
                  <c:v>2129</c:v>
                </c:pt>
                <c:pt idx="4">
                  <c:v>1322</c:v>
                </c:pt>
                <c:pt idx="5">
                  <c:v>1850</c:v>
                </c:pt>
                <c:pt idx="6">
                  <c:v>2339</c:v>
                </c:pt>
                <c:pt idx="7">
                  <c:v>1371</c:v>
                </c:pt>
                <c:pt idx="8">
                  <c:v>364</c:v>
                </c:pt>
                <c:pt idx="9">
                  <c:v>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F35-46A2-BC0B-FCB215A9F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3544"/>
        <c:axId val="236346232"/>
      </c:barChart>
      <c:catAx>
        <c:axId val="23608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6346232"/>
        <c:crosses val="autoZero"/>
        <c:auto val="1"/>
        <c:lblAlgn val="ctr"/>
        <c:lblOffset val="100"/>
        <c:noMultiLvlLbl val="0"/>
      </c:catAx>
      <c:valAx>
        <c:axId val="2363462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083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4260249554367201E-2"/>
                  <c:y val="-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2-4EB5-9EAA-E07DBF8F0D1F}"/>
                </c:ext>
              </c:extLst>
            </c:dLbl>
            <c:dLbl>
              <c:idx val="1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2-4EB5-9EAA-E07DBF8F0D1F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52-4EB5-9EAA-E07DBF8F0D1F}"/>
                </c:ext>
              </c:extLst>
            </c:dLbl>
            <c:dLbl>
              <c:idx val="3"/>
              <c:layout>
                <c:manualLayout>
                  <c:x val="-7.1301247771836003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52-4EB5-9EAA-E07DBF8F0D1F}"/>
                </c:ext>
              </c:extLst>
            </c:dLbl>
            <c:dLbl>
              <c:idx val="4"/>
              <c:layout>
                <c:manualLayout>
                  <c:x val="-7.130124777183666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52-4EB5-9EAA-E07DBF8F0D1F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52-4EB5-9EAA-E07DBF8F0D1F}"/>
                </c:ext>
              </c:extLst>
            </c:dLbl>
            <c:dLbl>
              <c:idx val="6"/>
              <c:layout>
                <c:manualLayout>
                  <c:x val="-1.06951871657754E-2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52-4EB5-9EAA-E07DBF8F0D1F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52-4EB5-9EAA-E07DBF8F0D1F}"/>
                </c:ext>
              </c:extLst>
            </c:dLbl>
            <c:dLbl>
              <c:idx val="8"/>
              <c:layout>
                <c:manualLayout>
                  <c:x val="-8.9126559714796313E-3"/>
                  <c:y val="2.373887979902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52-4EB5-9EAA-E07DBF8F0D1F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52-4EB5-9EAA-E07DBF8F0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26904</c:v>
                </c:pt>
                <c:pt idx="1">
                  <c:v>16051</c:v>
                </c:pt>
                <c:pt idx="2">
                  <c:v>15980</c:v>
                </c:pt>
                <c:pt idx="3">
                  <c:v>12531</c:v>
                </c:pt>
                <c:pt idx="4">
                  <c:v>7846</c:v>
                </c:pt>
                <c:pt idx="5">
                  <c:v>7361</c:v>
                </c:pt>
                <c:pt idx="6">
                  <c:v>4412</c:v>
                </c:pt>
                <c:pt idx="7">
                  <c:v>3268</c:v>
                </c:pt>
                <c:pt idx="8">
                  <c:v>3203</c:v>
                </c:pt>
                <c:pt idx="9">
                  <c:v>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52-4EB5-9EAA-E07DBF8F0D1F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8.9126559714795012E-3"/>
                  <c:y val="1.813365703158934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52-4EB5-9EAA-E07DBF8F0D1F}"/>
                </c:ext>
              </c:extLst>
            </c:dLbl>
            <c:dLbl>
              <c:idx val="1"/>
              <c:layout>
                <c:manualLayout>
                  <c:x val="1.0781366232964162E-2"/>
                  <c:y val="-7.9366365060356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52-4EB5-9EAA-E07DBF8F0D1F}"/>
                </c:ext>
              </c:extLst>
            </c:dLbl>
            <c:dLbl>
              <c:idx val="2"/>
              <c:layout>
                <c:manualLayout>
                  <c:x val="3.5462545791401742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52-4EB5-9EAA-E07DBF8F0D1F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52-4EB5-9EAA-E07DBF8F0D1F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52-4EB5-9EAA-E07DBF8F0D1F}"/>
                </c:ext>
              </c:extLst>
            </c:dLbl>
            <c:dLbl>
              <c:idx val="5"/>
              <c:layout>
                <c:manualLayout>
                  <c:x val="-1.2772467612671412E-4"/>
                  <c:y val="-7.00951175168191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52-4EB5-9EAA-E07DBF8F0D1F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52-4EB5-9EAA-E07DBF8F0D1F}"/>
                </c:ext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52-4EB5-9EAA-E07DBF8F0D1F}"/>
                </c:ext>
              </c:extLst>
            </c:dLbl>
            <c:dLbl>
              <c:idx val="8"/>
              <c:layout>
                <c:manualLayout>
                  <c:x val="3.3952306763793561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52-4EB5-9EAA-E07DBF8F0D1F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52-4EB5-9EAA-E07DBF8F0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25461</c:v>
                </c:pt>
                <c:pt idx="1">
                  <c:v>12382</c:v>
                </c:pt>
                <c:pt idx="2">
                  <c:v>18466</c:v>
                </c:pt>
                <c:pt idx="3">
                  <c:v>10160</c:v>
                </c:pt>
                <c:pt idx="4">
                  <c:v>21348</c:v>
                </c:pt>
                <c:pt idx="5">
                  <c:v>10110</c:v>
                </c:pt>
                <c:pt idx="6">
                  <c:v>3604</c:v>
                </c:pt>
                <c:pt idx="7">
                  <c:v>3432</c:v>
                </c:pt>
                <c:pt idx="8">
                  <c:v>3218</c:v>
                </c:pt>
                <c:pt idx="9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752-4EB5-9EAA-E07DBF8F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47016"/>
        <c:axId val="236347408"/>
      </c:barChart>
      <c:catAx>
        <c:axId val="23634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7408"/>
        <c:crosses val="autoZero"/>
        <c:auto val="1"/>
        <c:lblAlgn val="ctr"/>
        <c:lblOffset val="100"/>
        <c:noMultiLvlLbl val="0"/>
      </c:catAx>
      <c:valAx>
        <c:axId val="236347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7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21-4628-8137-7F388B106BDC}"/>
                </c:ext>
              </c:extLst>
            </c:dLbl>
            <c:dLbl>
              <c:idx val="1"/>
              <c:layout>
                <c:manualLayout>
                  <c:x val="-7.045369328833896E-3"/>
                  <c:y val="3.5838701980434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21-4628-8137-7F388B106BDC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21-4628-8137-7F388B106BDC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21-4628-8137-7F388B106BDC}"/>
                </c:ext>
              </c:extLst>
            </c:dLbl>
            <c:dLbl>
              <c:idx val="4"/>
              <c:layout>
                <c:manualLayout>
                  <c:x val="-1.4146703884236757E-2"/>
                  <c:y val="1.063736016955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21-4628-8137-7F388B106BDC}"/>
                </c:ext>
              </c:extLst>
            </c:dLbl>
            <c:dLbl>
              <c:idx val="5"/>
              <c:layout>
                <c:manualLayout>
                  <c:x val="-1.415156438778486E-2"/>
                  <c:y val="1.420298398529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21-4628-8137-7F388B106BDC}"/>
                </c:ext>
              </c:extLst>
            </c:dLbl>
            <c:dLbl>
              <c:idx val="6"/>
              <c:layout>
                <c:manualLayout>
                  <c:x val="-1.2373731061395103E-2"/>
                  <c:y val="1.08462110685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21-4628-8137-7F388B106BDC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21-4628-8137-7F388B106BDC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21-4628-8137-7F388B106BDC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21-4628-8137-7F388B10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ゴム製品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65758</c:v>
                </c:pt>
                <c:pt idx="1">
                  <c:v>43106</c:v>
                </c:pt>
                <c:pt idx="2">
                  <c:v>27890</c:v>
                </c:pt>
                <c:pt idx="3">
                  <c:v>20233</c:v>
                </c:pt>
                <c:pt idx="4">
                  <c:v>19170</c:v>
                </c:pt>
                <c:pt idx="5">
                  <c:v>18510</c:v>
                </c:pt>
                <c:pt idx="6">
                  <c:v>18149</c:v>
                </c:pt>
                <c:pt idx="7">
                  <c:v>15312</c:v>
                </c:pt>
                <c:pt idx="8">
                  <c:v>15079</c:v>
                </c:pt>
                <c:pt idx="9">
                  <c:v>11833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21-4628-8137-7F388B106BDC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1.90885230255308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21-4628-8137-7F388B106BDC}"/>
                </c:ext>
              </c:extLst>
            </c:dLbl>
            <c:dLbl>
              <c:idx val="1"/>
              <c:layout>
                <c:manualLayout>
                  <c:x val="1.0610062631059973E-2"/>
                  <c:y val="7.0922284447063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21-4628-8137-7F388B106BDC}"/>
                </c:ext>
              </c:extLst>
            </c:dLbl>
            <c:dLbl>
              <c:idx val="2"/>
              <c:layout>
                <c:manualLayout>
                  <c:x val="8.8463942007249094E-3"/>
                  <c:y val="1.7749238564430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21-4628-8137-7F388B106BDC}"/>
                </c:ext>
              </c:extLst>
            </c:dLbl>
            <c:dLbl>
              <c:idx val="3"/>
              <c:layout>
                <c:manualLayout>
                  <c:x val="5.3050313155300031E-3"/>
                  <c:y val="-1.0677221497045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21-4628-8137-7F388B106BDC}"/>
                </c:ext>
              </c:extLst>
            </c:dLbl>
            <c:dLbl>
              <c:idx val="4"/>
              <c:layout>
                <c:manualLayout>
                  <c:x val="1.7869988473663014E-3"/>
                  <c:y val="-3.6419779078417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21-4628-8137-7F388B106BDC}"/>
                </c:ext>
              </c:extLst>
            </c:dLbl>
            <c:dLbl>
              <c:idx val="5"/>
              <c:layout>
                <c:manualLayout>
                  <c:x val="4.7216320181552778E-6"/>
                  <c:y val="-3.5841509116173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21-4628-8137-7F388B106BDC}"/>
                </c:ext>
              </c:extLst>
            </c:dLbl>
            <c:dLbl>
              <c:idx val="6"/>
              <c:layout>
                <c:manualLayout>
                  <c:x val="1.7917204793845213E-3"/>
                  <c:y val="-1.433660364646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21-4628-8137-7F388B106BDC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21-4628-8137-7F388B106BDC}"/>
                </c:ext>
              </c:extLst>
            </c:dLbl>
            <c:dLbl>
              <c:idx val="8"/>
              <c:layout>
                <c:manualLayout>
                  <c:x val="5.3097529475482231E-3"/>
                  <c:y val="-1.7864050416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21-4628-8137-7F388B106BDC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21-4628-8137-7F388B10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ゴム製品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90496</c:v>
                </c:pt>
                <c:pt idx="1">
                  <c:v>36980</c:v>
                </c:pt>
                <c:pt idx="2">
                  <c:v>26415</c:v>
                </c:pt>
                <c:pt idx="3">
                  <c:v>24350</c:v>
                </c:pt>
                <c:pt idx="4">
                  <c:v>24221</c:v>
                </c:pt>
                <c:pt idx="5">
                  <c:v>22464</c:v>
                </c:pt>
                <c:pt idx="6">
                  <c:v>16835</c:v>
                </c:pt>
                <c:pt idx="7">
                  <c:v>15049</c:v>
                </c:pt>
                <c:pt idx="8">
                  <c:v>15667</c:v>
                </c:pt>
                <c:pt idx="9">
                  <c:v>11341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21-4628-8137-7F388B106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48192"/>
        <c:axId val="236348584"/>
      </c:barChart>
      <c:catAx>
        <c:axId val="23634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8584"/>
        <c:crosses val="autoZero"/>
        <c:auto val="1"/>
        <c:lblAlgn val="ctr"/>
        <c:lblOffset val="100"/>
        <c:noMultiLvlLbl val="0"/>
      </c:catAx>
      <c:valAx>
        <c:axId val="236348584"/>
        <c:scaling>
          <c:orientation val="minMax"/>
          <c:max val="104000"/>
          <c:min val="4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819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05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3</a:t>
            </a:r>
            <a:r>
              <a:rPr lang="ja-JP" altLang="en-US" sz="1200" baseline="0"/>
              <a:t>年</a:t>
            </a:r>
            <a:r>
              <a:rPr lang="en-US" altLang="ja-JP" sz="1200" baseline="0"/>
              <a:t>5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157222</c:v>
                </c:pt>
                <c:pt idx="1">
                  <c:v>244798</c:v>
                </c:pt>
                <c:pt idx="2">
                  <c:v>323487</c:v>
                </c:pt>
                <c:pt idx="3">
                  <c:v>126586</c:v>
                </c:pt>
                <c:pt idx="4">
                  <c:v>151816</c:v>
                </c:pt>
                <c:pt idx="5">
                  <c:v>578841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62448</c:v>
                </c:pt>
                <c:pt idx="1">
                  <c:v>141191</c:v>
                </c:pt>
                <c:pt idx="2">
                  <c:v>193063</c:v>
                </c:pt>
                <c:pt idx="3">
                  <c:v>28649</c:v>
                </c:pt>
                <c:pt idx="4">
                  <c:v>103171</c:v>
                </c:pt>
                <c:pt idx="5">
                  <c:v>280181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0.71571903309509721</c:v>
                </c:pt>
                <c:pt idx="1">
                  <c:v>0.63420978318034971</c:v>
                </c:pt>
                <c:pt idx="2">
                  <c:v>0.62624528119252731</c:v>
                </c:pt>
                <c:pt idx="3">
                  <c:v>0.81544754726704671</c:v>
                </c:pt>
                <c:pt idx="4">
                  <c:v>0.59538721581884568</c:v>
                </c:pt>
                <c:pt idx="5">
                  <c:v>0.67383722419216274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-1.731624456033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0709506190572397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3.569835396857542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3089245247066038E-16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4054470066368019E-7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133653</c:v>
                </c:pt>
                <c:pt idx="1">
                  <c:v>94378</c:v>
                </c:pt>
                <c:pt idx="2">
                  <c:v>73668</c:v>
                </c:pt>
                <c:pt idx="3">
                  <c:v>69500</c:v>
                </c:pt>
                <c:pt idx="4">
                  <c:v>65458</c:v>
                </c:pt>
                <c:pt idx="5">
                  <c:v>52476</c:v>
                </c:pt>
                <c:pt idx="6">
                  <c:v>40250</c:v>
                </c:pt>
                <c:pt idx="7">
                  <c:v>37632</c:v>
                </c:pt>
                <c:pt idx="8">
                  <c:v>31736</c:v>
                </c:pt>
                <c:pt idx="9">
                  <c:v>30122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7.139530249014289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2494423889001169E-2"/>
                  <c:y val="2.885548397359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7.139670793714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2494423889001169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107558</c:v>
                </c:pt>
                <c:pt idx="1">
                  <c:v>88934</c:v>
                </c:pt>
                <c:pt idx="2">
                  <c:v>86874</c:v>
                </c:pt>
                <c:pt idx="3">
                  <c:v>57813</c:v>
                </c:pt>
                <c:pt idx="4">
                  <c:v>46178</c:v>
                </c:pt>
                <c:pt idx="5">
                  <c:v>44093</c:v>
                </c:pt>
                <c:pt idx="6">
                  <c:v>52293</c:v>
                </c:pt>
                <c:pt idx="7">
                  <c:v>19380</c:v>
                </c:pt>
                <c:pt idx="8">
                  <c:v>22543</c:v>
                </c:pt>
                <c:pt idx="9">
                  <c:v>24598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7.3255714830518057E-2"/>
                  <c:y val="-9.2507043270967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-0.19792314422235688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4.387913049330372E-2"/>
                  <c:y val="-4.8849960268727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.14629607196536329"/>
                  <c:y val="-0.104036697247706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3.1204731887146578E-2"/>
                  <c:y val="-7.4526234679380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2.8490028490028491E-2"/>
                  <c:y val="-4.9409810012280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1.1396011396011397E-2"/>
                  <c:y val="-1.13762671867851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52147968683402"/>
                      <c:h val="9.3471068410026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5194831415303856E-2"/>
                  <c:y val="2.62414216571552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133653</c:v>
                </c:pt>
                <c:pt idx="1">
                  <c:v>94378</c:v>
                </c:pt>
                <c:pt idx="2">
                  <c:v>73668</c:v>
                </c:pt>
                <c:pt idx="3">
                  <c:v>69500</c:v>
                </c:pt>
                <c:pt idx="4">
                  <c:v>65458</c:v>
                </c:pt>
                <c:pt idx="5">
                  <c:v>52476</c:v>
                </c:pt>
                <c:pt idx="6">
                  <c:v>40250</c:v>
                </c:pt>
                <c:pt idx="7">
                  <c:v>37632</c:v>
                </c:pt>
                <c:pt idx="8">
                  <c:v>31736</c:v>
                </c:pt>
                <c:pt idx="9">
                  <c:v>30122</c:v>
                </c:pt>
                <c:pt idx="10">
                  <c:v>165720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133653</c:v>
                </c:pt>
                <c:pt idx="1">
                  <c:v>94378</c:v>
                </c:pt>
                <c:pt idx="2">
                  <c:v>73668</c:v>
                </c:pt>
                <c:pt idx="3">
                  <c:v>69500</c:v>
                </c:pt>
                <c:pt idx="4">
                  <c:v>65458</c:v>
                </c:pt>
                <c:pt idx="5">
                  <c:v>52476</c:v>
                </c:pt>
                <c:pt idx="6">
                  <c:v>40250</c:v>
                </c:pt>
                <c:pt idx="7">
                  <c:v>37632</c:v>
                </c:pt>
                <c:pt idx="8">
                  <c:v>31736</c:v>
                </c:pt>
                <c:pt idx="9">
                  <c:v>30122</c:v>
                </c:pt>
                <c:pt idx="10">
                  <c:v>165720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506314573273773"/>
                  <c:y val="-9.6481612212266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5165474544689547"/>
                  <c:y val="-0.1093790689956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2.7237549504785186E-2"/>
                  <c:y val="-3.99000814553353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9.5406089505987321E-2"/>
                  <c:y val="-9.1544694844178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5665818490246"/>
                      <c:h val="8.63296225902796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0039764113455281"/>
                  <c:y val="-6.1037921983890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7595586811190587E-2"/>
                  <c:y val="-5.4513289287115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402162515945052E-2"/>
                  <c:y val="-2.39477479108214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1.8660148397480848E-2"/>
                  <c:y val="-2.0867167466135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107558</c:v>
                </c:pt>
                <c:pt idx="1">
                  <c:v>88934</c:v>
                </c:pt>
                <c:pt idx="2">
                  <c:v>86874</c:v>
                </c:pt>
                <c:pt idx="3">
                  <c:v>57813</c:v>
                </c:pt>
                <c:pt idx="4">
                  <c:v>46178</c:v>
                </c:pt>
                <c:pt idx="5">
                  <c:v>44093</c:v>
                </c:pt>
                <c:pt idx="6">
                  <c:v>52293</c:v>
                </c:pt>
                <c:pt idx="7">
                  <c:v>19380</c:v>
                </c:pt>
                <c:pt idx="8">
                  <c:v>22543</c:v>
                </c:pt>
                <c:pt idx="9">
                  <c:v>24598</c:v>
                </c:pt>
                <c:pt idx="10" formatCode="#,##0_);[Red]\(#,##0\)">
                  <c:v>176480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58733FD4-754D-4E24-8027-30B9FD3731ED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0.91952</cdr:x>
      <cdr:y>0.28276</cdr:y>
    </cdr:from>
    <cdr:to>
      <cdr:x>0.99259</cdr:x>
      <cdr:y>0.87931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305" y="781050"/>
          <a:ext cx="563795" cy="1647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0.20714</cdr:y>
    </cdr:from>
    <cdr:to>
      <cdr:x>0.99348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0" y="552450"/>
          <a:ext cx="638236" cy="1752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0.3101</cdr:y>
    </cdr:from>
    <cdr:to>
      <cdr:x>0.98829</cdr:x>
      <cdr:y>0.88502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86" y="847724"/>
          <a:ext cx="699041" cy="157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0.19581</cdr:y>
    </cdr:from>
    <cdr:to>
      <cdr:x>0.9987</cdr:x>
      <cdr:y>0.65385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68" y="533412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0.34354</cdr:y>
    </cdr:from>
    <cdr:to>
      <cdr:x>0.98957</cdr:x>
      <cdr:y>0.96258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9" y="962032"/>
          <a:ext cx="619156" cy="173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0.87729</cdr:x>
      <cdr:y>0.22221</cdr:y>
    </cdr:from>
    <cdr:to>
      <cdr:x>0.97128</cdr:x>
      <cdr:y>0.91398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830" y="590513"/>
          <a:ext cx="685765" cy="1838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0.36949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1038225"/>
          <a:ext cx="749927" cy="1419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6" t="s">
        <v>158</v>
      </c>
      <c r="B2" s="557"/>
      <c r="C2" s="557"/>
      <c r="D2" s="557"/>
      <c r="E2" s="557"/>
      <c r="F2" s="557"/>
      <c r="G2" s="557"/>
      <c r="H2" s="558"/>
    </row>
    <row r="3" spans="1:8" ht="30" customHeight="1" x14ac:dyDescent="0.2">
      <c r="A3" s="559"/>
      <c r="B3" s="557"/>
      <c r="C3" s="557"/>
      <c r="D3" s="557"/>
      <c r="E3" s="557"/>
      <c r="F3" s="557"/>
      <c r="G3" s="557"/>
      <c r="H3" s="558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159</v>
      </c>
      <c r="C6" s="326"/>
      <c r="D6" s="327" t="s">
        <v>160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161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162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163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5">
        <v>4</v>
      </c>
      <c r="C13" s="331"/>
      <c r="D13" s="328" t="s">
        <v>164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165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166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167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168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169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170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171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172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173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174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175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176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177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178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60" t="s">
        <v>179</v>
      </c>
      <c r="B42" s="561"/>
      <c r="C42" s="561"/>
      <c r="D42" s="561"/>
      <c r="E42" s="561"/>
      <c r="F42" s="561"/>
      <c r="G42" s="561"/>
      <c r="H42" s="562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Q32" sqref="Q32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79"/>
      <c r="B1" s="580"/>
      <c r="C1" s="580"/>
      <c r="D1" s="580"/>
      <c r="E1" s="580"/>
      <c r="F1" s="580"/>
      <c r="G1" s="580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221</v>
      </c>
      <c r="D21" s="74" t="s">
        <v>212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107</v>
      </c>
      <c r="C22" s="9">
        <v>19711</v>
      </c>
      <c r="D22" s="9">
        <v>13006</v>
      </c>
      <c r="E22" s="109">
        <v>122</v>
      </c>
      <c r="F22" s="41">
        <f>SUM(C22/D22*100)</f>
        <v>151.55312932492694</v>
      </c>
      <c r="G22" s="96"/>
    </row>
    <row r="23" spans="1:9" x14ac:dyDescent="0.15">
      <c r="A23" s="95">
        <v>2</v>
      </c>
      <c r="B23" s="7" t="s">
        <v>84</v>
      </c>
      <c r="C23" s="9">
        <v>15266</v>
      </c>
      <c r="D23" s="9">
        <v>16006</v>
      </c>
      <c r="E23" s="109">
        <v>76.8</v>
      </c>
      <c r="F23" s="41">
        <f>SUM(C23/D23*100)</f>
        <v>95.376733724853182</v>
      </c>
      <c r="G23" s="96"/>
    </row>
    <row r="24" spans="1:9" x14ac:dyDescent="0.15">
      <c r="A24" s="95">
        <v>3</v>
      </c>
      <c r="B24" s="7" t="s">
        <v>232</v>
      </c>
      <c r="C24" s="9">
        <v>12778</v>
      </c>
      <c r="D24" s="9">
        <v>6614</v>
      </c>
      <c r="E24" s="109">
        <v>105.8</v>
      </c>
      <c r="F24" s="41">
        <f t="shared" ref="F24:F32" si="0">SUM(C24/D24*100)</f>
        <v>193.19625037798608</v>
      </c>
      <c r="G24" s="96"/>
    </row>
    <row r="25" spans="1:9" x14ac:dyDescent="0.15">
      <c r="A25" s="95">
        <v>4</v>
      </c>
      <c r="B25" s="7" t="s">
        <v>149</v>
      </c>
      <c r="C25" s="9">
        <v>10341</v>
      </c>
      <c r="D25" s="9">
        <v>11334</v>
      </c>
      <c r="E25" s="109">
        <v>95.3</v>
      </c>
      <c r="F25" s="41">
        <f t="shared" si="0"/>
        <v>91.238750661725774</v>
      </c>
      <c r="G25" s="96"/>
    </row>
    <row r="26" spans="1:9" ht="13.5" customHeight="1" x14ac:dyDescent="0.15">
      <c r="A26" s="95">
        <v>5</v>
      </c>
      <c r="B26" s="7" t="s">
        <v>105</v>
      </c>
      <c r="C26" s="9">
        <v>6895</v>
      </c>
      <c r="D26" s="6">
        <v>5430</v>
      </c>
      <c r="E26" s="109">
        <v>102.5</v>
      </c>
      <c r="F26" s="41">
        <f t="shared" si="0"/>
        <v>126.97974217311234</v>
      </c>
      <c r="G26" s="96"/>
    </row>
    <row r="27" spans="1:9" ht="13.5" customHeight="1" x14ac:dyDescent="0.15">
      <c r="A27" s="95">
        <v>6</v>
      </c>
      <c r="B27" s="7" t="s">
        <v>243</v>
      </c>
      <c r="C27" s="9">
        <v>5764</v>
      </c>
      <c r="D27" s="9">
        <v>9319</v>
      </c>
      <c r="E27" s="109">
        <v>89.6</v>
      </c>
      <c r="F27" s="41">
        <f t="shared" si="0"/>
        <v>61.852130056873058</v>
      </c>
      <c r="G27" s="96"/>
    </row>
    <row r="28" spans="1:9" ht="13.5" customHeight="1" x14ac:dyDescent="0.15">
      <c r="A28" s="95">
        <v>7</v>
      </c>
      <c r="B28" s="7" t="s">
        <v>228</v>
      </c>
      <c r="C28" s="101">
        <v>5567</v>
      </c>
      <c r="D28" s="101">
        <v>5718</v>
      </c>
      <c r="E28" s="109">
        <v>99.6</v>
      </c>
      <c r="F28" s="41">
        <f t="shared" si="0"/>
        <v>97.359216509268975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3687</v>
      </c>
      <c r="D29" s="101">
        <v>3774</v>
      </c>
      <c r="E29" s="109">
        <v>95.7</v>
      </c>
      <c r="F29" s="41">
        <f t="shared" si="0"/>
        <v>97.694753577106525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2987</v>
      </c>
      <c r="D30" s="101">
        <v>2992</v>
      </c>
      <c r="E30" s="109">
        <v>100.6</v>
      </c>
      <c r="F30" s="41">
        <f t="shared" si="0"/>
        <v>99.832887700534755</v>
      </c>
      <c r="G30" s="96"/>
    </row>
    <row r="31" spans="1:9" ht="13.5" customHeight="1" thickBot="1" x14ac:dyDescent="0.2">
      <c r="A31" s="97">
        <v>10</v>
      </c>
      <c r="B31" s="7" t="s">
        <v>233</v>
      </c>
      <c r="C31" s="98">
        <v>2603</v>
      </c>
      <c r="D31" s="98">
        <v>2431</v>
      </c>
      <c r="E31" s="110">
        <v>100.2</v>
      </c>
      <c r="F31" s="41">
        <f t="shared" si="0"/>
        <v>107.07527766351295</v>
      </c>
      <c r="G31" s="99"/>
    </row>
    <row r="32" spans="1:9" ht="13.5" customHeight="1" thickBot="1" x14ac:dyDescent="0.2">
      <c r="A32" s="80"/>
      <c r="B32" s="81" t="s">
        <v>58</v>
      </c>
      <c r="C32" s="82">
        <v>97643</v>
      </c>
      <c r="D32" s="82">
        <v>87586</v>
      </c>
      <c r="E32" s="83">
        <v>98.4</v>
      </c>
      <c r="F32" s="107">
        <f t="shared" si="0"/>
        <v>111.48242869865047</v>
      </c>
      <c r="G32" s="121">
        <v>78.400000000000006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221</v>
      </c>
      <c r="D53" s="74" t="s">
        <v>212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90574</v>
      </c>
      <c r="D54" s="9">
        <v>110226</v>
      </c>
      <c r="E54" s="41">
        <v>102.7</v>
      </c>
      <c r="F54" s="41">
        <f t="shared" ref="F54:F64" si="1">SUM(C54/D54*100)</f>
        <v>82.171175584707782</v>
      </c>
      <c r="G54" s="96"/>
      <c r="K54" s="322"/>
    </row>
    <row r="55" spans="1:11" x14ac:dyDescent="0.15">
      <c r="A55" s="95">
        <v>2</v>
      </c>
      <c r="B55" s="299" t="s">
        <v>109</v>
      </c>
      <c r="C55" s="9">
        <v>22770</v>
      </c>
      <c r="D55" s="9">
        <v>24734</v>
      </c>
      <c r="E55" s="41">
        <v>107.7</v>
      </c>
      <c r="F55" s="41">
        <f t="shared" si="1"/>
        <v>92.05951322066791</v>
      </c>
      <c r="G55" s="96"/>
    </row>
    <row r="56" spans="1:11" x14ac:dyDescent="0.15">
      <c r="A56" s="95">
        <v>3</v>
      </c>
      <c r="B56" s="299" t="s">
        <v>107</v>
      </c>
      <c r="C56" s="9">
        <v>15993</v>
      </c>
      <c r="D56" s="9">
        <v>21280</v>
      </c>
      <c r="E56" s="41">
        <v>98</v>
      </c>
      <c r="F56" s="41">
        <f t="shared" si="1"/>
        <v>75.155075187969928</v>
      </c>
      <c r="G56" s="96"/>
    </row>
    <row r="57" spans="1:11" x14ac:dyDescent="0.15">
      <c r="A57" s="95">
        <v>4</v>
      </c>
      <c r="B57" s="299" t="s">
        <v>230</v>
      </c>
      <c r="C57" s="9">
        <v>11823</v>
      </c>
      <c r="D57" s="9">
        <v>12443</v>
      </c>
      <c r="E57" s="457">
        <v>96.8</v>
      </c>
      <c r="F57" s="41">
        <f t="shared" si="1"/>
        <v>95.017278791288277</v>
      </c>
      <c r="G57" s="96"/>
    </row>
    <row r="58" spans="1:11" x14ac:dyDescent="0.15">
      <c r="A58" s="95">
        <v>5</v>
      </c>
      <c r="B58" s="299" t="s">
        <v>87</v>
      </c>
      <c r="C58" s="9">
        <v>11640</v>
      </c>
      <c r="D58" s="9">
        <v>10992</v>
      </c>
      <c r="E58" s="41">
        <v>121.4</v>
      </c>
      <c r="F58" s="229">
        <f t="shared" si="1"/>
        <v>105.89519650655022</v>
      </c>
      <c r="G58" s="96"/>
    </row>
    <row r="59" spans="1:11" x14ac:dyDescent="0.15">
      <c r="A59" s="95">
        <v>6</v>
      </c>
      <c r="B59" s="299" t="s">
        <v>86</v>
      </c>
      <c r="C59" s="9">
        <v>9988</v>
      </c>
      <c r="D59" s="9">
        <v>10503</v>
      </c>
      <c r="E59" s="41">
        <v>98.9</v>
      </c>
      <c r="F59" s="41">
        <f t="shared" si="1"/>
        <v>95.09663905550795</v>
      </c>
      <c r="G59" s="96"/>
    </row>
    <row r="60" spans="1:11" x14ac:dyDescent="0.15">
      <c r="A60" s="95">
        <v>7</v>
      </c>
      <c r="B60" s="299" t="s">
        <v>229</v>
      </c>
      <c r="C60" s="9">
        <v>7213</v>
      </c>
      <c r="D60" s="9">
        <v>20479</v>
      </c>
      <c r="E60" s="142">
        <v>72.5</v>
      </c>
      <c r="F60" s="41">
        <f t="shared" si="1"/>
        <v>35.22144635968553</v>
      </c>
      <c r="G60" s="96"/>
    </row>
    <row r="61" spans="1:11" x14ac:dyDescent="0.15">
      <c r="A61" s="95">
        <v>8</v>
      </c>
      <c r="B61" s="299" t="s">
        <v>157</v>
      </c>
      <c r="C61" s="9">
        <v>5750</v>
      </c>
      <c r="D61" s="9">
        <v>7685</v>
      </c>
      <c r="E61" s="41">
        <v>61.2</v>
      </c>
      <c r="F61" s="41">
        <f t="shared" si="1"/>
        <v>74.821080026024717</v>
      </c>
      <c r="G61" s="96"/>
    </row>
    <row r="62" spans="1:11" x14ac:dyDescent="0.15">
      <c r="A62" s="95">
        <v>9</v>
      </c>
      <c r="B62" s="299" t="s">
        <v>105</v>
      </c>
      <c r="C62" s="9">
        <v>5447</v>
      </c>
      <c r="D62" s="9">
        <v>5638</v>
      </c>
      <c r="E62" s="41">
        <v>119.9</v>
      </c>
      <c r="F62" s="41">
        <f t="shared" si="1"/>
        <v>96.612273855977293</v>
      </c>
      <c r="G62" s="96"/>
    </row>
    <row r="63" spans="1:11" ht="14.25" thickBot="1" x14ac:dyDescent="0.2">
      <c r="A63" s="100">
        <v>10</v>
      </c>
      <c r="B63" s="299" t="s">
        <v>244</v>
      </c>
      <c r="C63" s="101">
        <v>4991</v>
      </c>
      <c r="D63" s="101">
        <v>9551</v>
      </c>
      <c r="E63" s="102">
        <v>111.8</v>
      </c>
      <c r="F63" s="41">
        <f t="shared" si="1"/>
        <v>52.256308239974871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191622</v>
      </c>
      <c r="D64" s="106">
        <v>246544</v>
      </c>
      <c r="E64" s="107">
        <v>100.1</v>
      </c>
      <c r="F64" s="297">
        <f t="shared" si="1"/>
        <v>77.723246154844574</v>
      </c>
      <c r="G64" s="121">
        <v>59.1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E64" sqref="E6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221</v>
      </c>
      <c r="D21" s="74" t="s">
        <v>212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82220</v>
      </c>
      <c r="D22" s="9">
        <v>91126</v>
      </c>
      <c r="E22" s="41">
        <v>103.7</v>
      </c>
      <c r="F22" s="41">
        <f>SUM(C22/D22*100)</f>
        <v>90.226719048350631</v>
      </c>
      <c r="G22" s="96"/>
    </row>
    <row r="23" spans="1:11" x14ac:dyDescent="0.15">
      <c r="A23" s="28">
        <v>2</v>
      </c>
      <c r="B23" s="299" t="s">
        <v>207</v>
      </c>
      <c r="C23" s="9">
        <v>37535</v>
      </c>
      <c r="D23" s="9">
        <v>48847</v>
      </c>
      <c r="E23" s="41">
        <v>90.7</v>
      </c>
      <c r="F23" s="41">
        <f t="shared" ref="F23:F32" si="0">SUM(C23/D23*100)</f>
        <v>76.841975965770672</v>
      </c>
      <c r="G23" s="96"/>
    </row>
    <row r="24" spans="1:11" ht="13.5" customHeight="1" x14ac:dyDescent="0.15">
      <c r="A24" s="28">
        <v>3</v>
      </c>
      <c r="B24" s="299" t="s">
        <v>210</v>
      </c>
      <c r="C24" s="9">
        <v>31926</v>
      </c>
      <c r="D24" s="9">
        <v>32049</v>
      </c>
      <c r="E24" s="66">
        <v>115</v>
      </c>
      <c r="F24" s="41">
        <f t="shared" si="0"/>
        <v>99.616212674342407</v>
      </c>
      <c r="G24" s="96"/>
    </row>
    <row r="25" spans="1:11" x14ac:dyDescent="0.15">
      <c r="A25" s="28">
        <v>4</v>
      </c>
      <c r="B25" s="299" t="s">
        <v>105</v>
      </c>
      <c r="C25" s="9">
        <v>29511</v>
      </c>
      <c r="D25" s="9">
        <v>41304</v>
      </c>
      <c r="E25" s="41">
        <v>101.6</v>
      </c>
      <c r="F25" s="41">
        <f t="shared" si="0"/>
        <v>71.448285880302151</v>
      </c>
      <c r="G25" s="96"/>
    </row>
    <row r="26" spans="1:11" x14ac:dyDescent="0.15">
      <c r="A26" s="28">
        <v>5</v>
      </c>
      <c r="B26" s="299" t="s">
        <v>114</v>
      </c>
      <c r="C26" s="9">
        <v>24227</v>
      </c>
      <c r="D26" s="9">
        <v>27727</v>
      </c>
      <c r="E26" s="41">
        <v>87.8</v>
      </c>
      <c r="F26" s="41">
        <f t="shared" si="0"/>
        <v>87.376925018934614</v>
      </c>
      <c r="G26" s="96"/>
    </row>
    <row r="27" spans="1:11" ht="13.5" customHeight="1" x14ac:dyDescent="0.15">
      <c r="A27" s="28">
        <v>6</v>
      </c>
      <c r="B27" s="299" t="s">
        <v>226</v>
      </c>
      <c r="C27" s="9">
        <v>22573</v>
      </c>
      <c r="D27" s="9">
        <v>21059</v>
      </c>
      <c r="E27" s="41">
        <v>93.8</v>
      </c>
      <c r="F27" s="41">
        <f t="shared" si="0"/>
        <v>107.1893252291182</v>
      </c>
      <c r="G27" s="96"/>
      <c r="K27" t="s">
        <v>193</v>
      </c>
    </row>
    <row r="28" spans="1:11" ht="13.5" customHeight="1" x14ac:dyDescent="0.15">
      <c r="A28" s="28">
        <v>7</v>
      </c>
      <c r="B28" s="299" t="s">
        <v>231</v>
      </c>
      <c r="C28" s="9">
        <v>22137</v>
      </c>
      <c r="D28" s="9">
        <v>18187</v>
      </c>
      <c r="E28" s="448">
        <v>104.9</v>
      </c>
      <c r="F28" s="229">
        <f t="shared" si="0"/>
        <v>121.71881013911035</v>
      </c>
      <c r="G28" s="96"/>
    </row>
    <row r="29" spans="1:11" x14ac:dyDescent="0.15">
      <c r="A29" s="28">
        <v>8</v>
      </c>
      <c r="B29" s="299" t="s">
        <v>109</v>
      </c>
      <c r="C29" s="9">
        <v>19618</v>
      </c>
      <c r="D29" s="9">
        <v>22134</v>
      </c>
      <c r="E29" s="41">
        <v>113.9</v>
      </c>
      <c r="F29" s="41">
        <f t="shared" si="0"/>
        <v>88.632872503840247</v>
      </c>
      <c r="G29" s="96"/>
    </row>
    <row r="30" spans="1:11" x14ac:dyDescent="0.15">
      <c r="A30" s="28">
        <v>9</v>
      </c>
      <c r="B30" s="299" t="s">
        <v>219</v>
      </c>
      <c r="C30" s="9">
        <v>15855</v>
      </c>
      <c r="D30" s="9">
        <v>14541</v>
      </c>
      <c r="E30" s="41">
        <v>93.7</v>
      </c>
      <c r="F30" s="229">
        <f t="shared" si="0"/>
        <v>109.03651743346401</v>
      </c>
      <c r="G30" s="96"/>
    </row>
    <row r="31" spans="1:11" ht="14.25" thickBot="1" x14ac:dyDescent="0.2">
      <c r="A31" s="108">
        <v>10</v>
      </c>
      <c r="B31" s="299" t="s">
        <v>107</v>
      </c>
      <c r="C31" s="101">
        <v>15651</v>
      </c>
      <c r="D31" s="101">
        <v>12948</v>
      </c>
      <c r="E31" s="102">
        <v>167</v>
      </c>
      <c r="F31" s="102">
        <f t="shared" si="0"/>
        <v>120.87581093605191</v>
      </c>
      <c r="G31" s="104"/>
    </row>
    <row r="32" spans="1:11" ht="14.25" thickBot="1" x14ac:dyDescent="0.2">
      <c r="A32" s="80"/>
      <c r="B32" s="81" t="s">
        <v>63</v>
      </c>
      <c r="C32" s="82">
        <v>377354</v>
      </c>
      <c r="D32" s="82">
        <v>430101</v>
      </c>
      <c r="E32" s="85">
        <v>103.7</v>
      </c>
      <c r="F32" s="107">
        <f t="shared" si="0"/>
        <v>87.736136395869806</v>
      </c>
      <c r="G32" s="121">
        <v>55.6</v>
      </c>
    </row>
    <row r="33" spans="5:7" x14ac:dyDescent="0.15">
      <c r="E33" s="64"/>
      <c r="F33" s="21"/>
      <c r="G33" s="541"/>
    </row>
    <row r="35" spans="5:7" x14ac:dyDescent="0.15">
      <c r="E35" s="64"/>
      <c r="F35" s="21"/>
    </row>
    <row r="36" spans="5:7" x14ac:dyDescent="0.15">
      <c r="E36" s="64"/>
      <c r="F36" s="21"/>
    </row>
    <row r="37" spans="5:7" x14ac:dyDescent="0.15">
      <c r="E37" s="64"/>
      <c r="F37" s="21"/>
    </row>
    <row r="38" spans="5:7" x14ac:dyDescent="0.15">
      <c r="E38" s="64"/>
      <c r="F38" s="21"/>
    </row>
    <row r="39" spans="5:7" x14ac:dyDescent="0.15">
      <c r="E39" s="64"/>
      <c r="F39" s="21"/>
    </row>
    <row r="40" spans="5:7" x14ac:dyDescent="0.15">
      <c r="E40" s="64"/>
      <c r="F40" s="21"/>
    </row>
    <row r="41" spans="5:7" x14ac:dyDescent="0.15">
      <c r="E41" s="64"/>
      <c r="F41" s="21"/>
    </row>
    <row r="42" spans="5:7" x14ac:dyDescent="0.15">
      <c r="E42" s="64"/>
      <c r="F42" s="21"/>
    </row>
    <row r="43" spans="5:7" x14ac:dyDescent="0.15">
      <c r="E43" s="64"/>
      <c r="F43" s="21"/>
    </row>
    <row r="44" spans="5:7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221</v>
      </c>
      <c r="D53" s="74" t="s">
        <v>212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17" t="s">
        <v>107</v>
      </c>
      <c r="C54" s="9">
        <v>14168</v>
      </c>
      <c r="D54" s="9">
        <v>8132</v>
      </c>
      <c r="E54" s="109">
        <v>259.60000000000002</v>
      </c>
      <c r="F54" s="41">
        <f>SUM(C54/D54*100)</f>
        <v>174.22528283325136</v>
      </c>
      <c r="G54" s="96"/>
    </row>
    <row r="55" spans="1:8" x14ac:dyDescent="0.15">
      <c r="A55" s="95">
        <v>2</v>
      </c>
      <c r="B55" s="299" t="s">
        <v>226</v>
      </c>
      <c r="C55" s="9">
        <v>13636</v>
      </c>
      <c r="D55" s="9">
        <v>30080</v>
      </c>
      <c r="E55" s="109">
        <v>113.6</v>
      </c>
      <c r="F55" s="41">
        <f t="shared" ref="F55:F64" si="1">SUM(C55/D55*100)</f>
        <v>45.332446808510639</v>
      </c>
      <c r="G55" s="96"/>
    </row>
    <row r="56" spans="1:8" x14ac:dyDescent="0.15">
      <c r="A56" s="95">
        <v>3</v>
      </c>
      <c r="B56" s="299" t="s">
        <v>84</v>
      </c>
      <c r="C56" s="9">
        <v>3311</v>
      </c>
      <c r="D56" s="9">
        <v>10530</v>
      </c>
      <c r="E56" s="109">
        <v>45.7</v>
      </c>
      <c r="F56" s="41">
        <f t="shared" si="1"/>
        <v>31.443494776828114</v>
      </c>
      <c r="G56" s="96"/>
    </row>
    <row r="57" spans="1:8" x14ac:dyDescent="0.15">
      <c r="A57" s="95">
        <v>4</v>
      </c>
      <c r="B57" s="299" t="s">
        <v>232</v>
      </c>
      <c r="C57" s="9">
        <v>2155</v>
      </c>
      <c r="D57" s="9">
        <v>2129</v>
      </c>
      <c r="E57" s="109">
        <v>88.4</v>
      </c>
      <c r="F57" s="41">
        <f t="shared" si="1"/>
        <v>101.22123062470642</v>
      </c>
      <c r="G57" s="96"/>
      <c r="H57" s="63"/>
    </row>
    <row r="58" spans="1:8" x14ac:dyDescent="0.15">
      <c r="A58" s="95">
        <v>5</v>
      </c>
      <c r="B58" s="299" t="s">
        <v>105</v>
      </c>
      <c r="C58" s="9">
        <v>1805</v>
      </c>
      <c r="D58" s="9">
        <v>1322</v>
      </c>
      <c r="E58" s="70">
        <v>106.2</v>
      </c>
      <c r="F58" s="41">
        <f t="shared" si="1"/>
        <v>136.535552193646</v>
      </c>
      <c r="G58" s="96"/>
    </row>
    <row r="59" spans="1:8" x14ac:dyDescent="0.15">
      <c r="A59" s="95">
        <v>6</v>
      </c>
      <c r="B59" s="299" t="s">
        <v>113</v>
      </c>
      <c r="C59" s="9">
        <v>1557</v>
      </c>
      <c r="D59" s="9">
        <v>1850</v>
      </c>
      <c r="E59" s="109">
        <v>82.3</v>
      </c>
      <c r="F59" s="41">
        <f t="shared" si="1"/>
        <v>84.162162162162161</v>
      </c>
      <c r="G59" s="96"/>
    </row>
    <row r="60" spans="1:8" x14ac:dyDescent="0.15">
      <c r="A60" s="95">
        <v>7</v>
      </c>
      <c r="B60" s="299" t="s">
        <v>150</v>
      </c>
      <c r="C60" s="9">
        <v>1529</v>
      </c>
      <c r="D60" s="9">
        <v>2339</v>
      </c>
      <c r="E60" s="109">
        <v>107.9</v>
      </c>
      <c r="F60" s="41">
        <f t="shared" si="1"/>
        <v>65.369816160752464</v>
      </c>
      <c r="G60" s="96"/>
    </row>
    <row r="61" spans="1:8" x14ac:dyDescent="0.15">
      <c r="A61" s="95">
        <v>8</v>
      </c>
      <c r="B61" s="299" t="s">
        <v>157</v>
      </c>
      <c r="C61" s="9">
        <v>1371</v>
      </c>
      <c r="D61" s="9">
        <v>1371</v>
      </c>
      <c r="E61" s="529">
        <v>100</v>
      </c>
      <c r="F61" s="41">
        <f t="shared" si="1"/>
        <v>100</v>
      </c>
      <c r="G61" s="96"/>
    </row>
    <row r="62" spans="1:8" x14ac:dyDescent="0.15">
      <c r="A62" s="95">
        <v>9</v>
      </c>
      <c r="B62" s="299" t="s">
        <v>108</v>
      </c>
      <c r="C62" s="9">
        <v>888</v>
      </c>
      <c r="D62" s="9">
        <v>364</v>
      </c>
      <c r="E62" s="109">
        <v>255.2</v>
      </c>
      <c r="F62" s="229">
        <f t="shared" si="1"/>
        <v>243.95604395604397</v>
      </c>
      <c r="G62" s="96"/>
    </row>
    <row r="63" spans="1:8" ht="14.25" thickBot="1" x14ac:dyDescent="0.2">
      <c r="A63" s="97">
        <v>10</v>
      </c>
      <c r="B63" s="299" t="s">
        <v>206</v>
      </c>
      <c r="C63" s="98">
        <v>839</v>
      </c>
      <c r="D63" s="98">
        <v>1111</v>
      </c>
      <c r="E63" s="110">
        <v>100.2</v>
      </c>
      <c r="F63" s="41">
        <f t="shared" si="1"/>
        <v>75.517551755175518</v>
      </c>
      <c r="G63" s="99"/>
    </row>
    <row r="64" spans="1:8" ht="14.25" thickBot="1" x14ac:dyDescent="0.2">
      <c r="A64" s="80"/>
      <c r="B64" s="81" t="s">
        <v>59</v>
      </c>
      <c r="C64" s="82">
        <v>43394</v>
      </c>
      <c r="D64" s="82">
        <v>64645</v>
      </c>
      <c r="E64" s="83">
        <v>114.2</v>
      </c>
      <c r="F64" s="107">
        <f t="shared" si="1"/>
        <v>67.126614587361743</v>
      </c>
      <c r="G64" s="121">
        <v>179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E64" sqref="E6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221</v>
      </c>
      <c r="D20" s="74" t="s">
        <v>212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26904</v>
      </c>
      <c r="D21" s="9">
        <v>25461</v>
      </c>
      <c r="E21" s="109">
        <v>142.4</v>
      </c>
      <c r="F21" s="41">
        <f t="shared" ref="F21:F31" si="0">SUM(C21/D21*100)</f>
        <v>105.66749145752328</v>
      </c>
      <c r="G21" s="96"/>
    </row>
    <row r="22" spans="1:7" x14ac:dyDescent="0.15">
      <c r="A22" s="95">
        <v>2</v>
      </c>
      <c r="B22" s="299" t="s">
        <v>109</v>
      </c>
      <c r="C22" s="9">
        <v>16051</v>
      </c>
      <c r="D22" s="9">
        <v>12382</v>
      </c>
      <c r="E22" s="109">
        <v>99</v>
      </c>
      <c r="F22" s="41">
        <f t="shared" si="0"/>
        <v>129.63172346955258</v>
      </c>
      <c r="G22" s="96"/>
    </row>
    <row r="23" spans="1:7" ht="13.5" customHeight="1" x14ac:dyDescent="0.15">
      <c r="A23" s="95">
        <v>3</v>
      </c>
      <c r="B23" s="299" t="s">
        <v>184</v>
      </c>
      <c r="C23" s="9">
        <v>15980</v>
      </c>
      <c r="D23" s="9">
        <v>18466</v>
      </c>
      <c r="E23" s="109">
        <v>105.7</v>
      </c>
      <c r="F23" s="41">
        <f t="shared" si="0"/>
        <v>86.53742012347017</v>
      </c>
      <c r="G23" s="96"/>
    </row>
    <row r="24" spans="1:7" ht="13.5" customHeight="1" x14ac:dyDescent="0.15">
      <c r="A24" s="95">
        <v>4</v>
      </c>
      <c r="B24" s="299" t="s">
        <v>105</v>
      </c>
      <c r="C24" s="9">
        <v>12531</v>
      </c>
      <c r="D24" s="9">
        <v>10160</v>
      </c>
      <c r="E24" s="109">
        <v>173.6</v>
      </c>
      <c r="F24" s="41">
        <f t="shared" si="0"/>
        <v>123.33661417322834</v>
      </c>
      <c r="G24" s="96"/>
    </row>
    <row r="25" spans="1:7" ht="13.5" customHeight="1" x14ac:dyDescent="0.15">
      <c r="A25" s="95">
        <v>5</v>
      </c>
      <c r="B25" s="299" t="s">
        <v>232</v>
      </c>
      <c r="C25" s="9">
        <v>7846</v>
      </c>
      <c r="D25" s="9">
        <v>21348</v>
      </c>
      <c r="E25" s="109">
        <v>109</v>
      </c>
      <c r="F25" s="41">
        <f t="shared" si="0"/>
        <v>36.752857410530261</v>
      </c>
      <c r="G25" s="96"/>
    </row>
    <row r="26" spans="1:7" ht="13.5" customHeight="1" x14ac:dyDescent="0.15">
      <c r="A26" s="95">
        <v>6</v>
      </c>
      <c r="B26" s="299" t="s">
        <v>233</v>
      </c>
      <c r="C26" s="9">
        <v>7361</v>
      </c>
      <c r="D26" s="9">
        <v>10110</v>
      </c>
      <c r="E26" s="109">
        <v>102.5</v>
      </c>
      <c r="F26" s="229">
        <f t="shared" si="0"/>
        <v>72.809099901088032</v>
      </c>
      <c r="G26" s="96"/>
    </row>
    <row r="27" spans="1:7" ht="13.5" customHeight="1" x14ac:dyDescent="0.15">
      <c r="A27" s="95">
        <v>7</v>
      </c>
      <c r="B27" s="299" t="s">
        <v>157</v>
      </c>
      <c r="C27" s="9">
        <v>4412</v>
      </c>
      <c r="D27" s="9">
        <v>3604</v>
      </c>
      <c r="E27" s="109">
        <v>89.5</v>
      </c>
      <c r="F27" s="229">
        <f t="shared" si="0"/>
        <v>122.41953385127636</v>
      </c>
      <c r="G27" s="96"/>
    </row>
    <row r="28" spans="1:7" ht="13.5" customHeight="1" x14ac:dyDescent="0.15">
      <c r="A28" s="95">
        <v>8</v>
      </c>
      <c r="B28" s="299" t="s">
        <v>230</v>
      </c>
      <c r="C28" s="9">
        <v>3268</v>
      </c>
      <c r="D28" s="9">
        <v>3432</v>
      </c>
      <c r="E28" s="109">
        <v>45</v>
      </c>
      <c r="F28" s="41">
        <f t="shared" si="0"/>
        <v>95.221445221445222</v>
      </c>
      <c r="G28" s="96"/>
    </row>
    <row r="29" spans="1:7" ht="13.5" customHeight="1" x14ac:dyDescent="0.15">
      <c r="A29" s="95">
        <v>9</v>
      </c>
      <c r="B29" s="299" t="s">
        <v>110</v>
      </c>
      <c r="C29" s="111">
        <v>3203</v>
      </c>
      <c r="D29" s="101">
        <v>3218</v>
      </c>
      <c r="E29" s="112">
        <v>101.4</v>
      </c>
      <c r="F29" s="41">
        <f t="shared" si="0"/>
        <v>99.533871970167809</v>
      </c>
      <c r="G29" s="96"/>
    </row>
    <row r="30" spans="1:7" ht="13.5" customHeight="1" thickBot="1" x14ac:dyDescent="0.2">
      <c r="A30" s="100">
        <v>10</v>
      </c>
      <c r="B30" s="299" t="s">
        <v>86</v>
      </c>
      <c r="C30" s="101">
        <v>2567</v>
      </c>
      <c r="D30" s="101">
        <v>3480</v>
      </c>
      <c r="E30" s="112">
        <v>107.4</v>
      </c>
      <c r="F30" s="229">
        <f t="shared" si="0"/>
        <v>73.764367816091962</v>
      </c>
      <c r="G30" s="104"/>
    </row>
    <row r="31" spans="1:7" ht="13.5" customHeight="1" thickBot="1" x14ac:dyDescent="0.2">
      <c r="A31" s="80"/>
      <c r="B31" s="81" t="s">
        <v>65</v>
      </c>
      <c r="C31" s="82">
        <v>113318</v>
      </c>
      <c r="D31" s="82">
        <v>123087</v>
      </c>
      <c r="E31" s="83">
        <v>110.1</v>
      </c>
      <c r="F31" s="107">
        <f t="shared" si="0"/>
        <v>92.063337314257396</v>
      </c>
      <c r="G31" s="121">
        <v>83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221</v>
      </c>
      <c r="D53" s="74" t="s">
        <v>212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65758</v>
      </c>
      <c r="D54" s="6">
        <v>90496</v>
      </c>
      <c r="E54" s="41">
        <v>87.7</v>
      </c>
      <c r="F54" s="41">
        <f t="shared" ref="F54:F64" si="1">SUM(C54/D54*100)</f>
        <v>72.663985148514854</v>
      </c>
      <c r="G54" s="96"/>
    </row>
    <row r="55" spans="1:7" x14ac:dyDescent="0.15">
      <c r="A55" s="95">
        <v>2</v>
      </c>
      <c r="B55" s="299" t="s">
        <v>110</v>
      </c>
      <c r="C55" s="6">
        <v>43106</v>
      </c>
      <c r="D55" s="6">
        <v>36980</v>
      </c>
      <c r="E55" s="41">
        <v>103.5</v>
      </c>
      <c r="F55" s="41">
        <f t="shared" si="1"/>
        <v>116.56571119524067</v>
      </c>
      <c r="G55" s="96"/>
    </row>
    <row r="56" spans="1:7" x14ac:dyDescent="0.15">
      <c r="A56" s="95">
        <v>3</v>
      </c>
      <c r="B56" s="299" t="s">
        <v>105</v>
      </c>
      <c r="C56" s="6">
        <v>27890</v>
      </c>
      <c r="D56" s="6">
        <v>26415</v>
      </c>
      <c r="E56" s="457">
        <v>103</v>
      </c>
      <c r="F56" s="41">
        <f t="shared" si="1"/>
        <v>105.58394851410185</v>
      </c>
      <c r="G56" s="96"/>
    </row>
    <row r="57" spans="1:7" x14ac:dyDescent="0.15">
      <c r="A57" s="95">
        <v>4</v>
      </c>
      <c r="B57" s="299" t="s">
        <v>227</v>
      </c>
      <c r="C57" s="6">
        <v>20233</v>
      </c>
      <c r="D57" s="6">
        <v>24350</v>
      </c>
      <c r="E57" s="41">
        <v>97</v>
      </c>
      <c r="F57" s="41">
        <f t="shared" si="1"/>
        <v>83.092402464065714</v>
      </c>
      <c r="G57" s="96"/>
    </row>
    <row r="58" spans="1:7" x14ac:dyDescent="0.15">
      <c r="A58" s="95">
        <v>5</v>
      </c>
      <c r="B58" s="299" t="s">
        <v>226</v>
      </c>
      <c r="C58" s="6">
        <v>19170</v>
      </c>
      <c r="D58" s="6">
        <v>24221</v>
      </c>
      <c r="E58" s="41">
        <v>87.7</v>
      </c>
      <c r="F58" s="41">
        <f t="shared" si="1"/>
        <v>79.146195450229143</v>
      </c>
      <c r="G58" s="96"/>
    </row>
    <row r="59" spans="1:7" x14ac:dyDescent="0.15">
      <c r="A59" s="95">
        <v>6</v>
      </c>
      <c r="B59" s="299" t="s">
        <v>108</v>
      </c>
      <c r="C59" s="6">
        <v>18510</v>
      </c>
      <c r="D59" s="6">
        <v>22464</v>
      </c>
      <c r="E59" s="41">
        <v>105.4</v>
      </c>
      <c r="F59" s="41">
        <f t="shared" si="1"/>
        <v>82.398504273504273</v>
      </c>
      <c r="G59" s="96"/>
    </row>
    <row r="60" spans="1:7" x14ac:dyDescent="0.15">
      <c r="A60" s="95">
        <v>7</v>
      </c>
      <c r="B60" s="299" t="s">
        <v>149</v>
      </c>
      <c r="C60" s="6">
        <v>18149</v>
      </c>
      <c r="D60" s="6">
        <v>16835</v>
      </c>
      <c r="E60" s="41">
        <v>107.9</v>
      </c>
      <c r="F60" s="41">
        <f t="shared" si="1"/>
        <v>107.8051678051678</v>
      </c>
      <c r="G60" s="96"/>
    </row>
    <row r="61" spans="1:7" x14ac:dyDescent="0.15">
      <c r="A61" s="95">
        <v>8</v>
      </c>
      <c r="B61" s="299" t="s">
        <v>107</v>
      </c>
      <c r="C61" s="6">
        <v>15312</v>
      </c>
      <c r="D61" s="6">
        <v>15049</v>
      </c>
      <c r="E61" s="41">
        <v>135.4</v>
      </c>
      <c r="F61" s="41">
        <f t="shared" si="1"/>
        <v>101.74762442687222</v>
      </c>
      <c r="G61" s="96"/>
    </row>
    <row r="62" spans="1:7" x14ac:dyDescent="0.15">
      <c r="A62" s="95">
        <v>9</v>
      </c>
      <c r="B62" s="299" t="s">
        <v>230</v>
      </c>
      <c r="C62" s="111">
        <v>15079</v>
      </c>
      <c r="D62" s="111">
        <v>15667</v>
      </c>
      <c r="E62" s="102">
        <v>96.5</v>
      </c>
      <c r="F62" s="41">
        <f t="shared" si="1"/>
        <v>96.246888364077364</v>
      </c>
      <c r="G62" s="96"/>
    </row>
    <row r="63" spans="1:7" ht="14.25" thickBot="1" x14ac:dyDescent="0.2">
      <c r="A63" s="100">
        <v>10</v>
      </c>
      <c r="B63" s="299" t="s">
        <v>84</v>
      </c>
      <c r="C63" s="111">
        <v>11833</v>
      </c>
      <c r="D63" s="111">
        <v>11341</v>
      </c>
      <c r="E63" s="102">
        <v>97.5</v>
      </c>
      <c r="F63" s="102">
        <f t="shared" si="1"/>
        <v>104.33824177762101</v>
      </c>
      <c r="G63" s="104"/>
    </row>
    <row r="64" spans="1:7" ht="14.25" thickBot="1" x14ac:dyDescent="0.2">
      <c r="A64" s="80"/>
      <c r="B64" s="81" t="s">
        <v>61</v>
      </c>
      <c r="C64" s="82">
        <v>301895</v>
      </c>
      <c r="D64" s="82">
        <v>339078</v>
      </c>
      <c r="E64" s="85">
        <v>98.5</v>
      </c>
      <c r="F64" s="107">
        <f t="shared" si="1"/>
        <v>89.034086552356683</v>
      </c>
      <c r="G64" s="121">
        <v>73.599999999999994</v>
      </c>
    </row>
    <row r="65" spans="4:9" x14ac:dyDescent="0.15">
      <c r="D65" s="524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R48" sqref="R48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143</v>
      </c>
      <c r="O16" s="209" t="s">
        <v>145</v>
      </c>
    </row>
    <row r="17" spans="1:27" ht="11.1" customHeight="1" x14ac:dyDescent="0.15">
      <c r="A17" s="10" t="s">
        <v>201</v>
      </c>
      <c r="B17" s="206">
        <v>63.2</v>
      </c>
      <c r="C17" s="206">
        <v>70</v>
      </c>
      <c r="D17" s="206">
        <v>71.900000000000006</v>
      </c>
      <c r="E17" s="206">
        <v>79.599999999999994</v>
      </c>
      <c r="F17" s="206">
        <v>76.7</v>
      </c>
      <c r="G17" s="206">
        <v>86</v>
      </c>
      <c r="H17" s="208">
        <v>86.4</v>
      </c>
      <c r="I17" s="206">
        <v>75.400000000000006</v>
      </c>
      <c r="J17" s="206">
        <v>75.400000000000006</v>
      </c>
      <c r="K17" s="206">
        <v>78.400000000000006</v>
      </c>
      <c r="L17" s="206">
        <v>67.5</v>
      </c>
      <c r="M17" s="207">
        <v>73.099999999999994</v>
      </c>
      <c r="N17" s="284">
        <f>SUM(B17:M17)</f>
        <v>903.59999999999991</v>
      </c>
      <c r="O17" s="283">
        <v>114.9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204</v>
      </c>
      <c r="B18" s="206">
        <v>61.5</v>
      </c>
      <c r="C18" s="206">
        <v>79.400000000000006</v>
      </c>
      <c r="D18" s="206">
        <v>78.3</v>
      </c>
      <c r="E18" s="206">
        <v>80.8</v>
      </c>
      <c r="F18" s="206">
        <v>75.5</v>
      </c>
      <c r="G18" s="206">
        <v>87.5</v>
      </c>
      <c r="H18" s="208">
        <v>76.400000000000006</v>
      </c>
      <c r="I18" s="206">
        <v>81.5</v>
      </c>
      <c r="J18" s="206">
        <v>93.4</v>
      </c>
      <c r="K18" s="206">
        <v>68.2</v>
      </c>
      <c r="L18" s="206">
        <v>78</v>
      </c>
      <c r="M18" s="207">
        <v>73.099999999999994</v>
      </c>
      <c r="N18" s="284">
        <f>SUM(B18:M18)</f>
        <v>933.6</v>
      </c>
      <c r="O18" s="283">
        <f t="shared" ref="O18:O20" si="0">ROUND(N18/N17*100,1)</f>
        <v>103.3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213</v>
      </c>
      <c r="B19" s="206">
        <v>67.599999999999994</v>
      </c>
      <c r="C19" s="206">
        <v>77.900000000000006</v>
      </c>
      <c r="D19" s="206">
        <v>84.6</v>
      </c>
      <c r="E19" s="206">
        <v>82.2</v>
      </c>
      <c r="F19" s="206">
        <v>73.400000000000006</v>
      </c>
      <c r="G19" s="206">
        <v>80.5</v>
      </c>
      <c r="H19" s="208">
        <v>83.7</v>
      </c>
      <c r="I19" s="206">
        <v>78.400000000000006</v>
      </c>
      <c r="J19" s="206">
        <v>74.3</v>
      </c>
      <c r="K19" s="206">
        <v>69.400000000000006</v>
      </c>
      <c r="L19" s="206">
        <v>69.599999999999994</v>
      </c>
      <c r="M19" s="207">
        <v>68.099999999999994</v>
      </c>
      <c r="N19" s="284">
        <f>SUM(B19:M19)</f>
        <v>909.7</v>
      </c>
      <c r="O19" s="283">
        <f t="shared" si="0"/>
        <v>97.4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212</v>
      </c>
      <c r="B20" s="206">
        <v>60.4</v>
      </c>
      <c r="C20" s="206">
        <v>67.900000000000006</v>
      </c>
      <c r="D20" s="206">
        <v>64.7</v>
      </c>
      <c r="E20" s="206">
        <v>74.900000000000006</v>
      </c>
      <c r="F20" s="206">
        <v>58.4</v>
      </c>
      <c r="G20" s="206">
        <v>62.5</v>
      </c>
      <c r="H20" s="208">
        <v>65.5</v>
      </c>
      <c r="I20" s="206">
        <v>60</v>
      </c>
      <c r="J20" s="206">
        <v>66</v>
      </c>
      <c r="K20" s="206">
        <v>71.8</v>
      </c>
      <c r="L20" s="206">
        <v>82.7</v>
      </c>
      <c r="M20" s="207">
        <v>78.5</v>
      </c>
      <c r="N20" s="284">
        <f>SUM(B20:M20)</f>
        <v>813.3</v>
      </c>
      <c r="O20" s="283">
        <f t="shared" si="0"/>
        <v>89.4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221</v>
      </c>
      <c r="B21" s="206">
        <v>73.8</v>
      </c>
      <c r="C21" s="206">
        <v>75.2</v>
      </c>
      <c r="D21" s="206">
        <v>80.7</v>
      </c>
      <c r="E21" s="206">
        <v>84</v>
      </c>
      <c r="F21" s="206">
        <v>76.400000000000006</v>
      </c>
      <c r="G21" s="206"/>
      <c r="H21" s="208"/>
      <c r="I21" s="206"/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144</v>
      </c>
      <c r="O41" s="209" t="s">
        <v>145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201</v>
      </c>
      <c r="B42" s="215">
        <v>81.900000000000006</v>
      </c>
      <c r="C42" s="215">
        <v>83.2</v>
      </c>
      <c r="D42" s="215">
        <v>80.2</v>
      </c>
      <c r="E42" s="215">
        <v>83.3</v>
      </c>
      <c r="F42" s="215">
        <v>82.7</v>
      </c>
      <c r="G42" s="215">
        <v>84.9</v>
      </c>
      <c r="H42" s="215">
        <v>86.3</v>
      </c>
      <c r="I42" s="215">
        <v>86</v>
      </c>
      <c r="J42" s="215">
        <v>84.8</v>
      </c>
      <c r="K42" s="215">
        <v>89.3</v>
      </c>
      <c r="L42" s="215">
        <v>83.9</v>
      </c>
      <c r="M42" s="281">
        <v>78.099999999999994</v>
      </c>
      <c r="N42" s="288">
        <f>SUM(B42:M42)/12</f>
        <v>83.716666666666654</v>
      </c>
      <c r="O42" s="283">
        <v>99.2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204</v>
      </c>
      <c r="B43" s="215">
        <v>79.8</v>
      </c>
      <c r="C43" s="215">
        <v>86.7</v>
      </c>
      <c r="D43" s="215">
        <v>87.5</v>
      </c>
      <c r="E43" s="215">
        <v>89.9</v>
      </c>
      <c r="F43" s="215">
        <v>91.4</v>
      </c>
      <c r="G43" s="215">
        <v>93.2</v>
      </c>
      <c r="H43" s="215">
        <v>87.8</v>
      </c>
      <c r="I43" s="215">
        <v>85.7</v>
      </c>
      <c r="J43" s="215">
        <v>93.5</v>
      </c>
      <c r="K43" s="215">
        <v>78.5</v>
      </c>
      <c r="L43" s="215">
        <v>81.599999999999994</v>
      </c>
      <c r="M43" s="281">
        <v>78.3</v>
      </c>
      <c r="N43" s="288">
        <f>SUM(B43:M43)/12</f>
        <v>86.158333333333346</v>
      </c>
      <c r="O43" s="283">
        <f>ROUND(N43/N42*100,1)</f>
        <v>102.9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213</v>
      </c>
      <c r="B44" s="215">
        <v>80.8</v>
      </c>
      <c r="C44" s="215">
        <v>86.3</v>
      </c>
      <c r="D44" s="215">
        <v>91.5</v>
      </c>
      <c r="E44" s="215">
        <v>87</v>
      </c>
      <c r="F44" s="215">
        <v>86.6</v>
      </c>
      <c r="G44" s="215">
        <v>91.7</v>
      </c>
      <c r="H44" s="215">
        <v>91.2</v>
      </c>
      <c r="I44" s="215">
        <v>93.3</v>
      </c>
      <c r="J44" s="215">
        <v>88.1</v>
      </c>
      <c r="K44" s="215">
        <v>94.4</v>
      </c>
      <c r="L44" s="215">
        <v>79.5</v>
      </c>
      <c r="M44" s="281">
        <v>80.2</v>
      </c>
      <c r="N44" s="288">
        <f>SUM(B44:M44)/12</f>
        <v>87.550000000000011</v>
      </c>
      <c r="O44" s="283">
        <f t="shared" ref="O44:O45" si="1">ROUND(N44/N43*100,1)</f>
        <v>101.6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212</v>
      </c>
      <c r="B45" s="215">
        <v>83.7</v>
      </c>
      <c r="C45" s="215">
        <v>85.3</v>
      </c>
      <c r="D45" s="215">
        <v>80</v>
      </c>
      <c r="E45" s="215">
        <v>85.9</v>
      </c>
      <c r="F45" s="215">
        <v>87.6</v>
      </c>
      <c r="G45" s="215">
        <v>86.2</v>
      </c>
      <c r="H45" s="215">
        <v>83.1</v>
      </c>
      <c r="I45" s="215">
        <v>74.900000000000006</v>
      </c>
      <c r="J45" s="215">
        <v>72.900000000000006</v>
      </c>
      <c r="K45" s="215">
        <v>81.5</v>
      </c>
      <c r="L45" s="215">
        <v>93.4</v>
      </c>
      <c r="M45" s="281">
        <v>92.9</v>
      </c>
      <c r="N45" s="288">
        <f>SUM(B45:M45)/12</f>
        <v>83.949999999999989</v>
      </c>
      <c r="O45" s="283">
        <f t="shared" si="1"/>
        <v>95.9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221</v>
      </c>
      <c r="B46" s="215">
        <v>96.4</v>
      </c>
      <c r="C46" s="215">
        <v>97.8</v>
      </c>
      <c r="D46" s="215">
        <v>95.2</v>
      </c>
      <c r="E46" s="215">
        <v>99.2</v>
      </c>
      <c r="F46" s="215">
        <v>97.6</v>
      </c>
      <c r="G46" s="215"/>
      <c r="H46" s="215"/>
      <c r="I46" s="215"/>
      <c r="J46" s="215"/>
      <c r="K46" s="215"/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144</v>
      </c>
      <c r="O65" s="389" t="s">
        <v>145</v>
      </c>
    </row>
    <row r="66" spans="1:26" ht="11.1" customHeight="1" x14ac:dyDescent="0.15">
      <c r="A66" s="10" t="s">
        <v>201</v>
      </c>
      <c r="B66" s="206">
        <v>76.3</v>
      </c>
      <c r="C66" s="206">
        <v>84</v>
      </c>
      <c r="D66" s="206">
        <v>89.9</v>
      </c>
      <c r="E66" s="206">
        <v>95.5</v>
      </c>
      <c r="F66" s="206">
        <v>92.8</v>
      </c>
      <c r="G66" s="206">
        <v>101.3</v>
      </c>
      <c r="H66" s="206">
        <v>100.1</v>
      </c>
      <c r="I66" s="206">
        <v>87.6</v>
      </c>
      <c r="J66" s="206">
        <v>89</v>
      </c>
      <c r="K66" s="206">
        <v>87.4</v>
      </c>
      <c r="L66" s="206">
        <v>81</v>
      </c>
      <c r="M66" s="207">
        <v>93.7</v>
      </c>
      <c r="N66" s="287">
        <f>SUM(B66:M66)/12</f>
        <v>89.88333333333334</v>
      </c>
      <c r="O66" s="388">
        <v>115.8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204</v>
      </c>
      <c r="B67" s="206">
        <v>76.8</v>
      </c>
      <c r="C67" s="206">
        <v>91.2</v>
      </c>
      <c r="D67" s="206">
        <v>89.4</v>
      </c>
      <c r="E67" s="206">
        <v>89.7</v>
      </c>
      <c r="F67" s="206">
        <v>82.5</v>
      </c>
      <c r="G67" s="206">
        <v>93.9</v>
      </c>
      <c r="H67" s="206">
        <v>87.4</v>
      </c>
      <c r="I67" s="206">
        <v>95.2</v>
      </c>
      <c r="J67" s="206">
        <v>99.9</v>
      </c>
      <c r="K67" s="206">
        <v>88</v>
      </c>
      <c r="L67" s="206">
        <v>95.5</v>
      </c>
      <c r="M67" s="207">
        <v>93.5</v>
      </c>
      <c r="N67" s="287">
        <f>SUM(B67:M67)/12</f>
        <v>90.25</v>
      </c>
      <c r="O67" s="388">
        <f>ROUND(N67/N66*100,1)</f>
        <v>100.4</v>
      </c>
      <c r="P67" s="23"/>
      <c r="Q67" s="476"/>
      <c r="R67" s="476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213</v>
      </c>
      <c r="B68" s="206">
        <v>83.3</v>
      </c>
      <c r="C68" s="206">
        <v>89.9</v>
      </c>
      <c r="D68" s="206">
        <v>92.2</v>
      </c>
      <c r="E68" s="206">
        <v>94.6</v>
      </c>
      <c r="F68" s="206">
        <v>84.8</v>
      </c>
      <c r="G68" s="206">
        <v>87.4</v>
      </c>
      <c r="H68" s="206">
        <v>91.8</v>
      </c>
      <c r="I68" s="206">
        <v>83.9</v>
      </c>
      <c r="J68" s="206">
        <v>84.7</v>
      </c>
      <c r="K68" s="206">
        <v>72.599999999999994</v>
      </c>
      <c r="L68" s="206">
        <v>88.6</v>
      </c>
      <c r="M68" s="207">
        <v>84.9</v>
      </c>
      <c r="N68" s="287">
        <f>SUM(B68:M68)/12</f>
        <v>86.558333333333337</v>
      </c>
      <c r="O68" s="283">
        <f t="shared" ref="O68:O69" si="2">ROUND(N68/N67*100,1)</f>
        <v>95.9</v>
      </c>
      <c r="P68" s="23"/>
      <c r="Q68" s="476"/>
      <c r="R68" s="476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212</v>
      </c>
      <c r="B69" s="206">
        <v>71.5</v>
      </c>
      <c r="C69" s="206">
        <v>79.400000000000006</v>
      </c>
      <c r="D69" s="206">
        <v>81.5</v>
      </c>
      <c r="E69" s="206">
        <v>86.7</v>
      </c>
      <c r="F69" s="206">
        <v>66.3</v>
      </c>
      <c r="G69" s="206">
        <v>72.8</v>
      </c>
      <c r="H69" s="206">
        <v>79.2</v>
      </c>
      <c r="I69" s="206">
        <v>81.2</v>
      </c>
      <c r="J69" s="206">
        <v>90.7</v>
      </c>
      <c r="K69" s="206">
        <v>87.4</v>
      </c>
      <c r="L69" s="206">
        <v>87.8</v>
      </c>
      <c r="M69" s="207">
        <v>84.6</v>
      </c>
      <c r="N69" s="287">
        <f>SUM(B69:M69)/12</f>
        <v>80.75833333333334</v>
      </c>
      <c r="O69" s="283">
        <f t="shared" si="2"/>
        <v>93.3</v>
      </c>
      <c r="P69" s="23"/>
      <c r="Q69" s="476"/>
      <c r="R69" s="476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221</v>
      </c>
      <c r="B70" s="206">
        <v>76.2</v>
      </c>
      <c r="C70" s="206">
        <v>76.7</v>
      </c>
      <c r="D70" s="206">
        <v>85</v>
      </c>
      <c r="E70" s="206">
        <v>84.4</v>
      </c>
      <c r="F70" s="206">
        <v>78.400000000000006</v>
      </c>
      <c r="G70" s="206"/>
      <c r="H70" s="206"/>
      <c r="I70" s="206"/>
      <c r="J70" s="206"/>
      <c r="K70" s="206"/>
      <c r="L70" s="206"/>
      <c r="M70" s="207"/>
      <c r="N70" s="287"/>
      <c r="O70" s="283"/>
      <c r="P70" s="23"/>
      <c r="Q70" s="221"/>
      <c r="R70" s="477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F76" sqref="F76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143</v>
      </c>
      <c r="O18" s="282" t="s">
        <v>145</v>
      </c>
    </row>
    <row r="19" spans="1:18" ht="11.1" customHeight="1" x14ac:dyDescent="0.15">
      <c r="A19" s="10" t="s">
        <v>201</v>
      </c>
      <c r="B19" s="215">
        <v>12.8</v>
      </c>
      <c r="C19" s="215">
        <v>13.9</v>
      </c>
      <c r="D19" s="215">
        <v>14.7</v>
      </c>
      <c r="E19" s="215">
        <v>15.6</v>
      </c>
      <c r="F19" s="215">
        <v>16.100000000000001</v>
      </c>
      <c r="G19" s="215">
        <v>15.1</v>
      </c>
      <c r="H19" s="215">
        <v>14.4</v>
      </c>
      <c r="I19" s="215">
        <v>14.6</v>
      </c>
      <c r="J19" s="215">
        <v>15.2</v>
      </c>
      <c r="K19" s="215">
        <v>14.3</v>
      </c>
      <c r="L19" s="215">
        <v>15.3</v>
      </c>
      <c r="M19" s="215">
        <v>14.9</v>
      </c>
      <c r="N19" s="288">
        <f>SUM(B19:M19)</f>
        <v>176.90000000000003</v>
      </c>
      <c r="O19" s="288">
        <v>111.6</v>
      </c>
      <c r="Q19" s="290"/>
      <c r="R19" s="290"/>
    </row>
    <row r="20" spans="1:18" ht="11.1" customHeight="1" x14ac:dyDescent="0.15">
      <c r="A20" s="10" t="s">
        <v>204</v>
      </c>
      <c r="B20" s="215">
        <v>14.2</v>
      </c>
      <c r="C20" s="215">
        <v>12.5</v>
      </c>
      <c r="D20" s="215">
        <v>14.7</v>
      </c>
      <c r="E20" s="215">
        <v>13.7</v>
      </c>
      <c r="F20" s="215">
        <v>14.5</v>
      </c>
      <c r="G20" s="215">
        <v>14.4</v>
      </c>
      <c r="H20" s="215">
        <v>12.7</v>
      </c>
      <c r="I20" s="215">
        <v>13.9</v>
      </c>
      <c r="J20" s="215">
        <v>14.1</v>
      </c>
      <c r="K20" s="215">
        <v>14</v>
      </c>
      <c r="L20" s="215">
        <v>18.8</v>
      </c>
      <c r="M20" s="215">
        <v>14.8</v>
      </c>
      <c r="N20" s="288">
        <f>SUM(B20:M20)</f>
        <v>172.3</v>
      </c>
      <c r="O20" s="288">
        <f>ROUND(N20/N19*100,1)</f>
        <v>97.4</v>
      </c>
      <c r="Q20" s="290"/>
      <c r="R20" s="290"/>
    </row>
    <row r="21" spans="1:18" ht="11.1" customHeight="1" x14ac:dyDescent="0.15">
      <c r="A21" s="10" t="s">
        <v>213</v>
      </c>
      <c r="B21" s="215">
        <v>14.9</v>
      </c>
      <c r="C21" s="215">
        <v>13.1</v>
      </c>
      <c r="D21" s="215">
        <v>14.8</v>
      </c>
      <c r="E21" s="215">
        <v>13.9</v>
      </c>
      <c r="F21" s="215">
        <v>14.1</v>
      </c>
      <c r="G21" s="215">
        <v>13.1</v>
      </c>
      <c r="H21" s="215">
        <v>15.5</v>
      </c>
      <c r="I21" s="215">
        <v>12.9</v>
      </c>
      <c r="J21" s="215">
        <v>12.4</v>
      </c>
      <c r="K21" s="215">
        <v>15.2</v>
      </c>
      <c r="L21" s="215">
        <v>13.1</v>
      </c>
      <c r="M21" s="215">
        <v>14.2</v>
      </c>
      <c r="N21" s="288">
        <f>SUM(B21:M21)</f>
        <v>167.2</v>
      </c>
      <c r="O21" s="288">
        <f t="shared" ref="O21:O22" si="0">ROUND(N21/N20*100,1)</f>
        <v>97</v>
      </c>
      <c r="Q21" s="290"/>
      <c r="R21" s="290"/>
    </row>
    <row r="22" spans="1:18" ht="11.1" customHeight="1" x14ac:dyDescent="0.15">
      <c r="A22" s="10" t="s">
        <v>212</v>
      </c>
      <c r="B22" s="215">
        <v>11.4</v>
      </c>
      <c r="C22" s="215">
        <v>13.5</v>
      </c>
      <c r="D22" s="215">
        <v>13.7</v>
      </c>
      <c r="E22" s="215">
        <v>13.4</v>
      </c>
      <c r="F22" s="215">
        <v>13.1</v>
      </c>
      <c r="G22" s="215">
        <v>12.4</v>
      </c>
      <c r="H22" s="215">
        <v>11.1</v>
      </c>
      <c r="I22" s="215">
        <v>12</v>
      </c>
      <c r="J22" s="215">
        <v>12.5</v>
      </c>
      <c r="K22" s="215">
        <v>11.2</v>
      </c>
      <c r="L22" s="215">
        <v>11.7</v>
      </c>
      <c r="M22" s="215">
        <v>13.4</v>
      </c>
      <c r="N22" s="288">
        <f>SUM(B22:M22)</f>
        <v>149.4</v>
      </c>
      <c r="O22" s="288">
        <f t="shared" si="0"/>
        <v>89.4</v>
      </c>
      <c r="Q22" s="290"/>
      <c r="R22" s="290"/>
    </row>
    <row r="23" spans="1:18" ht="11.1" customHeight="1" x14ac:dyDescent="0.15">
      <c r="A23" s="10" t="s">
        <v>221</v>
      </c>
      <c r="B23" s="215">
        <v>9.4</v>
      </c>
      <c r="C23" s="215">
        <v>10.3</v>
      </c>
      <c r="D23" s="215">
        <v>13.4</v>
      </c>
      <c r="E23" s="215">
        <v>13.5</v>
      </c>
      <c r="F23" s="215">
        <v>11.3</v>
      </c>
      <c r="G23" s="215"/>
      <c r="H23" s="215"/>
      <c r="I23" s="215"/>
      <c r="J23" s="215"/>
      <c r="K23" s="215"/>
      <c r="L23" s="215"/>
      <c r="M23" s="215"/>
      <c r="N23" s="288"/>
      <c r="O23" s="288"/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144</v>
      </c>
      <c r="O42" s="282" t="s">
        <v>145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201</v>
      </c>
      <c r="B43" s="215">
        <v>21.8</v>
      </c>
      <c r="C43" s="215">
        <v>23</v>
      </c>
      <c r="D43" s="215">
        <v>22.8</v>
      </c>
      <c r="E43" s="215">
        <v>23.1</v>
      </c>
      <c r="F43" s="215">
        <v>23.5</v>
      </c>
      <c r="G43" s="215">
        <v>24.2</v>
      </c>
      <c r="H43" s="215">
        <v>22.7</v>
      </c>
      <c r="I43" s="215">
        <v>23</v>
      </c>
      <c r="J43" s="215">
        <v>22.9</v>
      </c>
      <c r="K43" s="215">
        <v>22.9</v>
      </c>
      <c r="L43" s="215">
        <v>23</v>
      </c>
      <c r="M43" s="215">
        <v>24</v>
      </c>
      <c r="N43" s="288">
        <f>SUM(B43:M43)/12</f>
        <v>23.074999999999999</v>
      </c>
      <c r="O43" s="288">
        <v>98.7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204</v>
      </c>
      <c r="B44" s="215">
        <v>23.3</v>
      </c>
      <c r="C44" s="215">
        <v>22.2</v>
      </c>
      <c r="D44" s="215">
        <v>23.2</v>
      </c>
      <c r="E44" s="215">
        <v>24.1</v>
      </c>
      <c r="F44" s="215">
        <v>24.8</v>
      </c>
      <c r="G44" s="215">
        <v>24.4</v>
      </c>
      <c r="H44" s="215">
        <v>22.4</v>
      </c>
      <c r="I44" s="215">
        <v>22.6</v>
      </c>
      <c r="J44" s="215">
        <v>23.1</v>
      </c>
      <c r="K44" s="215">
        <v>22.1</v>
      </c>
      <c r="L44" s="215">
        <v>26.5</v>
      </c>
      <c r="M44" s="215">
        <v>25.5</v>
      </c>
      <c r="N44" s="288">
        <f>SUM(B44:M44)/12</f>
        <v>23.683333333333334</v>
      </c>
      <c r="O44" s="288">
        <f>ROUND(N44/N43*100,1)</f>
        <v>102.6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213</v>
      </c>
      <c r="B45" s="215">
        <v>23.9</v>
      </c>
      <c r="C45" s="215">
        <v>23.5</v>
      </c>
      <c r="D45" s="215">
        <v>24.5</v>
      </c>
      <c r="E45" s="215">
        <v>24.1</v>
      </c>
      <c r="F45" s="215">
        <v>25.4</v>
      </c>
      <c r="G45" s="215">
        <v>25</v>
      </c>
      <c r="H45" s="215">
        <v>26.2</v>
      </c>
      <c r="I45" s="215">
        <v>25.1</v>
      </c>
      <c r="J45" s="215">
        <v>24.1</v>
      </c>
      <c r="K45" s="215">
        <v>24.5</v>
      </c>
      <c r="L45" s="215">
        <v>23.8</v>
      </c>
      <c r="M45" s="215">
        <v>23.8</v>
      </c>
      <c r="N45" s="288">
        <f>SUM(B45:M45)/12</f>
        <v>24.491666666666664</v>
      </c>
      <c r="O45" s="288">
        <f t="shared" ref="O45:O46" si="1">ROUND(N45/N44*100,1)</f>
        <v>103.4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212</v>
      </c>
      <c r="B46" s="215">
        <v>22.9</v>
      </c>
      <c r="C46" s="215">
        <v>22.7</v>
      </c>
      <c r="D46" s="215">
        <v>23</v>
      </c>
      <c r="E46" s="215">
        <v>23.1</v>
      </c>
      <c r="F46" s="215">
        <v>24.7</v>
      </c>
      <c r="G46" s="215">
        <v>24.6</v>
      </c>
      <c r="H46" s="215">
        <v>23.1</v>
      </c>
      <c r="I46" s="215">
        <v>23.2</v>
      </c>
      <c r="J46" s="215">
        <v>22.3</v>
      </c>
      <c r="K46" s="215">
        <v>20.8</v>
      </c>
      <c r="L46" s="215">
        <v>19.5</v>
      </c>
      <c r="M46" s="215">
        <v>20.100000000000001</v>
      </c>
      <c r="N46" s="288">
        <f>SUM(B46:M46)/12</f>
        <v>22.5</v>
      </c>
      <c r="O46" s="288">
        <f t="shared" si="1"/>
        <v>91.9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221</v>
      </c>
      <c r="B47" s="215">
        <v>18.8</v>
      </c>
      <c r="C47" s="215">
        <v>18.100000000000001</v>
      </c>
      <c r="D47" s="215">
        <v>19.5</v>
      </c>
      <c r="E47" s="215">
        <v>19.100000000000001</v>
      </c>
      <c r="F47" s="215">
        <v>19.2</v>
      </c>
      <c r="G47" s="215"/>
      <c r="H47" s="215"/>
      <c r="I47" s="215"/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144</v>
      </c>
      <c r="O70" s="282" t="s">
        <v>145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201</v>
      </c>
      <c r="B71" s="206">
        <v>57.9</v>
      </c>
      <c r="C71" s="206">
        <v>59.2</v>
      </c>
      <c r="D71" s="206">
        <v>64.3</v>
      </c>
      <c r="E71" s="206">
        <v>67.400000000000006</v>
      </c>
      <c r="F71" s="206">
        <v>68.5</v>
      </c>
      <c r="G71" s="206">
        <v>61.6</v>
      </c>
      <c r="H71" s="206">
        <v>64.7</v>
      </c>
      <c r="I71" s="206">
        <v>63.2</v>
      </c>
      <c r="J71" s="206">
        <v>66.5</v>
      </c>
      <c r="K71" s="206">
        <v>62.4</v>
      </c>
      <c r="L71" s="206">
        <v>66.099999999999994</v>
      </c>
      <c r="M71" s="206">
        <v>61.3</v>
      </c>
      <c r="N71" s="287">
        <f>SUM(B71:M71)/12</f>
        <v>63.591666666666661</v>
      </c>
      <c r="O71" s="288">
        <v>111.5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204</v>
      </c>
      <c r="B72" s="206">
        <v>61.3</v>
      </c>
      <c r="C72" s="206">
        <v>57.5</v>
      </c>
      <c r="D72" s="206">
        <v>62.8</v>
      </c>
      <c r="E72" s="206">
        <v>55.8</v>
      </c>
      <c r="F72" s="206">
        <v>58</v>
      </c>
      <c r="G72" s="206">
        <v>59.3</v>
      </c>
      <c r="H72" s="206">
        <v>58.4</v>
      </c>
      <c r="I72" s="206">
        <v>61.5</v>
      </c>
      <c r="J72" s="206">
        <v>60.7</v>
      </c>
      <c r="K72" s="206">
        <v>64</v>
      </c>
      <c r="L72" s="206">
        <v>68.3</v>
      </c>
      <c r="M72" s="206">
        <v>58.9</v>
      </c>
      <c r="N72" s="287">
        <f>SUM(B72:M72)/12</f>
        <v>60.541666666666657</v>
      </c>
      <c r="O72" s="288">
        <f t="shared" ref="O72:O74" si="2">ROUND(N72/N71*100,1)</f>
        <v>95.2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213</v>
      </c>
      <c r="B73" s="206">
        <v>63.7</v>
      </c>
      <c r="C73" s="206">
        <v>56.1</v>
      </c>
      <c r="D73" s="206">
        <v>59.3</v>
      </c>
      <c r="E73" s="206">
        <v>58.2</v>
      </c>
      <c r="F73" s="206">
        <v>54.4</v>
      </c>
      <c r="G73" s="206">
        <v>52.5</v>
      </c>
      <c r="H73" s="206">
        <v>58.1</v>
      </c>
      <c r="I73" s="206">
        <v>52.2</v>
      </c>
      <c r="J73" s="206">
        <v>52.7</v>
      </c>
      <c r="K73" s="206">
        <v>61.5</v>
      </c>
      <c r="L73" s="206">
        <v>55.5</v>
      </c>
      <c r="M73" s="206">
        <v>59.8</v>
      </c>
      <c r="N73" s="287">
        <f>SUM(B73:M73)/12</f>
        <v>57</v>
      </c>
      <c r="O73" s="288">
        <f t="shared" si="2"/>
        <v>94.2</v>
      </c>
      <c r="Q73" s="390"/>
      <c r="R73" s="390"/>
    </row>
    <row r="74" spans="1:26" ht="11.1" customHeight="1" x14ac:dyDescent="0.15">
      <c r="A74" s="10" t="s">
        <v>212</v>
      </c>
      <c r="B74" s="206">
        <v>50.6</v>
      </c>
      <c r="C74" s="206">
        <v>59.7</v>
      </c>
      <c r="D74" s="206">
        <v>59.2</v>
      </c>
      <c r="E74" s="206">
        <v>58</v>
      </c>
      <c r="F74" s="206">
        <v>51.7</v>
      </c>
      <c r="G74" s="206">
        <v>50.6</v>
      </c>
      <c r="H74" s="206">
        <v>49.6</v>
      </c>
      <c r="I74" s="206">
        <v>51.4</v>
      </c>
      <c r="J74" s="206">
        <v>56.8</v>
      </c>
      <c r="K74" s="206">
        <v>55.7</v>
      </c>
      <c r="L74" s="206">
        <v>61.1</v>
      </c>
      <c r="M74" s="206">
        <v>66.099999999999994</v>
      </c>
      <c r="N74" s="287">
        <f>SUM(B74:M74)/12</f>
        <v>55.875000000000007</v>
      </c>
      <c r="O74" s="288">
        <f t="shared" si="2"/>
        <v>98</v>
      </c>
      <c r="Q74" s="390"/>
      <c r="R74" s="390"/>
    </row>
    <row r="75" spans="1:26" ht="11.1" customHeight="1" x14ac:dyDescent="0.15">
      <c r="A75" s="10" t="s">
        <v>221</v>
      </c>
      <c r="B75" s="206">
        <v>51.9</v>
      </c>
      <c r="C75" s="206">
        <v>57.5</v>
      </c>
      <c r="D75" s="206">
        <v>67.900000000000006</v>
      </c>
      <c r="E75" s="206">
        <v>70.8</v>
      </c>
      <c r="F75" s="206">
        <v>59.1</v>
      </c>
      <c r="G75" s="206"/>
      <c r="H75" s="206"/>
      <c r="I75" s="206"/>
      <c r="J75" s="206"/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U79" sqref="U79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143</v>
      </c>
      <c r="O24" s="16" t="s">
        <v>145</v>
      </c>
      <c r="AA24" s="1"/>
    </row>
    <row r="25" spans="1:27" ht="11.1" customHeight="1" x14ac:dyDescent="0.15">
      <c r="A25" s="10" t="s">
        <v>201</v>
      </c>
      <c r="B25" s="215">
        <v>16.899999999999999</v>
      </c>
      <c r="C25" s="215">
        <v>14.7</v>
      </c>
      <c r="D25" s="215">
        <v>19.899999999999999</v>
      </c>
      <c r="E25" s="215">
        <v>20</v>
      </c>
      <c r="F25" s="215">
        <v>23.4</v>
      </c>
      <c r="G25" s="215">
        <v>19.3</v>
      </c>
      <c r="H25" s="215">
        <v>19.5</v>
      </c>
      <c r="I25" s="215">
        <v>17.8</v>
      </c>
      <c r="J25" s="215">
        <v>19</v>
      </c>
      <c r="K25" s="215">
        <v>17.8</v>
      </c>
      <c r="L25" s="215">
        <v>19.100000000000001</v>
      </c>
      <c r="M25" s="215">
        <v>22.7</v>
      </c>
      <c r="N25" s="288">
        <f>SUM(B25:M25)</f>
        <v>230.1</v>
      </c>
      <c r="O25" s="208">
        <v>107.6</v>
      </c>
      <c r="Q25" s="21"/>
      <c r="R25" s="21"/>
      <c r="AA25" s="1"/>
    </row>
    <row r="26" spans="1:27" ht="11.1" customHeight="1" x14ac:dyDescent="0.15">
      <c r="A26" s="10" t="s">
        <v>204</v>
      </c>
      <c r="B26" s="215">
        <v>17.8</v>
      </c>
      <c r="C26" s="215">
        <v>19.2</v>
      </c>
      <c r="D26" s="215">
        <v>22</v>
      </c>
      <c r="E26" s="215">
        <v>19.600000000000001</v>
      </c>
      <c r="F26" s="215">
        <v>21.2</v>
      </c>
      <c r="G26" s="215">
        <v>21.5</v>
      </c>
      <c r="H26" s="215">
        <v>19.5</v>
      </c>
      <c r="I26" s="215">
        <v>20.8</v>
      </c>
      <c r="J26" s="215">
        <v>18</v>
      </c>
      <c r="K26" s="215">
        <v>21.1</v>
      </c>
      <c r="L26" s="215">
        <v>20.7</v>
      </c>
      <c r="M26" s="215">
        <v>18.2</v>
      </c>
      <c r="N26" s="288">
        <f>SUM(B26:M26)</f>
        <v>239.6</v>
      </c>
      <c r="O26" s="208">
        <f>ROUND(N26/N25*100,1)</f>
        <v>104.1</v>
      </c>
      <c r="Q26" s="21"/>
      <c r="R26" s="21"/>
      <c r="AA26" s="1"/>
    </row>
    <row r="27" spans="1:27" ht="11.1" customHeight="1" x14ac:dyDescent="0.15">
      <c r="A27" s="10" t="s">
        <v>213</v>
      </c>
      <c r="B27" s="215">
        <v>18.600000000000001</v>
      </c>
      <c r="C27" s="215">
        <v>19.100000000000001</v>
      </c>
      <c r="D27" s="215">
        <v>19.899999999999999</v>
      </c>
      <c r="E27" s="215">
        <v>18.5</v>
      </c>
      <c r="F27" s="215">
        <v>19.8</v>
      </c>
      <c r="G27" s="215">
        <v>18</v>
      </c>
      <c r="H27" s="215">
        <v>20.6</v>
      </c>
      <c r="I27" s="215">
        <v>17.5</v>
      </c>
      <c r="J27" s="215">
        <v>17.100000000000001</v>
      </c>
      <c r="K27" s="215">
        <v>21.2</v>
      </c>
      <c r="L27" s="215">
        <v>19</v>
      </c>
      <c r="M27" s="215">
        <v>18.2</v>
      </c>
      <c r="N27" s="288">
        <f>SUM(B27:M27)</f>
        <v>227.49999999999997</v>
      </c>
      <c r="O27" s="208">
        <f t="shared" ref="O27:O28" si="0">ROUND(N27/N26*100,1)</f>
        <v>94.9</v>
      </c>
      <c r="Q27" s="21"/>
      <c r="R27" s="21"/>
      <c r="AA27" s="1"/>
    </row>
    <row r="28" spans="1:27" ht="11.1" customHeight="1" x14ac:dyDescent="0.15">
      <c r="A28" s="10" t="s">
        <v>212</v>
      </c>
      <c r="B28" s="215">
        <v>18</v>
      </c>
      <c r="C28" s="215">
        <v>21.8</v>
      </c>
      <c r="D28" s="215">
        <v>22.1</v>
      </c>
      <c r="E28" s="215">
        <v>19</v>
      </c>
      <c r="F28" s="215">
        <v>19.3</v>
      </c>
      <c r="G28" s="215">
        <v>17.8</v>
      </c>
      <c r="H28" s="215">
        <v>20.3</v>
      </c>
      <c r="I28" s="215">
        <v>18.899999999999999</v>
      </c>
      <c r="J28" s="215">
        <v>18.600000000000001</v>
      </c>
      <c r="K28" s="215">
        <v>20.100000000000001</v>
      </c>
      <c r="L28" s="215">
        <v>17.3</v>
      </c>
      <c r="M28" s="215">
        <v>19.2</v>
      </c>
      <c r="N28" s="288">
        <f>SUM(B28:M28)</f>
        <v>232.4</v>
      </c>
      <c r="O28" s="208">
        <f t="shared" si="0"/>
        <v>102.2</v>
      </c>
      <c r="Q28" s="21"/>
      <c r="R28" s="21"/>
      <c r="AA28" s="1"/>
    </row>
    <row r="29" spans="1:27" ht="11.1" customHeight="1" x14ac:dyDescent="0.15">
      <c r="A29" s="10" t="s">
        <v>221</v>
      </c>
      <c r="B29" s="215">
        <v>16.7</v>
      </c>
      <c r="C29" s="215">
        <v>20</v>
      </c>
      <c r="D29" s="215">
        <v>21.5</v>
      </c>
      <c r="E29" s="215">
        <v>20.7</v>
      </c>
      <c r="F29" s="215">
        <v>21.3</v>
      </c>
      <c r="G29" s="215"/>
      <c r="H29" s="215"/>
      <c r="I29" s="215"/>
      <c r="J29" s="215"/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144</v>
      </c>
      <c r="O53" s="209" t="s">
        <v>146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201</v>
      </c>
      <c r="B54" s="215">
        <v>38</v>
      </c>
      <c r="C54" s="215">
        <v>35.700000000000003</v>
      </c>
      <c r="D54" s="215">
        <v>37</v>
      </c>
      <c r="E54" s="215">
        <v>36.799999999999997</v>
      </c>
      <c r="F54" s="215">
        <v>39.200000000000003</v>
      </c>
      <c r="G54" s="215">
        <v>38</v>
      </c>
      <c r="H54" s="215">
        <v>35.9</v>
      </c>
      <c r="I54" s="215">
        <v>35.4</v>
      </c>
      <c r="J54" s="215">
        <v>36.700000000000003</v>
      </c>
      <c r="K54" s="215">
        <v>37.200000000000003</v>
      </c>
      <c r="L54" s="215">
        <v>37.1</v>
      </c>
      <c r="M54" s="215">
        <v>38</v>
      </c>
      <c r="N54" s="288">
        <f t="shared" ref="N54:N56" si="1">SUM(B54:M54)/12</f>
        <v>37.083333333333329</v>
      </c>
      <c r="O54" s="393">
        <v>95.5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204</v>
      </c>
      <c r="B55" s="215">
        <v>36.9</v>
      </c>
      <c r="C55" s="215">
        <v>38.9</v>
      </c>
      <c r="D55" s="215">
        <v>39.799999999999997</v>
      </c>
      <c r="E55" s="215">
        <v>38.4</v>
      </c>
      <c r="F55" s="215">
        <v>39.200000000000003</v>
      </c>
      <c r="G55" s="215">
        <v>40.700000000000003</v>
      </c>
      <c r="H55" s="215">
        <v>37.9</v>
      </c>
      <c r="I55" s="215">
        <v>39</v>
      </c>
      <c r="J55" s="215">
        <v>38.4</v>
      </c>
      <c r="K55" s="215">
        <v>40.1</v>
      </c>
      <c r="L55" s="215">
        <v>40.799999999999997</v>
      </c>
      <c r="M55" s="215">
        <v>39.700000000000003</v>
      </c>
      <c r="N55" s="288">
        <f t="shared" si="1"/>
        <v>39.15</v>
      </c>
      <c r="O55" s="393">
        <f>ROUND(N55/N54*100,1)</f>
        <v>105.6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213</v>
      </c>
      <c r="B56" s="215">
        <v>40.9</v>
      </c>
      <c r="C56" s="215">
        <v>42.3</v>
      </c>
      <c r="D56" s="215">
        <v>42.1</v>
      </c>
      <c r="E56" s="215">
        <v>37.9</v>
      </c>
      <c r="F56" s="215">
        <v>39.700000000000003</v>
      </c>
      <c r="G56" s="215">
        <v>38.4</v>
      </c>
      <c r="H56" s="215">
        <v>39.6</v>
      </c>
      <c r="I56" s="215">
        <v>39.299999999999997</v>
      </c>
      <c r="J56" s="215">
        <v>38.1</v>
      </c>
      <c r="K56" s="215">
        <v>40.4</v>
      </c>
      <c r="L56" s="215">
        <v>41.1</v>
      </c>
      <c r="M56" s="215">
        <v>39</v>
      </c>
      <c r="N56" s="288">
        <f t="shared" si="1"/>
        <v>39.9</v>
      </c>
      <c r="O56" s="393">
        <f t="shared" ref="O56:O57" si="2">ROUND(N56/N55*100,1)</f>
        <v>101.9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212</v>
      </c>
      <c r="B57" s="215">
        <v>40.5</v>
      </c>
      <c r="C57" s="215">
        <v>42.5</v>
      </c>
      <c r="D57" s="215">
        <v>41.8</v>
      </c>
      <c r="E57" s="215">
        <v>40.1</v>
      </c>
      <c r="F57" s="215">
        <v>43</v>
      </c>
      <c r="G57" s="215">
        <v>42.8</v>
      </c>
      <c r="H57" s="215">
        <v>42.7</v>
      </c>
      <c r="I57" s="215">
        <v>42.3</v>
      </c>
      <c r="J57" s="215">
        <v>41</v>
      </c>
      <c r="K57" s="215">
        <v>40.700000000000003</v>
      </c>
      <c r="L57" s="215">
        <v>38</v>
      </c>
      <c r="M57" s="215">
        <v>36.4</v>
      </c>
      <c r="N57" s="288">
        <f>SUM(B57:M57)/12</f>
        <v>40.983333333333327</v>
      </c>
      <c r="O57" s="393">
        <f t="shared" si="2"/>
        <v>102.7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221</v>
      </c>
      <c r="B58" s="215">
        <v>36.9</v>
      </c>
      <c r="C58" s="215">
        <v>38.200000000000003</v>
      </c>
      <c r="D58" s="215">
        <v>38.200000000000003</v>
      </c>
      <c r="E58" s="215">
        <v>36.4</v>
      </c>
      <c r="F58" s="215">
        <v>37.700000000000003</v>
      </c>
      <c r="G58" s="215"/>
      <c r="H58" s="215"/>
      <c r="I58" s="215"/>
      <c r="J58" s="215"/>
      <c r="K58" s="215"/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144</v>
      </c>
      <c r="O83" s="209" t="s">
        <v>146</v>
      </c>
    </row>
    <row r="84" spans="1:18" s="212" customFormat="1" ht="11.1" customHeight="1" x14ac:dyDescent="0.15">
      <c r="A84" s="10" t="s">
        <v>201</v>
      </c>
      <c r="B84" s="206">
        <v>44</v>
      </c>
      <c r="C84" s="206">
        <v>42.9</v>
      </c>
      <c r="D84" s="206">
        <v>52.9</v>
      </c>
      <c r="E84" s="206">
        <v>54.6</v>
      </c>
      <c r="F84" s="206">
        <v>58.6</v>
      </c>
      <c r="G84" s="206">
        <v>51.4</v>
      </c>
      <c r="H84" s="208">
        <v>55.6</v>
      </c>
      <c r="I84" s="206">
        <v>50.5</v>
      </c>
      <c r="J84" s="206">
        <v>50.9</v>
      </c>
      <c r="K84" s="206">
        <v>47.7</v>
      </c>
      <c r="L84" s="206">
        <v>51.7</v>
      </c>
      <c r="M84" s="206">
        <v>59.4</v>
      </c>
      <c r="N84" s="287">
        <f t="shared" ref="N84:N87" si="3">SUM(B84:M84)/12</f>
        <v>51.68333333333333</v>
      </c>
      <c r="O84" s="393">
        <v>112.9</v>
      </c>
      <c r="Q84" s="392"/>
      <c r="R84" s="392"/>
    </row>
    <row r="85" spans="1:18" s="212" customFormat="1" ht="11.1" customHeight="1" x14ac:dyDescent="0.15">
      <c r="A85" s="10" t="s">
        <v>204</v>
      </c>
      <c r="B85" s="206">
        <v>49</v>
      </c>
      <c r="C85" s="206">
        <v>47.9</v>
      </c>
      <c r="D85" s="206">
        <v>54.9</v>
      </c>
      <c r="E85" s="206">
        <v>51.9</v>
      </c>
      <c r="F85" s="206">
        <v>53.4</v>
      </c>
      <c r="G85" s="206">
        <v>52</v>
      </c>
      <c r="H85" s="208">
        <v>53.1</v>
      </c>
      <c r="I85" s="206">
        <v>52.7</v>
      </c>
      <c r="J85" s="206">
        <v>47.4</v>
      </c>
      <c r="K85" s="206">
        <v>51.7</v>
      </c>
      <c r="L85" s="206">
        <v>50.5</v>
      </c>
      <c r="M85" s="206">
        <v>46.4</v>
      </c>
      <c r="N85" s="287">
        <f t="shared" si="3"/>
        <v>50.908333333333331</v>
      </c>
      <c r="O85" s="393">
        <f>ROUND(N85/N84*100,1)</f>
        <v>98.5</v>
      </c>
      <c r="Q85" s="392"/>
      <c r="R85" s="392"/>
    </row>
    <row r="86" spans="1:18" s="212" customFormat="1" ht="11.1" customHeight="1" x14ac:dyDescent="0.15">
      <c r="A86" s="10" t="s">
        <v>213</v>
      </c>
      <c r="B86" s="206">
        <v>44.7</v>
      </c>
      <c r="C86" s="206">
        <v>44.2</v>
      </c>
      <c r="D86" s="206">
        <v>47.2</v>
      </c>
      <c r="E86" s="206">
        <v>51.4</v>
      </c>
      <c r="F86" s="206">
        <v>48.7</v>
      </c>
      <c r="G86" s="206">
        <v>47.7</v>
      </c>
      <c r="H86" s="208">
        <v>51.2</v>
      </c>
      <c r="I86" s="206">
        <v>44.5</v>
      </c>
      <c r="J86" s="206">
        <v>45.6</v>
      </c>
      <c r="K86" s="206">
        <v>51.2</v>
      </c>
      <c r="L86" s="206">
        <v>45.8</v>
      </c>
      <c r="M86" s="206">
        <v>48.1</v>
      </c>
      <c r="N86" s="287">
        <f t="shared" si="3"/>
        <v>47.525000000000006</v>
      </c>
      <c r="O86" s="393">
        <f t="shared" ref="O86:O87" si="4">ROUND(N86/N85*100,1)</f>
        <v>93.4</v>
      </c>
      <c r="Q86" s="392"/>
      <c r="R86" s="392"/>
    </row>
    <row r="87" spans="1:18" s="212" customFormat="1" ht="11.1" customHeight="1" x14ac:dyDescent="0.15">
      <c r="A87" s="10" t="s">
        <v>212</v>
      </c>
      <c r="B87" s="206">
        <v>43.5</v>
      </c>
      <c r="C87" s="208">
        <v>50</v>
      </c>
      <c r="D87" s="206">
        <v>53.2</v>
      </c>
      <c r="E87" s="206">
        <v>48.5</v>
      </c>
      <c r="F87" s="206">
        <v>42.9</v>
      </c>
      <c r="G87" s="206">
        <v>41.7</v>
      </c>
      <c r="H87" s="208">
        <v>47.4</v>
      </c>
      <c r="I87" s="206">
        <v>45</v>
      </c>
      <c r="J87" s="206">
        <v>46.3</v>
      </c>
      <c r="K87" s="206">
        <v>49.6</v>
      </c>
      <c r="L87" s="206">
        <v>47.6</v>
      </c>
      <c r="M87" s="206">
        <v>53.7</v>
      </c>
      <c r="N87" s="287">
        <f t="shared" si="3"/>
        <v>47.45000000000001</v>
      </c>
      <c r="O87" s="393">
        <f t="shared" si="4"/>
        <v>99.8</v>
      </c>
      <c r="Q87" s="392"/>
      <c r="R87" s="392"/>
    </row>
    <row r="88" spans="1:18" ht="11.1" customHeight="1" x14ac:dyDescent="0.15">
      <c r="A88" s="10" t="s">
        <v>221</v>
      </c>
      <c r="B88" s="206">
        <v>44.8</v>
      </c>
      <c r="C88" s="208">
        <v>51.5</v>
      </c>
      <c r="D88" s="206">
        <v>56.2</v>
      </c>
      <c r="E88" s="206">
        <v>57.8</v>
      </c>
      <c r="F88" s="206">
        <v>55.6</v>
      </c>
      <c r="G88" s="206"/>
      <c r="H88" s="208"/>
      <c r="I88" s="206"/>
      <c r="J88" s="206"/>
      <c r="K88" s="206"/>
      <c r="L88" s="206"/>
      <c r="M88" s="206"/>
      <c r="N88" s="287"/>
      <c r="O88" s="393"/>
      <c r="Q88" s="21"/>
    </row>
    <row r="89" spans="1:18" ht="9.9499999999999993" customHeight="1" x14ac:dyDescent="0.15">
      <c r="F89" s="555"/>
      <c r="O89" s="292"/>
    </row>
    <row r="90" spans="1:18" ht="9.9499999999999993" customHeight="1" x14ac:dyDescent="0.15">
      <c r="G90" s="495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T71" sqref="T71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143</v>
      </c>
      <c r="O24" s="209" t="s">
        <v>146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201</v>
      </c>
      <c r="B25" s="220">
        <v>33.1</v>
      </c>
      <c r="C25" s="220">
        <v>35.1</v>
      </c>
      <c r="D25" s="220">
        <v>41.1</v>
      </c>
      <c r="E25" s="220">
        <v>42.3</v>
      </c>
      <c r="F25" s="220">
        <v>42.9</v>
      </c>
      <c r="G25" s="220">
        <v>48.7</v>
      </c>
      <c r="H25" s="220">
        <v>50.1</v>
      </c>
      <c r="I25" s="220">
        <v>35.4</v>
      </c>
      <c r="J25" s="220">
        <v>35</v>
      </c>
      <c r="K25" s="220">
        <v>39</v>
      </c>
      <c r="L25" s="220">
        <v>38</v>
      </c>
      <c r="M25" s="220">
        <v>37.299999999999997</v>
      </c>
      <c r="N25" s="288">
        <f>SUM(B25:M25)</f>
        <v>478.00000000000006</v>
      </c>
      <c r="O25" s="283">
        <v>101.6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204</v>
      </c>
      <c r="B26" s="220">
        <v>31</v>
      </c>
      <c r="C26" s="220">
        <v>41.9</v>
      </c>
      <c r="D26" s="220">
        <v>40.700000000000003</v>
      </c>
      <c r="E26" s="220">
        <v>47.3</v>
      </c>
      <c r="F26" s="220">
        <v>55.6</v>
      </c>
      <c r="G26" s="220">
        <v>54.5</v>
      </c>
      <c r="H26" s="220">
        <v>50.6</v>
      </c>
      <c r="I26" s="220">
        <v>41.6</v>
      </c>
      <c r="J26" s="220">
        <v>40.700000000000003</v>
      </c>
      <c r="K26" s="220">
        <v>53.2</v>
      </c>
      <c r="L26" s="220">
        <v>46.1</v>
      </c>
      <c r="M26" s="220">
        <v>50.5</v>
      </c>
      <c r="N26" s="288">
        <f>SUM(B26:M26)</f>
        <v>553.70000000000005</v>
      </c>
      <c r="O26" s="283">
        <f>ROUND(N26/N25*100,1)</f>
        <v>115.8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213</v>
      </c>
      <c r="B27" s="220">
        <v>46.8</v>
      </c>
      <c r="C27" s="220">
        <v>51.9</v>
      </c>
      <c r="D27" s="220">
        <v>48.4</v>
      </c>
      <c r="E27" s="220">
        <v>60.2</v>
      </c>
      <c r="F27" s="220">
        <v>52.3</v>
      </c>
      <c r="G27" s="220">
        <v>59.3</v>
      </c>
      <c r="H27" s="220">
        <v>66.7</v>
      </c>
      <c r="I27" s="220">
        <v>43.7</v>
      </c>
      <c r="J27" s="220">
        <v>73.5</v>
      </c>
      <c r="K27" s="220">
        <v>62.6</v>
      </c>
      <c r="L27" s="220">
        <v>59.5</v>
      </c>
      <c r="M27" s="220">
        <v>53.9</v>
      </c>
      <c r="N27" s="417">
        <f>SUM(B27:M27)</f>
        <v>678.8</v>
      </c>
      <c r="O27" s="283">
        <f t="shared" ref="O27:O28" si="0">ROUND(N27/N26*100,1)</f>
        <v>122.6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212</v>
      </c>
      <c r="B28" s="220">
        <v>47.8</v>
      </c>
      <c r="C28" s="220">
        <v>44.8</v>
      </c>
      <c r="D28" s="220">
        <v>52.1</v>
      </c>
      <c r="E28" s="220">
        <v>55.6</v>
      </c>
      <c r="F28" s="220">
        <v>47.6</v>
      </c>
      <c r="G28" s="220">
        <v>72.400000000000006</v>
      </c>
      <c r="H28" s="220">
        <v>64.7</v>
      </c>
      <c r="I28" s="220">
        <v>42.3</v>
      </c>
      <c r="J28" s="220">
        <v>49.9</v>
      </c>
      <c r="K28" s="220">
        <v>47.9</v>
      </c>
      <c r="L28" s="220">
        <v>46.1</v>
      </c>
      <c r="M28" s="220">
        <v>44.3</v>
      </c>
      <c r="N28" s="417">
        <f>SUM(B28:M28)</f>
        <v>615.49999999999989</v>
      </c>
      <c r="O28" s="283">
        <f t="shared" si="0"/>
        <v>90.7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221</v>
      </c>
      <c r="B29" s="220">
        <v>44.4</v>
      </c>
      <c r="C29" s="220">
        <v>43.2</v>
      </c>
      <c r="D29" s="220">
        <v>58.3</v>
      </c>
      <c r="E29" s="220">
        <v>82.3</v>
      </c>
      <c r="F29" s="220">
        <v>75.599999999999994</v>
      </c>
      <c r="G29" s="220"/>
      <c r="H29" s="220"/>
      <c r="I29" s="220"/>
      <c r="J29" s="220"/>
      <c r="K29" s="220"/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144</v>
      </c>
      <c r="O53" s="209" t="s">
        <v>146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201</v>
      </c>
      <c r="B54" s="220">
        <v>42.4</v>
      </c>
      <c r="C54" s="220">
        <v>42.8</v>
      </c>
      <c r="D54" s="220">
        <v>43.9</v>
      </c>
      <c r="E54" s="220">
        <v>47.3</v>
      </c>
      <c r="F54" s="220">
        <v>50.1</v>
      </c>
      <c r="G54" s="220">
        <v>52.2</v>
      </c>
      <c r="H54" s="220">
        <v>51.2</v>
      </c>
      <c r="I54" s="220">
        <v>49.2</v>
      </c>
      <c r="J54" s="220">
        <v>48.2</v>
      </c>
      <c r="K54" s="220">
        <v>49.1</v>
      </c>
      <c r="L54" s="220">
        <v>48.9</v>
      </c>
      <c r="M54" s="220">
        <v>50.5</v>
      </c>
      <c r="N54" s="288">
        <f>SUM(B54:M54)/12</f>
        <v>47.983333333333327</v>
      </c>
      <c r="O54" s="283">
        <v>102.9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204</v>
      </c>
      <c r="B55" s="220">
        <v>48.3</v>
      </c>
      <c r="C55" s="220">
        <v>50.9</v>
      </c>
      <c r="D55" s="220">
        <v>48.3</v>
      </c>
      <c r="E55" s="220">
        <v>50.5</v>
      </c>
      <c r="F55" s="220">
        <v>52.1</v>
      </c>
      <c r="G55" s="220">
        <v>49.7</v>
      </c>
      <c r="H55" s="220">
        <v>45.5</v>
      </c>
      <c r="I55" s="220">
        <v>40.799999999999997</v>
      </c>
      <c r="J55" s="220">
        <v>41.6</v>
      </c>
      <c r="K55" s="220">
        <v>46.4</v>
      </c>
      <c r="L55" s="220">
        <v>47.5</v>
      </c>
      <c r="M55" s="220">
        <v>56.7</v>
      </c>
      <c r="N55" s="288">
        <f>SUM(B55:M55)/12</f>
        <v>48.19166666666667</v>
      </c>
      <c r="O55" s="283">
        <f>ROUND(N55/N54*100,1)</f>
        <v>100.4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213</v>
      </c>
      <c r="B56" s="220">
        <v>54.8</v>
      </c>
      <c r="C56" s="220">
        <v>59.3</v>
      </c>
      <c r="D56" s="220">
        <v>58.7</v>
      </c>
      <c r="E56" s="220">
        <v>64.3</v>
      </c>
      <c r="F56" s="220">
        <v>57.2</v>
      </c>
      <c r="G56" s="220">
        <v>59.5</v>
      </c>
      <c r="H56" s="220">
        <v>57.8</v>
      </c>
      <c r="I56" s="220">
        <v>57.5</v>
      </c>
      <c r="J56" s="220">
        <v>57.6</v>
      </c>
      <c r="K56" s="220">
        <v>61</v>
      </c>
      <c r="L56" s="220">
        <v>58.2</v>
      </c>
      <c r="M56" s="220">
        <v>62.9</v>
      </c>
      <c r="N56" s="288">
        <f>SUM(B56:M56)/12</f>
        <v>59.06666666666667</v>
      </c>
      <c r="O56" s="283">
        <f t="shared" ref="O56:O57" si="1">ROUND(N56/N55*100,1)</f>
        <v>122.6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212</v>
      </c>
      <c r="B57" s="220">
        <v>65.900000000000006</v>
      </c>
      <c r="C57" s="220">
        <v>65.900000000000006</v>
      </c>
      <c r="D57" s="220">
        <v>60.8</v>
      </c>
      <c r="E57" s="220">
        <v>61</v>
      </c>
      <c r="F57" s="220">
        <v>64.599999999999994</v>
      </c>
      <c r="G57" s="220">
        <v>55.6</v>
      </c>
      <c r="H57" s="220">
        <v>43</v>
      </c>
      <c r="I57" s="220">
        <v>47.8</v>
      </c>
      <c r="J57" s="220">
        <v>53.1</v>
      </c>
      <c r="K57" s="220">
        <v>53.4</v>
      </c>
      <c r="L57" s="220">
        <v>34</v>
      </c>
      <c r="M57" s="220">
        <v>32.1</v>
      </c>
      <c r="N57" s="288">
        <f>SUM(B57:M57)/12</f>
        <v>53.1</v>
      </c>
      <c r="O57" s="283">
        <f t="shared" si="1"/>
        <v>89.9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221</v>
      </c>
      <c r="B58" s="220">
        <v>32.1</v>
      </c>
      <c r="C58" s="220">
        <v>30.1</v>
      </c>
      <c r="D58" s="220">
        <v>28.9</v>
      </c>
      <c r="E58" s="220">
        <v>38</v>
      </c>
      <c r="F58" s="220">
        <v>43.4</v>
      </c>
      <c r="G58" s="220"/>
      <c r="H58" s="220"/>
      <c r="I58" s="220"/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144</v>
      </c>
      <c r="O83" s="209" t="s">
        <v>146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201</v>
      </c>
      <c r="B84" s="15">
        <v>78</v>
      </c>
      <c r="C84" s="15">
        <v>81.900000000000006</v>
      </c>
      <c r="D84" s="15">
        <v>93.5</v>
      </c>
      <c r="E84" s="15">
        <v>89.1</v>
      </c>
      <c r="F84" s="15">
        <v>85.2</v>
      </c>
      <c r="G84" s="15">
        <v>93.3</v>
      </c>
      <c r="H84" s="15">
        <v>97.7</v>
      </c>
      <c r="I84" s="15">
        <v>72.599999999999994</v>
      </c>
      <c r="J84" s="15">
        <v>73</v>
      </c>
      <c r="K84" s="15">
        <v>79.2</v>
      </c>
      <c r="L84" s="15">
        <v>77.8</v>
      </c>
      <c r="M84" s="15">
        <v>73.400000000000006</v>
      </c>
      <c r="N84" s="287">
        <f>SUM(B84:M84)/12</f>
        <v>82.891666666666666</v>
      </c>
      <c r="O84" s="208">
        <v>98.6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204</v>
      </c>
      <c r="B85" s="15">
        <v>64.900000000000006</v>
      </c>
      <c r="C85" s="15">
        <v>81.8</v>
      </c>
      <c r="D85" s="15">
        <v>84.6</v>
      </c>
      <c r="E85" s="15">
        <v>93.4</v>
      </c>
      <c r="F85" s="15">
        <v>106.7</v>
      </c>
      <c r="G85" s="15">
        <v>109.4</v>
      </c>
      <c r="H85" s="15">
        <v>110.7</v>
      </c>
      <c r="I85" s="15">
        <v>101.9</v>
      </c>
      <c r="J85" s="15">
        <v>97.7</v>
      </c>
      <c r="K85" s="15">
        <v>115.3</v>
      </c>
      <c r="L85" s="15">
        <v>97.1</v>
      </c>
      <c r="M85" s="15">
        <v>88.2</v>
      </c>
      <c r="N85" s="287">
        <f>SUM(B85:M85)/12</f>
        <v>95.975000000000009</v>
      </c>
      <c r="O85" s="208">
        <f>ROUND(N85/N84*100,1)</f>
        <v>115.8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213</v>
      </c>
      <c r="B86" s="15">
        <v>85.7</v>
      </c>
      <c r="C86" s="15">
        <v>87</v>
      </c>
      <c r="D86" s="15">
        <v>82.4</v>
      </c>
      <c r="E86" s="15">
        <v>93.3</v>
      </c>
      <c r="F86" s="15">
        <v>92</v>
      </c>
      <c r="G86" s="15">
        <v>99.6</v>
      </c>
      <c r="H86" s="15">
        <v>115.3</v>
      </c>
      <c r="I86" s="15">
        <v>76.099999999999994</v>
      </c>
      <c r="J86" s="15">
        <v>127.5</v>
      </c>
      <c r="K86" s="15">
        <v>102.6</v>
      </c>
      <c r="L86" s="15">
        <v>102.2</v>
      </c>
      <c r="M86" s="15">
        <v>85.1</v>
      </c>
      <c r="N86" s="287">
        <f>SUM(B86:M86)/12</f>
        <v>95.733333333333334</v>
      </c>
      <c r="O86" s="208">
        <f t="shared" ref="O86:O87" si="2">ROUND(N86/N85*100,1)</f>
        <v>99.7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212</v>
      </c>
      <c r="B87" s="15">
        <v>71.8</v>
      </c>
      <c r="C87" s="15">
        <v>67.900000000000006</v>
      </c>
      <c r="D87" s="15">
        <v>86.3</v>
      </c>
      <c r="E87" s="15">
        <v>91.1</v>
      </c>
      <c r="F87" s="15">
        <v>72.900000000000006</v>
      </c>
      <c r="G87" s="15">
        <v>127.8</v>
      </c>
      <c r="H87" s="15">
        <v>144</v>
      </c>
      <c r="I87" s="15">
        <v>88.1</v>
      </c>
      <c r="J87" s="15">
        <v>93.5</v>
      </c>
      <c r="K87" s="15">
        <v>89.7</v>
      </c>
      <c r="L87" s="15">
        <v>127.8</v>
      </c>
      <c r="M87" s="15">
        <v>136.69999999999999</v>
      </c>
      <c r="N87" s="287">
        <f>SUM(B87:M87)/12</f>
        <v>99.800000000000011</v>
      </c>
      <c r="O87" s="208">
        <f t="shared" si="2"/>
        <v>104.2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221</v>
      </c>
      <c r="B88" s="15">
        <v>138.19999999999999</v>
      </c>
      <c r="C88" s="15">
        <v>142.4</v>
      </c>
      <c r="D88" s="15">
        <v>199.9</v>
      </c>
      <c r="E88" s="15">
        <v>232.5</v>
      </c>
      <c r="F88" s="15">
        <v>179</v>
      </c>
      <c r="G88" s="15"/>
      <c r="H88" s="15"/>
      <c r="I88" s="15"/>
      <c r="J88" s="15"/>
      <c r="K88" s="15"/>
      <c r="L88" s="15"/>
      <c r="M88" s="15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2"/>
      <c r="D89" s="487"/>
    </row>
    <row r="90" spans="1:26" s="509" customFormat="1" ht="9.9499999999999993" customHeight="1" x14ac:dyDescent="0.15">
      <c r="D90" s="48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T70" sqref="T70"/>
    </sheetView>
  </sheetViews>
  <sheetFormatPr defaultRowHeight="9.9499999999999993" customHeight="1" x14ac:dyDescent="0.15"/>
  <cols>
    <col min="1" max="1" width="8" style="496" customWidth="1"/>
    <col min="2" max="13" width="6.125" style="496" customWidth="1"/>
    <col min="14" max="26" width="7.625" style="496" customWidth="1"/>
    <col min="27" max="16384" width="9" style="496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143</v>
      </c>
      <c r="O24" s="209" t="s">
        <v>146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1" t="s">
        <v>201</v>
      </c>
      <c r="B25" s="482">
        <v>86.4</v>
      </c>
      <c r="C25" s="482">
        <v>105.9</v>
      </c>
      <c r="D25" s="482">
        <v>115.8</v>
      </c>
      <c r="E25" s="482">
        <v>124.6</v>
      </c>
      <c r="F25" s="482">
        <v>121.9</v>
      </c>
      <c r="G25" s="482">
        <v>135.4</v>
      </c>
      <c r="H25" s="482">
        <v>137.80000000000001</v>
      </c>
      <c r="I25" s="482">
        <v>127</v>
      </c>
      <c r="J25" s="482">
        <v>126.1</v>
      </c>
      <c r="K25" s="482">
        <v>125.2</v>
      </c>
      <c r="L25" s="482">
        <v>122.8</v>
      </c>
      <c r="M25" s="482">
        <v>110</v>
      </c>
      <c r="N25" s="288">
        <f>SUM(B25:M25)</f>
        <v>1438.8999999999999</v>
      </c>
      <c r="O25" s="283">
        <v>123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1" t="s">
        <v>204</v>
      </c>
      <c r="B26" s="482">
        <v>91</v>
      </c>
      <c r="C26" s="482">
        <v>88.5</v>
      </c>
      <c r="D26" s="482">
        <v>127.1</v>
      </c>
      <c r="E26" s="482">
        <v>123.6</v>
      </c>
      <c r="F26" s="482">
        <v>127.3</v>
      </c>
      <c r="G26" s="482">
        <v>123.9</v>
      </c>
      <c r="H26" s="482">
        <v>147.6</v>
      </c>
      <c r="I26" s="482">
        <v>123.9</v>
      </c>
      <c r="J26" s="482">
        <v>121.8</v>
      </c>
      <c r="K26" s="482">
        <v>131</v>
      </c>
      <c r="L26" s="482">
        <v>110.3</v>
      </c>
      <c r="M26" s="482">
        <v>106.5</v>
      </c>
      <c r="N26" s="483">
        <f>SUM(B26:M26)</f>
        <v>1422.5</v>
      </c>
      <c r="O26" s="484">
        <f>ROUND(N26/N25*100,1)</f>
        <v>98.9</v>
      </c>
      <c r="P26" s="488"/>
      <c r="Q26" s="489"/>
      <c r="R26" s="489"/>
      <c r="S26" s="488"/>
      <c r="T26" s="488"/>
      <c r="U26" s="488"/>
      <c r="V26" s="488"/>
      <c r="W26" s="488"/>
      <c r="X26" s="488"/>
      <c r="Y26" s="488"/>
      <c r="Z26" s="48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1" t="s">
        <v>213</v>
      </c>
      <c r="B27" s="482">
        <v>96.4</v>
      </c>
      <c r="C27" s="482">
        <v>100.8</v>
      </c>
      <c r="D27" s="482">
        <v>119.9</v>
      </c>
      <c r="E27" s="482">
        <v>122</v>
      </c>
      <c r="F27" s="482">
        <v>123.5</v>
      </c>
      <c r="G27" s="482">
        <v>126.2</v>
      </c>
      <c r="H27" s="482">
        <v>126.9</v>
      </c>
      <c r="I27" s="482">
        <v>97.5</v>
      </c>
      <c r="J27" s="482">
        <v>114.1</v>
      </c>
      <c r="K27" s="482">
        <v>104.1</v>
      </c>
      <c r="L27" s="482">
        <v>95.1</v>
      </c>
      <c r="M27" s="482">
        <v>110</v>
      </c>
      <c r="N27" s="483">
        <f>SUM(B27:M27)</f>
        <v>1336.4999999999998</v>
      </c>
      <c r="O27" s="484">
        <f t="shared" ref="O27:O28" si="0">ROUND(N27/N26*100,1)</f>
        <v>94</v>
      </c>
      <c r="P27" s="488"/>
      <c r="Q27" s="489"/>
      <c r="R27" s="489"/>
      <c r="S27" s="488"/>
      <c r="T27" s="488"/>
      <c r="U27" s="488"/>
      <c r="V27" s="488"/>
      <c r="W27" s="488"/>
      <c r="X27" s="488"/>
      <c r="Y27" s="488"/>
      <c r="Z27" s="48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1" t="s">
        <v>212</v>
      </c>
      <c r="B28" s="482">
        <v>84.4</v>
      </c>
      <c r="C28" s="482">
        <v>90.2</v>
      </c>
      <c r="D28" s="482">
        <v>113.2</v>
      </c>
      <c r="E28" s="482">
        <v>112.9</v>
      </c>
      <c r="F28" s="482">
        <v>92.8</v>
      </c>
      <c r="G28" s="482">
        <v>100.2</v>
      </c>
      <c r="H28" s="482">
        <v>103</v>
      </c>
      <c r="I28" s="482">
        <v>90.2</v>
      </c>
      <c r="J28" s="482">
        <v>95.8</v>
      </c>
      <c r="K28" s="482">
        <v>131.9</v>
      </c>
      <c r="L28" s="482">
        <v>84.5</v>
      </c>
      <c r="M28" s="482">
        <v>78.599999999999994</v>
      </c>
      <c r="N28" s="483">
        <f>SUM(B28:M28)</f>
        <v>1177.6999999999998</v>
      </c>
      <c r="O28" s="484">
        <f t="shared" si="0"/>
        <v>88.1</v>
      </c>
      <c r="P28" s="488"/>
      <c r="Q28" s="489"/>
      <c r="R28" s="489"/>
      <c r="S28" s="488"/>
      <c r="T28" s="488"/>
      <c r="U28" s="488"/>
      <c r="V28" s="488"/>
      <c r="W28" s="488"/>
      <c r="X28" s="488"/>
      <c r="Y28" s="488"/>
      <c r="Z28" s="48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1" t="s">
        <v>221</v>
      </c>
      <c r="B29" s="482">
        <v>75.7</v>
      </c>
      <c r="C29" s="482">
        <v>92.3</v>
      </c>
      <c r="D29" s="482">
        <v>105</v>
      </c>
      <c r="E29" s="482">
        <v>103.6</v>
      </c>
      <c r="F29" s="482">
        <v>94.9</v>
      </c>
      <c r="G29" s="482"/>
      <c r="H29" s="482"/>
      <c r="I29" s="482"/>
      <c r="J29" s="482"/>
      <c r="K29" s="482"/>
      <c r="L29" s="482"/>
      <c r="M29" s="482"/>
      <c r="N29" s="483"/>
      <c r="O29" s="484"/>
      <c r="P29" s="488"/>
      <c r="Q29" s="490"/>
      <c r="R29" s="490"/>
      <c r="S29" s="488"/>
      <c r="T29" s="488"/>
      <c r="U29" s="488"/>
      <c r="V29" s="488"/>
      <c r="W29" s="488"/>
      <c r="X29" s="488"/>
      <c r="Y29" s="488"/>
      <c r="Z29" s="48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1"/>
      <c r="B53" s="492" t="s">
        <v>89</v>
      </c>
      <c r="C53" s="492" t="s">
        <v>90</v>
      </c>
      <c r="D53" s="492" t="s">
        <v>91</v>
      </c>
      <c r="E53" s="492" t="s">
        <v>92</v>
      </c>
      <c r="F53" s="492" t="s">
        <v>93</v>
      </c>
      <c r="G53" s="492" t="s">
        <v>94</v>
      </c>
      <c r="H53" s="492" t="s">
        <v>95</v>
      </c>
      <c r="I53" s="492" t="s">
        <v>96</v>
      </c>
      <c r="J53" s="492" t="s">
        <v>97</v>
      </c>
      <c r="K53" s="492" t="s">
        <v>98</v>
      </c>
      <c r="L53" s="492" t="s">
        <v>99</v>
      </c>
      <c r="M53" s="492" t="s">
        <v>100</v>
      </c>
      <c r="N53" s="493" t="s">
        <v>144</v>
      </c>
      <c r="O53" s="494" t="s">
        <v>146</v>
      </c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</row>
    <row r="54" spans="1:48" s="415" customFormat="1" ht="11.1" customHeight="1" x14ac:dyDescent="0.15">
      <c r="A54" s="10" t="s">
        <v>201</v>
      </c>
      <c r="B54" s="215">
        <v>92.5</v>
      </c>
      <c r="C54" s="215">
        <v>102.9</v>
      </c>
      <c r="D54" s="215">
        <v>99.4</v>
      </c>
      <c r="E54" s="215">
        <v>109.4</v>
      </c>
      <c r="F54" s="215">
        <v>112.9</v>
      </c>
      <c r="G54" s="215">
        <v>124.7</v>
      </c>
      <c r="H54" s="215">
        <v>123</v>
      </c>
      <c r="I54" s="215">
        <v>131.30000000000001</v>
      </c>
      <c r="J54" s="215">
        <v>130.1</v>
      </c>
      <c r="K54" s="215">
        <v>132.19999999999999</v>
      </c>
      <c r="L54" s="215">
        <v>134.30000000000001</v>
      </c>
      <c r="M54" s="215">
        <v>124.2</v>
      </c>
      <c r="N54" s="483">
        <f>SUM(B54:M54)/12</f>
        <v>118.075</v>
      </c>
      <c r="O54" s="484">
        <v>125</v>
      </c>
      <c r="P54" s="485"/>
      <c r="Q54" s="486"/>
      <c r="R54" s="486"/>
      <c r="S54" s="485"/>
      <c r="T54" s="485"/>
      <c r="U54" s="485"/>
      <c r="V54" s="485"/>
      <c r="W54" s="485"/>
      <c r="X54" s="485"/>
      <c r="Y54" s="485"/>
      <c r="Z54" s="485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</row>
    <row r="55" spans="1:48" s="415" customFormat="1" ht="11.1" customHeight="1" x14ac:dyDescent="0.15">
      <c r="A55" s="10" t="s">
        <v>204</v>
      </c>
      <c r="B55" s="215">
        <v>120.5</v>
      </c>
      <c r="C55" s="215">
        <v>109</v>
      </c>
      <c r="D55" s="215">
        <v>119.8</v>
      </c>
      <c r="E55" s="215">
        <v>121.6</v>
      </c>
      <c r="F55" s="215">
        <v>136.1</v>
      </c>
      <c r="G55" s="215">
        <v>141.5</v>
      </c>
      <c r="H55" s="215">
        <v>138.5</v>
      </c>
      <c r="I55" s="215">
        <v>115.4</v>
      </c>
      <c r="J55" s="215">
        <v>127.1</v>
      </c>
      <c r="K55" s="215">
        <v>139.9</v>
      </c>
      <c r="L55" s="215">
        <v>134.6</v>
      </c>
      <c r="M55" s="215">
        <v>130.80000000000001</v>
      </c>
      <c r="N55" s="483">
        <f>SUM(B55:M55)/12</f>
        <v>127.89999999999999</v>
      </c>
      <c r="O55" s="484">
        <f t="shared" ref="O55:O57" si="1">ROUND(N55/N54*100,1)</f>
        <v>108.3</v>
      </c>
      <c r="P55" s="485"/>
      <c r="Q55" s="486"/>
      <c r="R55" s="486"/>
      <c r="S55" s="485"/>
      <c r="T55" s="485"/>
      <c r="U55" s="485"/>
      <c r="V55" s="485"/>
      <c r="W55" s="485"/>
      <c r="X55" s="485"/>
      <c r="Y55" s="485"/>
      <c r="Z55" s="485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</row>
    <row r="56" spans="1:48" s="415" customFormat="1" ht="11.1" customHeight="1" x14ac:dyDescent="0.15">
      <c r="A56" s="10" t="s">
        <v>213</v>
      </c>
      <c r="B56" s="215">
        <v>114.1</v>
      </c>
      <c r="C56" s="215">
        <v>119.1</v>
      </c>
      <c r="D56" s="215">
        <v>126.2</v>
      </c>
      <c r="E56" s="215">
        <v>117.7</v>
      </c>
      <c r="F56" s="215">
        <v>126</v>
      </c>
      <c r="G56" s="215">
        <v>138.9</v>
      </c>
      <c r="H56" s="215">
        <v>146.19999999999999</v>
      </c>
      <c r="I56" s="215">
        <v>134.4</v>
      </c>
      <c r="J56" s="215">
        <v>134.19999999999999</v>
      </c>
      <c r="K56" s="215">
        <v>122.9</v>
      </c>
      <c r="L56" s="215">
        <v>124.3</v>
      </c>
      <c r="M56" s="215">
        <v>122.1</v>
      </c>
      <c r="N56" s="483">
        <f>SUM(B56:M56)/12</f>
        <v>127.17499999999997</v>
      </c>
      <c r="O56" s="484">
        <f t="shared" si="1"/>
        <v>99.4</v>
      </c>
      <c r="P56" s="485"/>
      <c r="Q56" s="486"/>
      <c r="R56" s="486"/>
      <c r="S56" s="485"/>
      <c r="T56" s="485"/>
      <c r="U56" s="485"/>
      <c r="V56" s="485"/>
      <c r="W56" s="485"/>
      <c r="X56" s="485"/>
      <c r="Y56" s="485"/>
      <c r="Z56" s="485"/>
      <c r="AA56" s="487"/>
    </row>
    <row r="57" spans="1:48" s="415" customFormat="1" ht="11.1" customHeight="1" x14ac:dyDescent="0.15">
      <c r="A57" s="10" t="s">
        <v>212</v>
      </c>
      <c r="B57" s="215">
        <v>119.6</v>
      </c>
      <c r="C57" s="215">
        <v>116.2</v>
      </c>
      <c r="D57" s="215">
        <v>120.4</v>
      </c>
      <c r="E57" s="215">
        <v>120.3</v>
      </c>
      <c r="F57" s="215">
        <v>123.1</v>
      </c>
      <c r="G57" s="215">
        <v>116.5</v>
      </c>
      <c r="H57" s="215">
        <v>114.8</v>
      </c>
      <c r="I57" s="215">
        <v>111.8</v>
      </c>
      <c r="J57" s="215">
        <v>114</v>
      </c>
      <c r="K57" s="215">
        <v>141.30000000000001</v>
      </c>
      <c r="L57" s="215">
        <v>114</v>
      </c>
      <c r="M57" s="215">
        <v>101.3</v>
      </c>
      <c r="N57" s="483">
        <f>SUM(B57:M57)/12</f>
        <v>117.77499999999998</v>
      </c>
      <c r="O57" s="484">
        <f t="shared" si="1"/>
        <v>92.6</v>
      </c>
      <c r="P57" s="485"/>
      <c r="Q57" s="486"/>
      <c r="R57" s="486"/>
      <c r="S57" s="485"/>
      <c r="T57" s="485"/>
      <c r="U57" s="485"/>
      <c r="V57" s="485"/>
      <c r="W57" s="485"/>
      <c r="X57" s="485"/>
      <c r="Y57" s="485"/>
      <c r="Z57" s="485"/>
      <c r="AA57" s="487"/>
    </row>
    <row r="58" spans="1:48" s="212" customFormat="1" ht="11.1" customHeight="1" x14ac:dyDescent="0.15">
      <c r="A58" s="10" t="s">
        <v>221</v>
      </c>
      <c r="B58" s="215">
        <v>99.7</v>
      </c>
      <c r="C58" s="215">
        <v>109.5</v>
      </c>
      <c r="D58" s="215">
        <v>111.4</v>
      </c>
      <c r="E58" s="215">
        <v>102.9</v>
      </c>
      <c r="F58" s="215">
        <v>113.3</v>
      </c>
      <c r="G58" s="215"/>
      <c r="H58" s="215"/>
      <c r="I58" s="215"/>
      <c r="J58" s="215"/>
      <c r="K58" s="215"/>
      <c r="L58" s="215"/>
      <c r="M58" s="215"/>
      <c r="N58" s="288"/>
      <c r="O58" s="484"/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144</v>
      </c>
      <c r="O83" s="209" t="s">
        <v>146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201</v>
      </c>
      <c r="B84" s="208">
        <v>93.4</v>
      </c>
      <c r="C84" s="208">
        <v>103.1</v>
      </c>
      <c r="D84" s="208">
        <v>116.2</v>
      </c>
      <c r="E84" s="208">
        <v>114.5</v>
      </c>
      <c r="F84" s="208">
        <v>108.1</v>
      </c>
      <c r="G84" s="208">
        <v>109</v>
      </c>
      <c r="H84" s="208">
        <v>112</v>
      </c>
      <c r="I84" s="208">
        <v>96.6</v>
      </c>
      <c r="J84" s="208">
        <v>97</v>
      </c>
      <c r="K84" s="208">
        <v>94.7</v>
      </c>
      <c r="L84" s="208">
        <v>91.3</v>
      </c>
      <c r="M84" s="208">
        <v>89</v>
      </c>
      <c r="N84" s="287">
        <f t="shared" ref="N84:N87" si="2">SUM(B84:M84)/12</f>
        <v>102.07499999999999</v>
      </c>
      <c r="O84" s="293">
        <v>99.2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204</v>
      </c>
      <c r="B85" s="208">
        <v>76</v>
      </c>
      <c r="C85" s="208">
        <v>82.2</v>
      </c>
      <c r="D85" s="208">
        <v>106.4</v>
      </c>
      <c r="E85" s="208">
        <v>101.7</v>
      </c>
      <c r="F85" s="208">
        <v>93.2</v>
      </c>
      <c r="G85" s="208">
        <v>87.3</v>
      </c>
      <c r="H85" s="208">
        <v>106.5</v>
      </c>
      <c r="I85" s="208">
        <v>106.7</v>
      </c>
      <c r="J85" s="208">
        <v>95.6</v>
      </c>
      <c r="K85" s="208">
        <v>93.4</v>
      </c>
      <c r="L85" s="208">
        <v>82.3</v>
      </c>
      <c r="M85" s="208">
        <v>81.7</v>
      </c>
      <c r="N85" s="287">
        <f t="shared" si="2"/>
        <v>92.75</v>
      </c>
      <c r="O85" s="293">
        <f t="shared" ref="O85:O87" si="3">ROUND(N85/N84*100,1)</f>
        <v>90.9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213</v>
      </c>
      <c r="B86" s="208">
        <v>85.5</v>
      </c>
      <c r="C86" s="208">
        <v>84.2</v>
      </c>
      <c r="D86" s="208">
        <v>94.9</v>
      </c>
      <c r="E86" s="208">
        <v>103.5</v>
      </c>
      <c r="F86" s="208">
        <v>98</v>
      </c>
      <c r="G86" s="208">
        <v>90.4</v>
      </c>
      <c r="H86" s="208">
        <v>86.4</v>
      </c>
      <c r="I86" s="208">
        <v>73.7</v>
      </c>
      <c r="J86" s="208">
        <v>85</v>
      </c>
      <c r="K86" s="208">
        <v>85.4</v>
      </c>
      <c r="L86" s="208">
        <v>76.400000000000006</v>
      </c>
      <c r="M86" s="208">
        <v>90.2</v>
      </c>
      <c r="N86" s="287">
        <f t="shared" si="2"/>
        <v>87.8</v>
      </c>
      <c r="O86" s="293">
        <f t="shared" si="3"/>
        <v>94.7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212</v>
      </c>
      <c r="B87" s="208">
        <v>70.900000000000006</v>
      </c>
      <c r="C87" s="208">
        <v>78</v>
      </c>
      <c r="D87" s="208">
        <v>93.9</v>
      </c>
      <c r="E87" s="208">
        <v>93.9</v>
      </c>
      <c r="F87" s="208">
        <v>75.099999999999994</v>
      </c>
      <c r="G87" s="208">
        <v>86.4</v>
      </c>
      <c r="H87" s="208">
        <v>89.8</v>
      </c>
      <c r="I87" s="208">
        <v>81</v>
      </c>
      <c r="J87" s="208">
        <v>83.9</v>
      </c>
      <c r="K87" s="208">
        <v>92.6</v>
      </c>
      <c r="L87" s="208">
        <v>76.900000000000006</v>
      </c>
      <c r="M87" s="208">
        <v>79</v>
      </c>
      <c r="N87" s="287">
        <f t="shared" si="2"/>
        <v>83.45</v>
      </c>
      <c r="O87" s="293">
        <f t="shared" si="3"/>
        <v>95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221</v>
      </c>
      <c r="B88" s="208">
        <v>76.099999999999994</v>
      </c>
      <c r="C88" s="208">
        <v>83.6</v>
      </c>
      <c r="D88" s="208">
        <v>94.2</v>
      </c>
      <c r="E88" s="208">
        <v>100.7</v>
      </c>
      <c r="F88" s="208">
        <v>83</v>
      </c>
      <c r="G88" s="208"/>
      <c r="H88" s="208"/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F89" sqref="F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143</v>
      </c>
      <c r="O24" s="209" t="s">
        <v>146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201</v>
      </c>
      <c r="B25" s="215">
        <v>14.1</v>
      </c>
      <c r="C25" s="215">
        <v>14.9</v>
      </c>
      <c r="D25" s="215">
        <v>16.399999999999999</v>
      </c>
      <c r="E25" s="215">
        <v>16.100000000000001</v>
      </c>
      <c r="F25" s="215">
        <v>15.5</v>
      </c>
      <c r="G25" s="215">
        <v>16.8</v>
      </c>
      <c r="H25" s="215">
        <v>16.100000000000001</v>
      </c>
      <c r="I25" s="215">
        <v>15</v>
      </c>
      <c r="J25" s="215">
        <v>17.8</v>
      </c>
      <c r="K25" s="215">
        <v>16.899999999999999</v>
      </c>
      <c r="L25" s="215">
        <v>15.7</v>
      </c>
      <c r="M25" s="450">
        <v>15.7</v>
      </c>
      <c r="N25" s="288">
        <f>SUM(B25:M25)</f>
        <v>191</v>
      </c>
      <c r="O25" s="283">
        <v>108.8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204</v>
      </c>
      <c r="B26" s="215">
        <v>14.6</v>
      </c>
      <c r="C26" s="215">
        <v>14.9</v>
      </c>
      <c r="D26" s="215">
        <v>16</v>
      </c>
      <c r="E26" s="215">
        <v>15.6</v>
      </c>
      <c r="F26" s="215">
        <v>15.5</v>
      </c>
      <c r="G26" s="215">
        <v>15.8</v>
      </c>
      <c r="H26" s="215">
        <v>15.8</v>
      </c>
      <c r="I26" s="215">
        <v>15.3</v>
      </c>
      <c r="J26" s="215">
        <v>19.3</v>
      </c>
      <c r="K26" s="215">
        <v>20.3</v>
      </c>
      <c r="L26" s="215">
        <v>21.1</v>
      </c>
      <c r="M26" s="450">
        <v>18.5</v>
      </c>
      <c r="N26" s="288">
        <f>SUM(B26:M26)</f>
        <v>202.7</v>
      </c>
      <c r="O26" s="283">
        <f>SUM(N26/N25)*100</f>
        <v>106.12565445026176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213</v>
      </c>
      <c r="B27" s="215">
        <v>20</v>
      </c>
      <c r="C27" s="215">
        <v>20.100000000000001</v>
      </c>
      <c r="D27" s="215">
        <v>21.2</v>
      </c>
      <c r="E27" s="215">
        <v>22.7</v>
      </c>
      <c r="F27" s="215">
        <v>21.8</v>
      </c>
      <c r="G27" s="215">
        <v>21.8</v>
      </c>
      <c r="H27" s="215">
        <v>23.4</v>
      </c>
      <c r="I27" s="215">
        <v>20.3</v>
      </c>
      <c r="J27" s="215">
        <v>23.3</v>
      </c>
      <c r="K27" s="215">
        <v>22.7</v>
      </c>
      <c r="L27" s="215">
        <v>21.9</v>
      </c>
      <c r="M27" s="450">
        <v>20.8</v>
      </c>
      <c r="N27" s="388">
        <f>SUM(B27:M27)</f>
        <v>260</v>
      </c>
      <c r="O27" s="283">
        <f>SUM(N27/N26)*100</f>
        <v>128.26837691169217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212</v>
      </c>
      <c r="B28" s="215">
        <v>20.3</v>
      </c>
      <c r="C28" s="215">
        <v>21.9</v>
      </c>
      <c r="D28" s="215">
        <v>25.5</v>
      </c>
      <c r="E28" s="215">
        <v>26.2</v>
      </c>
      <c r="F28" s="215">
        <v>20.399999999999999</v>
      </c>
      <c r="G28" s="215">
        <v>21.6</v>
      </c>
      <c r="H28" s="215">
        <v>23.6</v>
      </c>
      <c r="I28" s="215">
        <v>19.3</v>
      </c>
      <c r="J28" s="215">
        <v>23.5</v>
      </c>
      <c r="K28" s="215">
        <v>23.4</v>
      </c>
      <c r="L28" s="215">
        <v>16.899999999999999</v>
      </c>
      <c r="M28" s="450">
        <v>19</v>
      </c>
      <c r="N28" s="388">
        <f>SUM(B28:M28)</f>
        <v>261.60000000000002</v>
      </c>
      <c r="O28" s="283">
        <f>SUM(N28/N27)*100</f>
        <v>100.61538461538461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221</v>
      </c>
      <c r="B29" s="215">
        <v>16.5</v>
      </c>
      <c r="C29" s="215">
        <v>20.6</v>
      </c>
      <c r="D29" s="215">
        <v>23</v>
      </c>
      <c r="E29" s="215">
        <v>25.7</v>
      </c>
      <c r="F29" s="215">
        <v>22.2</v>
      </c>
      <c r="G29" s="215"/>
      <c r="H29" s="215"/>
      <c r="I29" s="215"/>
      <c r="J29" s="215"/>
      <c r="K29" s="215"/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144</v>
      </c>
      <c r="O53" s="209" t="s">
        <v>146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201</v>
      </c>
      <c r="B54" s="215">
        <v>22.9</v>
      </c>
      <c r="C54" s="215">
        <v>22.8</v>
      </c>
      <c r="D54" s="215">
        <v>23.1</v>
      </c>
      <c r="E54" s="215">
        <v>23.2</v>
      </c>
      <c r="F54" s="215">
        <v>23</v>
      </c>
      <c r="G54" s="215">
        <v>23.1</v>
      </c>
      <c r="H54" s="215">
        <v>22.7</v>
      </c>
      <c r="I54" s="215">
        <v>22.8</v>
      </c>
      <c r="J54" s="215">
        <v>23.7</v>
      </c>
      <c r="K54" s="215">
        <v>24.1</v>
      </c>
      <c r="L54" s="215">
        <v>24.6</v>
      </c>
      <c r="M54" s="215">
        <v>24.6</v>
      </c>
      <c r="N54" s="288">
        <f t="shared" ref="N54:N57" si="0">SUM(B54:M54)/12</f>
        <v>23.383333333333336</v>
      </c>
      <c r="O54" s="283">
        <v>105.6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204</v>
      </c>
      <c r="B55" s="215">
        <v>24.8</v>
      </c>
      <c r="C55" s="215">
        <v>25.3</v>
      </c>
      <c r="D55" s="215">
        <v>24.4</v>
      </c>
      <c r="E55" s="215">
        <v>23.9</v>
      </c>
      <c r="F55" s="215">
        <v>23.3</v>
      </c>
      <c r="G55" s="215">
        <v>23.4</v>
      </c>
      <c r="H55" s="215">
        <v>23.5</v>
      </c>
      <c r="I55" s="215">
        <v>23.2</v>
      </c>
      <c r="J55" s="215">
        <v>26.7</v>
      </c>
      <c r="K55" s="215">
        <v>29.6</v>
      </c>
      <c r="L55" s="215">
        <v>30.7</v>
      </c>
      <c r="M55" s="215">
        <v>29.8</v>
      </c>
      <c r="N55" s="288">
        <f t="shared" si="0"/>
        <v>25.716666666666665</v>
      </c>
      <c r="O55" s="283">
        <f>SUM(N55/N54)*100</f>
        <v>109.97861724875264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213</v>
      </c>
      <c r="B56" s="215">
        <v>29.9</v>
      </c>
      <c r="C56" s="215">
        <v>30.7</v>
      </c>
      <c r="D56" s="215">
        <v>30.6</v>
      </c>
      <c r="E56" s="215">
        <v>31.5</v>
      </c>
      <c r="F56" s="215">
        <v>30.7</v>
      </c>
      <c r="G56" s="215">
        <v>30.4</v>
      </c>
      <c r="H56" s="215">
        <v>31.2</v>
      </c>
      <c r="I56" s="215">
        <v>31.6</v>
      </c>
      <c r="J56" s="215">
        <v>30.1</v>
      </c>
      <c r="K56" s="215">
        <v>31.2</v>
      </c>
      <c r="L56" s="215">
        <v>32.200000000000003</v>
      </c>
      <c r="M56" s="215">
        <v>30.2</v>
      </c>
      <c r="N56" s="288">
        <f t="shared" si="0"/>
        <v>30.858333333333331</v>
      </c>
      <c r="O56" s="283">
        <f t="shared" ref="O56:O57" si="1">SUM(N56/N55)*100</f>
        <v>119.99351911860012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212</v>
      </c>
      <c r="B57" s="215">
        <v>31.5</v>
      </c>
      <c r="C57" s="215">
        <v>32.5</v>
      </c>
      <c r="D57" s="215">
        <v>33.299999999999997</v>
      </c>
      <c r="E57" s="215">
        <v>34</v>
      </c>
      <c r="F57" s="215">
        <v>33.9</v>
      </c>
      <c r="G57" s="215">
        <v>32.9</v>
      </c>
      <c r="H57" s="215">
        <v>31</v>
      </c>
      <c r="I57" s="215">
        <v>30.4</v>
      </c>
      <c r="J57" s="215">
        <v>31.4</v>
      </c>
      <c r="K57" s="215">
        <v>28.8</v>
      </c>
      <c r="L57" s="215">
        <v>30</v>
      </c>
      <c r="M57" s="215">
        <v>28.8</v>
      </c>
      <c r="N57" s="288">
        <f t="shared" si="0"/>
        <v>31.541666666666668</v>
      </c>
      <c r="O57" s="283">
        <f t="shared" si="1"/>
        <v>102.21442073994061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221</v>
      </c>
      <c r="B58" s="215">
        <v>29.4</v>
      </c>
      <c r="C58" s="215">
        <v>31.6</v>
      </c>
      <c r="D58" s="215">
        <v>30.7</v>
      </c>
      <c r="E58" s="215">
        <v>30.6</v>
      </c>
      <c r="F58" s="215">
        <v>30.2</v>
      </c>
      <c r="G58" s="215"/>
      <c r="H58" s="215"/>
      <c r="I58" s="215"/>
      <c r="J58" s="215"/>
      <c r="K58" s="215"/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144</v>
      </c>
      <c r="O83" s="209" t="s">
        <v>146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201</v>
      </c>
      <c r="B84" s="206">
        <v>61.1</v>
      </c>
      <c r="C84" s="206">
        <v>65.400000000000006</v>
      </c>
      <c r="D84" s="206">
        <v>70.900000000000006</v>
      </c>
      <c r="E84" s="206">
        <v>69.2</v>
      </c>
      <c r="F84" s="206">
        <v>67.3</v>
      </c>
      <c r="G84" s="206">
        <v>72.8</v>
      </c>
      <c r="H84" s="206">
        <v>71.2</v>
      </c>
      <c r="I84" s="206">
        <v>66</v>
      </c>
      <c r="J84" s="206">
        <v>74.900000000000006</v>
      </c>
      <c r="K84" s="206">
        <v>69.900000000000006</v>
      </c>
      <c r="L84" s="206">
        <v>63.4</v>
      </c>
      <c r="M84" s="206">
        <v>63.8</v>
      </c>
      <c r="N84" s="287">
        <f t="shared" ref="N84:N87" si="2">SUM(B84:M84)/12</f>
        <v>67.99166666666666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204</v>
      </c>
      <c r="B85" s="206">
        <v>58.8</v>
      </c>
      <c r="C85" s="206">
        <v>58.5</v>
      </c>
      <c r="D85" s="206">
        <v>66.2</v>
      </c>
      <c r="E85" s="206">
        <v>65.8</v>
      </c>
      <c r="F85" s="206">
        <v>67.099999999999994</v>
      </c>
      <c r="G85" s="206">
        <v>67.3</v>
      </c>
      <c r="H85" s="206">
        <v>67.099999999999994</v>
      </c>
      <c r="I85" s="206">
        <v>66.2</v>
      </c>
      <c r="J85" s="206">
        <v>70.3</v>
      </c>
      <c r="K85" s="206">
        <v>67.099999999999994</v>
      </c>
      <c r="L85" s="206">
        <v>68.2</v>
      </c>
      <c r="M85" s="206">
        <v>62.5</v>
      </c>
      <c r="N85" s="287">
        <f t="shared" si="2"/>
        <v>65.424999999999997</v>
      </c>
      <c r="O85" s="208">
        <f t="shared" ref="O85:O87" si="3">ROUND(N85/N84*100,1)</f>
        <v>96.2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213</v>
      </c>
      <c r="B86" s="206">
        <v>67.099999999999994</v>
      </c>
      <c r="C86" s="206">
        <v>65</v>
      </c>
      <c r="D86" s="206">
        <v>69.599999999999994</v>
      </c>
      <c r="E86" s="206">
        <v>71.8</v>
      </c>
      <c r="F86" s="206">
        <v>71.3</v>
      </c>
      <c r="G86" s="206">
        <v>71.900000000000006</v>
      </c>
      <c r="H86" s="206">
        <v>74.599999999999994</v>
      </c>
      <c r="I86" s="206">
        <v>64.2</v>
      </c>
      <c r="J86" s="206">
        <v>77.900000000000006</v>
      </c>
      <c r="K86" s="206">
        <v>72.5</v>
      </c>
      <c r="L86" s="206">
        <v>67.5</v>
      </c>
      <c r="M86" s="206">
        <v>70</v>
      </c>
      <c r="N86" s="287">
        <f t="shared" si="2"/>
        <v>70.283333333333346</v>
      </c>
      <c r="O86" s="208">
        <f t="shared" si="3"/>
        <v>107.4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212</v>
      </c>
      <c r="B87" s="206">
        <v>63.7</v>
      </c>
      <c r="C87" s="206">
        <v>66.900000000000006</v>
      </c>
      <c r="D87" s="206">
        <v>76.400000000000006</v>
      </c>
      <c r="E87" s="206">
        <v>76.900000000000006</v>
      </c>
      <c r="F87" s="206">
        <v>60.2</v>
      </c>
      <c r="G87" s="206">
        <v>66.400000000000006</v>
      </c>
      <c r="H87" s="206">
        <v>77</v>
      </c>
      <c r="I87" s="206">
        <v>64</v>
      </c>
      <c r="J87" s="206">
        <v>74.5</v>
      </c>
      <c r="K87" s="206">
        <v>82</v>
      </c>
      <c r="L87" s="206">
        <v>55.6</v>
      </c>
      <c r="M87" s="206">
        <v>66.8</v>
      </c>
      <c r="N87" s="287">
        <f t="shared" si="2"/>
        <v>69.2</v>
      </c>
      <c r="O87" s="208">
        <f t="shared" si="3"/>
        <v>98.5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221</v>
      </c>
      <c r="B88" s="206">
        <v>55.6</v>
      </c>
      <c r="C88" s="206">
        <v>63.7</v>
      </c>
      <c r="D88" s="206">
        <v>75.3</v>
      </c>
      <c r="E88" s="206">
        <v>79</v>
      </c>
      <c r="F88" s="206">
        <v>73.599999999999994</v>
      </c>
      <c r="G88" s="206"/>
      <c r="H88" s="206"/>
      <c r="I88" s="206"/>
      <c r="J88" s="206"/>
      <c r="K88" s="206"/>
      <c r="L88" s="206"/>
      <c r="M88" s="206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A4" workbookViewId="0">
      <selection activeCell="N37" sqref="N37"/>
    </sheetView>
  </sheetViews>
  <sheetFormatPr defaultColWidth="10.625" defaultRowHeight="13.5" x14ac:dyDescent="0.15"/>
  <cols>
    <col min="1" max="1" width="8.5" style="473" customWidth="1"/>
    <col min="2" max="2" width="13.375" style="473" customWidth="1"/>
    <col min="3" max="16384" width="10.625" style="473"/>
  </cols>
  <sheetData>
    <row r="1" spans="1:13" ht="17.25" customHeight="1" x14ac:dyDescent="0.2">
      <c r="A1" s="563" t="s">
        <v>152</v>
      </c>
      <c r="F1" s="201"/>
      <c r="G1" s="201"/>
      <c r="H1" s="201"/>
    </row>
    <row r="2" spans="1:13" x14ac:dyDescent="0.15">
      <c r="A2" s="557"/>
    </row>
    <row r="3" spans="1:13" ht="17.25" x14ac:dyDescent="0.2">
      <c r="A3" s="557"/>
      <c r="C3" s="201"/>
    </row>
    <row r="4" spans="1:13" ht="17.25" x14ac:dyDescent="0.2">
      <c r="A4" s="557"/>
      <c r="J4" s="201"/>
      <c r="K4" s="201"/>
      <c r="L4" s="201"/>
      <c r="M4" s="201"/>
    </row>
    <row r="5" spans="1:13" x14ac:dyDescent="0.15">
      <c r="A5" s="557"/>
    </row>
    <row r="6" spans="1:13" x14ac:dyDescent="0.15">
      <c r="A6" s="557"/>
    </row>
    <row r="7" spans="1:13" x14ac:dyDescent="0.15">
      <c r="A7" s="557"/>
    </row>
    <row r="8" spans="1:13" x14ac:dyDescent="0.15">
      <c r="A8" s="557"/>
    </row>
    <row r="9" spans="1:13" x14ac:dyDescent="0.15">
      <c r="A9" s="557"/>
    </row>
    <row r="10" spans="1:13" x14ac:dyDescent="0.15">
      <c r="A10" s="557"/>
    </row>
    <row r="11" spans="1:13" x14ac:dyDescent="0.15">
      <c r="A11" s="557"/>
    </row>
    <row r="12" spans="1:13" x14ac:dyDescent="0.15">
      <c r="A12" s="557"/>
    </row>
    <row r="13" spans="1:13" x14ac:dyDescent="0.15">
      <c r="A13" s="557"/>
    </row>
    <row r="14" spans="1:13" x14ac:dyDescent="0.15">
      <c r="A14" s="557"/>
    </row>
    <row r="15" spans="1:13" x14ac:dyDescent="0.15">
      <c r="A15" s="557"/>
    </row>
    <row r="16" spans="1:13" x14ac:dyDescent="0.15">
      <c r="A16" s="557"/>
    </row>
    <row r="17" spans="1:15" x14ac:dyDescent="0.15">
      <c r="A17" s="557"/>
    </row>
    <row r="18" spans="1:15" x14ac:dyDescent="0.15">
      <c r="A18" s="557"/>
    </row>
    <row r="19" spans="1:15" x14ac:dyDescent="0.15">
      <c r="A19" s="557"/>
    </row>
    <row r="20" spans="1:15" x14ac:dyDescent="0.15">
      <c r="A20" s="557"/>
    </row>
    <row r="21" spans="1:15" x14ac:dyDescent="0.15">
      <c r="A21" s="557"/>
    </row>
    <row r="22" spans="1:15" x14ac:dyDescent="0.15">
      <c r="A22" s="557"/>
    </row>
    <row r="23" spans="1:15" x14ac:dyDescent="0.15">
      <c r="A23" s="557"/>
    </row>
    <row r="24" spans="1:15" x14ac:dyDescent="0.15">
      <c r="A24" s="557"/>
    </row>
    <row r="25" spans="1:15" x14ac:dyDescent="0.15">
      <c r="A25" s="557"/>
    </row>
    <row r="26" spans="1:15" x14ac:dyDescent="0.15">
      <c r="A26" s="557"/>
    </row>
    <row r="27" spans="1:15" x14ac:dyDescent="0.15">
      <c r="A27" s="557"/>
    </row>
    <row r="28" spans="1:15" x14ac:dyDescent="0.15">
      <c r="A28" s="557"/>
    </row>
    <row r="29" spans="1:15" x14ac:dyDescent="0.15">
      <c r="A29" s="557"/>
      <c r="O29" s="470"/>
    </row>
    <row r="30" spans="1:15" x14ac:dyDescent="0.15">
      <c r="A30" s="557"/>
    </row>
    <row r="31" spans="1:15" x14ac:dyDescent="0.15">
      <c r="A31" s="557"/>
    </row>
    <row r="32" spans="1:15" x14ac:dyDescent="0.15">
      <c r="A32" s="557"/>
    </row>
    <row r="33" spans="1:15" x14ac:dyDescent="0.15">
      <c r="A33" s="557"/>
    </row>
    <row r="34" spans="1:15" x14ac:dyDescent="0.15">
      <c r="A34" s="557"/>
    </row>
    <row r="35" spans="1:15" s="51" customFormat="1" ht="20.100000000000001" customHeight="1" x14ac:dyDescent="0.15">
      <c r="A35" s="557"/>
      <c r="B35" s="499" t="s">
        <v>202</v>
      </c>
      <c r="C35" s="499" t="s">
        <v>151</v>
      </c>
      <c r="D35" s="499" t="s">
        <v>182</v>
      </c>
      <c r="E35" s="499" t="s">
        <v>183</v>
      </c>
      <c r="F35" s="500" t="s">
        <v>186</v>
      </c>
      <c r="G35" s="501" t="s">
        <v>189</v>
      </c>
      <c r="H35" s="501" t="s">
        <v>194</v>
      </c>
      <c r="I35" s="501" t="s">
        <v>201</v>
      </c>
      <c r="J35" s="501" t="s">
        <v>204</v>
      </c>
      <c r="K35" s="501" t="s">
        <v>209</v>
      </c>
      <c r="L35" s="501" t="s">
        <v>220</v>
      </c>
      <c r="M35" s="502" t="s">
        <v>234</v>
      </c>
      <c r="N35" s="56"/>
      <c r="O35" s="203"/>
    </row>
    <row r="36" spans="1:15" ht="25.5" customHeight="1" x14ac:dyDescent="0.15">
      <c r="A36" s="557"/>
      <c r="B36" s="269" t="s">
        <v>129</v>
      </c>
      <c r="C36" s="380">
        <v>107.2</v>
      </c>
      <c r="D36" s="380">
        <v>105</v>
      </c>
      <c r="E36" s="380">
        <v>95.8</v>
      </c>
      <c r="F36" s="380">
        <v>99.5</v>
      </c>
      <c r="G36" s="380">
        <v>100.7</v>
      </c>
      <c r="H36" s="380">
        <v>106.9</v>
      </c>
      <c r="I36" s="380">
        <v>108.5</v>
      </c>
      <c r="J36" s="380">
        <v>114.8</v>
      </c>
      <c r="K36" s="380">
        <v>122.6</v>
      </c>
      <c r="L36" s="380">
        <v>120.5</v>
      </c>
      <c r="M36" s="380">
        <v>110.8</v>
      </c>
      <c r="N36" s="1"/>
      <c r="O36" s="1"/>
    </row>
    <row r="37" spans="1:15" ht="25.5" customHeight="1" x14ac:dyDescent="0.15">
      <c r="A37" s="557"/>
      <c r="B37" s="268" t="s">
        <v>156</v>
      </c>
      <c r="C37" s="380">
        <v>214.8</v>
      </c>
      <c r="D37" s="380">
        <v>215</v>
      </c>
      <c r="E37" s="380">
        <v>220.5</v>
      </c>
      <c r="F37" s="380">
        <v>225.3</v>
      </c>
      <c r="G37" s="380">
        <v>226.3</v>
      </c>
      <c r="H37" s="380">
        <v>228.9</v>
      </c>
      <c r="I37" s="380">
        <v>231.8</v>
      </c>
      <c r="J37" s="380">
        <v>234.9</v>
      </c>
      <c r="K37" s="380">
        <v>240.8</v>
      </c>
      <c r="L37" s="380">
        <v>233.6</v>
      </c>
      <c r="M37" s="380">
        <v>239.1</v>
      </c>
      <c r="N37" s="1"/>
      <c r="O37" s="1"/>
    </row>
    <row r="38" spans="1:15" ht="24.75" customHeight="1" x14ac:dyDescent="0.15">
      <c r="A38" s="557"/>
      <c r="B38" s="242" t="s">
        <v>155</v>
      </c>
      <c r="C38" s="380">
        <v>174</v>
      </c>
      <c r="D38" s="380">
        <v>174</v>
      </c>
      <c r="E38" s="380">
        <v>173</v>
      </c>
      <c r="F38" s="380">
        <v>171</v>
      </c>
      <c r="G38" s="380">
        <v>171</v>
      </c>
      <c r="H38" s="380">
        <v>171</v>
      </c>
      <c r="I38" s="380">
        <v>171</v>
      </c>
      <c r="J38" s="380">
        <v>170</v>
      </c>
      <c r="K38" s="380">
        <v>171</v>
      </c>
      <c r="L38" s="380">
        <v>169</v>
      </c>
      <c r="M38" s="380">
        <v>172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R28" sqref="R28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64" t="s">
        <v>235</v>
      </c>
      <c r="C1" s="564"/>
      <c r="D1" s="564"/>
      <c r="E1" s="564"/>
      <c r="F1" s="564"/>
      <c r="G1" s="565" t="s">
        <v>153</v>
      </c>
      <c r="H1" s="565"/>
      <c r="I1" s="565"/>
      <c r="J1" s="309" t="s">
        <v>131</v>
      </c>
      <c r="K1" s="5"/>
      <c r="M1" s="5" t="s">
        <v>196</v>
      </c>
    </row>
    <row r="2" spans="1:15" x14ac:dyDescent="0.15">
      <c r="A2" s="306"/>
      <c r="B2" s="564"/>
      <c r="C2" s="564"/>
      <c r="D2" s="564"/>
      <c r="E2" s="564"/>
      <c r="F2" s="564"/>
      <c r="G2" s="565"/>
      <c r="H2" s="565"/>
      <c r="I2" s="565"/>
      <c r="J2" s="462">
        <v>219670</v>
      </c>
      <c r="K2" s="7" t="s">
        <v>133</v>
      </c>
      <c r="L2" s="278">
        <f t="shared" ref="L2:L7" si="0">SUM(J2)</f>
        <v>219670</v>
      </c>
      <c r="M2" s="462">
        <v>157222</v>
      </c>
    </row>
    <row r="3" spans="1:15" x14ac:dyDescent="0.15">
      <c r="J3" s="462">
        <v>385989</v>
      </c>
      <c r="K3" s="5" t="s">
        <v>134</v>
      </c>
      <c r="L3" s="278">
        <f t="shared" si="0"/>
        <v>385989</v>
      </c>
      <c r="M3" s="462">
        <v>244798</v>
      </c>
    </row>
    <row r="4" spans="1:15" x14ac:dyDescent="0.15">
      <c r="J4" s="462">
        <v>516550</v>
      </c>
      <c r="K4" s="5" t="s">
        <v>123</v>
      </c>
      <c r="L4" s="278">
        <f t="shared" si="0"/>
        <v>516550</v>
      </c>
      <c r="M4" s="462">
        <v>323487</v>
      </c>
    </row>
    <row r="5" spans="1:15" x14ac:dyDescent="0.15">
      <c r="J5" s="462">
        <v>155235</v>
      </c>
      <c r="K5" s="5" t="s">
        <v>104</v>
      </c>
      <c r="L5" s="278">
        <f t="shared" si="0"/>
        <v>155235</v>
      </c>
      <c r="M5" s="462">
        <v>126586</v>
      </c>
    </row>
    <row r="6" spans="1:15" x14ac:dyDescent="0.15">
      <c r="J6" s="462">
        <v>254987</v>
      </c>
      <c r="K6" s="5" t="s">
        <v>121</v>
      </c>
      <c r="L6" s="278">
        <f t="shared" si="0"/>
        <v>254987</v>
      </c>
      <c r="M6" s="462">
        <v>151816</v>
      </c>
    </row>
    <row r="7" spans="1:15" x14ac:dyDescent="0.15">
      <c r="J7" s="462">
        <v>859022</v>
      </c>
      <c r="K7" s="5" t="s">
        <v>124</v>
      </c>
      <c r="L7" s="278">
        <f t="shared" si="0"/>
        <v>859022</v>
      </c>
      <c r="M7" s="462">
        <v>578841</v>
      </c>
    </row>
    <row r="8" spans="1:15" x14ac:dyDescent="0.15">
      <c r="J8" s="278">
        <f>SUM(J2:J7)</f>
        <v>2391453</v>
      </c>
      <c r="K8" s="5" t="s">
        <v>111</v>
      </c>
      <c r="L8" s="60">
        <f>SUM(L2:L7)</f>
        <v>2391453</v>
      </c>
      <c r="M8" s="526">
        <f>SUM(M2:M7)</f>
        <v>1582750</v>
      </c>
    </row>
    <row r="10" spans="1:15" x14ac:dyDescent="0.15">
      <c r="K10" s="5"/>
      <c r="L10" s="5" t="s">
        <v>196</v>
      </c>
      <c r="M10" s="5" t="s">
        <v>135</v>
      </c>
      <c r="N10" s="5"/>
      <c r="O10" s="5" t="s">
        <v>154</v>
      </c>
    </row>
    <row r="11" spans="1:15" x14ac:dyDescent="0.15">
      <c r="K11" s="7" t="s">
        <v>133</v>
      </c>
      <c r="L11" s="278">
        <f>SUM(M2)</f>
        <v>157222</v>
      </c>
      <c r="M11" s="278">
        <f t="shared" ref="M11:M17" si="1">SUM(N11-L11)</f>
        <v>62448</v>
      </c>
      <c r="N11" s="278">
        <f t="shared" ref="N11:N17" si="2">SUM(L2)</f>
        <v>219670</v>
      </c>
      <c r="O11" s="463">
        <f>SUM(L11/N11)</f>
        <v>0.71571903309509721</v>
      </c>
    </row>
    <row r="12" spans="1:15" x14ac:dyDescent="0.15">
      <c r="K12" s="5" t="s">
        <v>134</v>
      </c>
      <c r="L12" s="278">
        <f t="shared" ref="L12:L17" si="3">SUM(M3)</f>
        <v>244798</v>
      </c>
      <c r="M12" s="278">
        <f t="shared" si="1"/>
        <v>141191</v>
      </c>
      <c r="N12" s="278">
        <f t="shared" si="2"/>
        <v>385989</v>
      </c>
      <c r="O12" s="463">
        <f t="shared" ref="O12:O17" si="4">SUM(L12/N12)</f>
        <v>0.63420978318034971</v>
      </c>
    </row>
    <row r="13" spans="1:15" x14ac:dyDescent="0.15">
      <c r="K13" s="5" t="s">
        <v>123</v>
      </c>
      <c r="L13" s="278">
        <f t="shared" si="3"/>
        <v>323487</v>
      </c>
      <c r="M13" s="278">
        <f t="shared" si="1"/>
        <v>193063</v>
      </c>
      <c r="N13" s="278">
        <f t="shared" si="2"/>
        <v>516550</v>
      </c>
      <c r="O13" s="463">
        <f t="shared" si="4"/>
        <v>0.62624528119252731</v>
      </c>
    </row>
    <row r="14" spans="1:15" x14ac:dyDescent="0.15">
      <c r="K14" s="5" t="s">
        <v>104</v>
      </c>
      <c r="L14" s="278">
        <f t="shared" si="3"/>
        <v>126586</v>
      </c>
      <c r="M14" s="278">
        <f t="shared" si="1"/>
        <v>28649</v>
      </c>
      <c r="N14" s="278">
        <f t="shared" si="2"/>
        <v>155235</v>
      </c>
      <c r="O14" s="463">
        <f t="shared" si="4"/>
        <v>0.81544754726704671</v>
      </c>
    </row>
    <row r="15" spans="1:15" x14ac:dyDescent="0.15">
      <c r="K15" s="5" t="s">
        <v>121</v>
      </c>
      <c r="L15" s="278">
        <f t="shared" si="3"/>
        <v>151816</v>
      </c>
      <c r="M15" s="278">
        <f t="shared" si="1"/>
        <v>103171</v>
      </c>
      <c r="N15" s="278">
        <f t="shared" si="2"/>
        <v>254987</v>
      </c>
      <c r="O15" s="463">
        <f t="shared" si="4"/>
        <v>0.59538721581884568</v>
      </c>
    </row>
    <row r="16" spans="1:15" x14ac:dyDescent="0.15">
      <c r="K16" s="5" t="s">
        <v>124</v>
      </c>
      <c r="L16" s="278">
        <f t="shared" si="3"/>
        <v>578841</v>
      </c>
      <c r="M16" s="278">
        <f t="shared" si="1"/>
        <v>280181</v>
      </c>
      <c r="N16" s="278">
        <f t="shared" si="2"/>
        <v>859022</v>
      </c>
      <c r="O16" s="463">
        <f t="shared" si="4"/>
        <v>0.67383722419216274</v>
      </c>
    </row>
    <row r="17" spans="11:15" x14ac:dyDescent="0.15">
      <c r="K17" s="5" t="s">
        <v>111</v>
      </c>
      <c r="L17" s="278">
        <f t="shared" si="3"/>
        <v>1582750</v>
      </c>
      <c r="M17" s="278">
        <f t="shared" si="1"/>
        <v>808703</v>
      </c>
      <c r="N17" s="278">
        <f t="shared" si="2"/>
        <v>2391453</v>
      </c>
      <c r="O17" s="527">
        <f t="shared" si="4"/>
        <v>0.66183613058671864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136</v>
      </c>
      <c r="B56" s="44"/>
      <c r="C56" s="566" t="s">
        <v>131</v>
      </c>
      <c r="D56" s="567"/>
      <c r="E56" s="566" t="s">
        <v>132</v>
      </c>
      <c r="F56" s="567"/>
      <c r="G56" s="570" t="s">
        <v>137</v>
      </c>
      <c r="H56" s="566" t="s">
        <v>138</v>
      </c>
      <c r="I56" s="567"/>
    </row>
    <row r="57" spans="1:11" ht="14.25" x14ac:dyDescent="0.15">
      <c r="A57" s="45" t="s">
        <v>139</v>
      </c>
      <c r="B57" s="46"/>
      <c r="C57" s="568"/>
      <c r="D57" s="569"/>
      <c r="E57" s="568"/>
      <c r="F57" s="569"/>
      <c r="G57" s="571"/>
      <c r="H57" s="568"/>
      <c r="I57" s="569"/>
    </row>
    <row r="58" spans="1:11" ht="19.5" customHeight="1" x14ac:dyDescent="0.15">
      <c r="A58" s="50" t="s">
        <v>140</v>
      </c>
      <c r="B58" s="47"/>
      <c r="C58" s="574" t="s">
        <v>188</v>
      </c>
      <c r="D58" s="573"/>
      <c r="E58" s="575" t="s">
        <v>217</v>
      </c>
      <c r="F58" s="573"/>
      <c r="G58" s="116">
        <v>15.1</v>
      </c>
      <c r="H58" s="48"/>
      <c r="I58" s="49"/>
    </row>
    <row r="59" spans="1:11" ht="19.5" customHeight="1" x14ac:dyDescent="0.15">
      <c r="A59" s="50" t="s">
        <v>141</v>
      </c>
      <c r="B59" s="47"/>
      <c r="C59" s="572" t="s">
        <v>185</v>
      </c>
      <c r="D59" s="573"/>
      <c r="E59" s="575" t="s">
        <v>237</v>
      </c>
      <c r="F59" s="573"/>
      <c r="G59" s="122">
        <v>25</v>
      </c>
      <c r="H59" s="48"/>
      <c r="I59" s="49"/>
    </row>
    <row r="60" spans="1:11" ht="20.100000000000001" customHeight="1" x14ac:dyDescent="0.15">
      <c r="A60" s="50" t="s">
        <v>142</v>
      </c>
      <c r="B60" s="47"/>
      <c r="C60" s="575" t="s">
        <v>236</v>
      </c>
      <c r="D60" s="576"/>
      <c r="E60" s="572" t="s">
        <v>238</v>
      </c>
      <c r="F60" s="573"/>
      <c r="G60" s="116">
        <v>73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F91" sqref="F91"/>
    </sheetView>
  </sheetViews>
  <sheetFormatPr defaultColWidth="4.75" defaultRowHeight="9.9499999999999993" customHeight="1" x14ac:dyDescent="0.15"/>
  <cols>
    <col min="1" max="1" width="7.625" style="474" customWidth="1"/>
    <col min="2" max="10" width="6.125" style="474" customWidth="1"/>
    <col min="11" max="11" width="6.125" style="1" customWidth="1"/>
    <col min="12" max="13" width="6.125" style="474" customWidth="1"/>
    <col min="14" max="14" width="7.625" style="474" customWidth="1"/>
    <col min="15" max="15" width="7.5" style="474" customWidth="1"/>
    <col min="16" max="34" width="7.625" style="474" customWidth="1"/>
    <col min="35" max="41" width="9.625" style="474" customWidth="1"/>
    <col min="42" max="16384" width="4.75" style="474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147</v>
      </c>
      <c r="O25" s="209" t="s">
        <v>146</v>
      </c>
      <c r="AI25" s="474"/>
    </row>
    <row r="26" spans="1:35" ht="9.9499999999999993" customHeight="1" x14ac:dyDescent="0.15">
      <c r="A26" s="10" t="s">
        <v>201</v>
      </c>
      <c r="B26" s="206">
        <v>62</v>
      </c>
      <c r="C26" s="206">
        <v>64.5</v>
      </c>
      <c r="D26" s="208">
        <v>73.8</v>
      </c>
      <c r="E26" s="206">
        <v>76.400000000000006</v>
      </c>
      <c r="F26" s="206">
        <v>79.2</v>
      </c>
      <c r="G26" s="206">
        <v>78.099999999999994</v>
      </c>
      <c r="H26" s="208">
        <v>77.5</v>
      </c>
      <c r="I26" s="206">
        <v>71.099999999999994</v>
      </c>
      <c r="J26" s="206">
        <v>75.7</v>
      </c>
      <c r="K26" s="206">
        <v>73.3</v>
      </c>
      <c r="L26" s="206">
        <v>72.900000000000006</v>
      </c>
      <c r="M26" s="416">
        <v>75.400000000000006</v>
      </c>
      <c r="N26" s="417">
        <f t="shared" ref="N26:N29" si="0">SUM(B26:M26)</f>
        <v>879.9</v>
      </c>
      <c r="O26" s="208">
        <v>111.3</v>
      </c>
    </row>
    <row r="27" spans="1:35" ht="9.9499999999999993" customHeight="1" x14ac:dyDescent="0.15">
      <c r="A27" s="10" t="s">
        <v>204</v>
      </c>
      <c r="B27" s="206">
        <v>64.900000000000006</v>
      </c>
      <c r="C27" s="206">
        <v>67.599999999999994</v>
      </c>
      <c r="D27" s="208">
        <v>77.400000000000006</v>
      </c>
      <c r="E27" s="206">
        <v>74</v>
      </c>
      <c r="F27" s="206">
        <v>77</v>
      </c>
      <c r="G27" s="206">
        <v>78.2</v>
      </c>
      <c r="H27" s="208">
        <v>75.400000000000006</v>
      </c>
      <c r="I27" s="206">
        <v>74.8</v>
      </c>
      <c r="J27" s="206">
        <v>77</v>
      </c>
      <c r="K27" s="206">
        <v>80.7</v>
      </c>
      <c r="L27" s="206">
        <v>84.1</v>
      </c>
      <c r="M27" s="416">
        <v>74.400000000000006</v>
      </c>
      <c r="N27" s="417">
        <f t="shared" si="0"/>
        <v>905.5</v>
      </c>
      <c r="O27" s="208">
        <f>SUM(N27/N26)*100</f>
        <v>102.90942152517333</v>
      </c>
    </row>
    <row r="28" spans="1:35" ht="9.9499999999999993" customHeight="1" x14ac:dyDescent="0.15">
      <c r="A28" s="10" t="s">
        <v>213</v>
      </c>
      <c r="B28" s="206">
        <v>74.599999999999994</v>
      </c>
      <c r="C28" s="206">
        <v>75.400000000000006</v>
      </c>
      <c r="D28" s="208">
        <v>81.099999999999994</v>
      </c>
      <c r="E28" s="206">
        <v>81.599999999999994</v>
      </c>
      <c r="F28" s="206">
        <v>80.7</v>
      </c>
      <c r="G28" s="206">
        <v>79.400000000000006</v>
      </c>
      <c r="H28" s="208">
        <v>87.2</v>
      </c>
      <c r="I28" s="206">
        <v>72.599999999999994</v>
      </c>
      <c r="J28" s="206">
        <v>79</v>
      </c>
      <c r="K28" s="206">
        <v>82.8</v>
      </c>
      <c r="L28" s="206">
        <v>76.400000000000006</v>
      </c>
      <c r="M28" s="416">
        <v>76.5</v>
      </c>
      <c r="N28" s="417">
        <f t="shared" si="0"/>
        <v>947.3</v>
      </c>
      <c r="O28" s="208">
        <f>SUM(N28/N27)*100</f>
        <v>104.61623412479292</v>
      </c>
    </row>
    <row r="29" spans="1:35" ht="9.9499999999999993" customHeight="1" x14ac:dyDescent="0.15">
      <c r="A29" s="10" t="s">
        <v>212</v>
      </c>
      <c r="B29" s="206">
        <v>69</v>
      </c>
      <c r="C29" s="206">
        <v>77.5</v>
      </c>
      <c r="D29" s="208">
        <v>84.3</v>
      </c>
      <c r="E29" s="206">
        <v>83</v>
      </c>
      <c r="F29" s="206">
        <v>72.7</v>
      </c>
      <c r="G29" s="206">
        <v>75.400000000000006</v>
      </c>
      <c r="H29" s="208">
        <v>78.3</v>
      </c>
      <c r="I29" s="206">
        <v>69.5</v>
      </c>
      <c r="J29" s="206">
        <v>75.900000000000006</v>
      </c>
      <c r="K29" s="206">
        <v>79.900000000000006</v>
      </c>
      <c r="L29" s="206">
        <v>67.3</v>
      </c>
      <c r="M29" s="416">
        <v>71.8</v>
      </c>
      <c r="N29" s="417">
        <f t="shared" si="0"/>
        <v>904.5999999999998</v>
      </c>
      <c r="O29" s="208">
        <f>SUM(N29/N28)*100</f>
        <v>95.492452232661236</v>
      </c>
    </row>
    <row r="30" spans="1:35" ht="9.9499999999999993" customHeight="1" x14ac:dyDescent="0.15">
      <c r="A30" s="10" t="s">
        <v>212</v>
      </c>
      <c r="B30" s="206">
        <v>62</v>
      </c>
      <c r="C30" s="206">
        <v>71.900000000000006</v>
      </c>
      <c r="D30" s="208">
        <v>82.3</v>
      </c>
      <c r="E30" s="206">
        <v>86.9</v>
      </c>
      <c r="F30" s="206">
        <v>79.5</v>
      </c>
      <c r="G30" s="206"/>
      <c r="H30" s="208"/>
      <c r="I30" s="206"/>
      <c r="J30" s="206"/>
      <c r="K30" s="206"/>
      <c r="L30" s="206"/>
      <c r="M30" s="416"/>
      <c r="N30" s="417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148</v>
      </c>
      <c r="O55" s="209" t="s">
        <v>146</v>
      </c>
    </row>
    <row r="56" spans="1:27" ht="9.9499999999999993" customHeight="1" x14ac:dyDescent="0.15">
      <c r="A56" s="10" t="s">
        <v>201</v>
      </c>
      <c r="B56" s="206">
        <v>104.4</v>
      </c>
      <c r="C56" s="206">
        <v>104.4</v>
      </c>
      <c r="D56" s="206">
        <v>105.2</v>
      </c>
      <c r="E56" s="206">
        <v>107.2</v>
      </c>
      <c r="F56" s="206">
        <v>110.3</v>
      </c>
      <c r="G56" s="206">
        <v>111.5</v>
      </c>
      <c r="H56" s="206">
        <v>107.4</v>
      </c>
      <c r="I56" s="206">
        <v>107.8</v>
      </c>
      <c r="J56" s="207">
        <v>109.6</v>
      </c>
      <c r="K56" s="206">
        <v>111.2</v>
      </c>
      <c r="L56" s="206">
        <v>111.4</v>
      </c>
      <c r="M56" s="207">
        <v>111.9</v>
      </c>
      <c r="N56" s="287">
        <f t="shared" ref="N56:N59" si="1">SUM(B56:M56)/12</f>
        <v>108.52500000000002</v>
      </c>
      <c r="O56" s="208">
        <v>101.5</v>
      </c>
      <c r="P56" s="21"/>
      <c r="Q56" s="21"/>
    </row>
    <row r="57" spans="1:27" ht="9.9499999999999993" customHeight="1" x14ac:dyDescent="0.15">
      <c r="A57" s="10" t="s">
        <v>204</v>
      </c>
      <c r="B57" s="206">
        <v>109.8</v>
      </c>
      <c r="C57" s="206">
        <v>111.1</v>
      </c>
      <c r="D57" s="206">
        <v>112.9</v>
      </c>
      <c r="E57" s="206">
        <v>112.6</v>
      </c>
      <c r="F57" s="206">
        <v>115.3</v>
      </c>
      <c r="G57" s="206">
        <v>116.9</v>
      </c>
      <c r="H57" s="206">
        <v>111</v>
      </c>
      <c r="I57" s="206">
        <v>109</v>
      </c>
      <c r="J57" s="207">
        <v>114.4</v>
      </c>
      <c r="K57" s="206">
        <v>118.3</v>
      </c>
      <c r="L57" s="206">
        <v>124.3</v>
      </c>
      <c r="M57" s="207">
        <v>121.6</v>
      </c>
      <c r="N57" s="287">
        <f t="shared" si="1"/>
        <v>114.76666666666665</v>
      </c>
      <c r="O57" s="208">
        <f>SUM(N57/N56)*100</f>
        <v>105.75136297320122</v>
      </c>
      <c r="P57" s="21"/>
      <c r="Q57" s="21"/>
    </row>
    <row r="58" spans="1:27" ht="9.9499999999999993" customHeight="1" x14ac:dyDescent="0.15">
      <c r="A58" s="10" t="s">
        <v>213</v>
      </c>
      <c r="B58" s="206">
        <v>119.6</v>
      </c>
      <c r="C58" s="206">
        <v>123</v>
      </c>
      <c r="D58" s="206">
        <v>124.9</v>
      </c>
      <c r="E58" s="206">
        <v>120.4</v>
      </c>
      <c r="F58" s="206">
        <v>122.8</v>
      </c>
      <c r="G58" s="206">
        <v>122.8</v>
      </c>
      <c r="H58" s="206">
        <v>126.5</v>
      </c>
      <c r="I58" s="206">
        <v>124.6</v>
      </c>
      <c r="J58" s="207">
        <v>120.4</v>
      </c>
      <c r="K58" s="206">
        <v>123.9</v>
      </c>
      <c r="L58" s="206">
        <v>123.3</v>
      </c>
      <c r="M58" s="207">
        <v>119.5</v>
      </c>
      <c r="N58" s="287">
        <f t="shared" si="1"/>
        <v>122.64166666666667</v>
      </c>
      <c r="O58" s="208">
        <f>SUM(N58/N57)*100</f>
        <v>106.86174847516703</v>
      </c>
      <c r="P58" s="21"/>
      <c r="Q58" s="21"/>
    </row>
    <row r="59" spans="1:27" ht="10.5" customHeight="1" x14ac:dyDescent="0.15">
      <c r="A59" s="10" t="s">
        <v>212</v>
      </c>
      <c r="B59" s="206">
        <v>121.9</v>
      </c>
      <c r="C59" s="206">
        <v>124.4</v>
      </c>
      <c r="D59" s="206">
        <v>124.3</v>
      </c>
      <c r="E59" s="206">
        <v>124</v>
      </c>
      <c r="F59" s="206">
        <v>129.1</v>
      </c>
      <c r="G59" s="206">
        <v>126</v>
      </c>
      <c r="H59" s="206">
        <v>120.9</v>
      </c>
      <c r="I59" s="206">
        <v>119.3</v>
      </c>
      <c r="J59" s="207">
        <v>118.8</v>
      </c>
      <c r="K59" s="206">
        <v>118</v>
      </c>
      <c r="L59" s="206">
        <v>111.6</v>
      </c>
      <c r="M59" s="207">
        <v>107.9</v>
      </c>
      <c r="N59" s="287">
        <f t="shared" si="1"/>
        <v>120.51666666666667</v>
      </c>
      <c r="O59" s="208">
        <f>SUM(N59/N58)*100</f>
        <v>98.267309913705233</v>
      </c>
      <c r="P59" s="21"/>
      <c r="Q59" s="21"/>
    </row>
    <row r="60" spans="1:27" ht="10.5" customHeight="1" x14ac:dyDescent="0.15">
      <c r="A60" s="10" t="s">
        <v>221</v>
      </c>
      <c r="B60" s="206">
        <v>107.9</v>
      </c>
      <c r="C60" s="206">
        <v>111.7</v>
      </c>
      <c r="D60" s="206">
        <v>111.9</v>
      </c>
      <c r="E60" s="206">
        <v>110.2</v>
      </c>
      <c r="F60" s="206">
        <v>112.5</v>
      </c>
      <c r="G60" s="206"/>
      <c r="H60" s="206"/>
      <c r="I60" s="206"/>
      <c r="J60" s="207"/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148</v>
      </c>
      <c r="O85" s="209" t="s">
        <v>146</v>
      </c>
    </row>
    <row r="86" spans="1:25" ht="9.9499999999999993" customHeight="1" x14ac:dyDescent="0.15">
      <c r="A86" s="10" t="s">
        <v>201</v>
      </c>
      <c r="B86" s="206">
        <v>59</v>
      </c>
      <c r="C86" s="206">
        <v>61.8</v>
      </c>
      <c r="D86" s="206">
        <v>70</v>
      </c>
      <c r="E86" s="206">
        <v>71.099999999999994</v>
      </c>
      <c r="F86" s="206">
        <v>71.400000000000006</v>
      </c>
      <c r="G86" s="206">
        <v>69.900000000000006</v>
      </c>
      <c r="H86" s="206">
        <v>72.599999999999994</v>
      </c>
      <c r="I86" s="206">
        <v>65.900000000000006</v>
      </c>
      <c r="J86" s="207">
        <v>68.8</v>
      </c>
      <c r="K86" s="206">
        <v>65.7</v>
      </c>
      <c r="L86" s="206">
        <v>65.400000000000006</v>
      </c>
      <c r="M86" s="207">
        <v>67.3</v>
      </c>
      <c r="N86" s="287">
        <f t="shared" ref="N86" si="2">SUM(B86:M86)/12</f>
        <v>67.408333333333317</v>
      </c>
      <c r="O86" s="208">
        <v>109.4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204</v>
      </c>
      <c r="B87" s="206">
        <v>59.5</v>
      </c>
      <c r="C87" s="206">
        <v>60.6</v>
      </c>
      <c r="D87" s="206">
        <v>68.3</v>
      </c>
      <c r="E87" s="206">
        <v>65.8</v>
      </c>
      <c r="F87" s="206">
        <v>66.5</v>
      </c>
      <c r="G87" s="206">
        <v>66.7</v>
      </c>
      <c r="H87" s="206">
        <v>68.8</v>
      </c>
      <c r="I87" s="206">
        <v>68.900000000000006</v>
      </c>
      <c r="J87" s="207">
        <v>66.5</v>
      </c>
      <c r="K87" s="206">
        <v>67.7</v>
      </c>
      <c r="L87" s="206">
        <v>66.8</v>
      </c>
      <c r="M87" s="207">
        <v>61.7</v>
      </c>
      <c r="N87" s="287">
        <f>SUM(B87:M87)/12</f>
        <v>65.650000000000006</v>
      </c>
      <c r="O87" s="208">
        <f t="shared" ref="O87:O88" si="3">SUM(N87/N86)*100</f>
        <v>97.391519347261749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213</v>
      </c>
      <c r="B88" s="206">
        <v>62.7</v>
      </c>
      <c r="C88" s="206">
        <v>60.7</v>
      </c>
      <c r="D88" s="206">
        <v>64.7</v>
      </c>
      <c r="E88" s="206">
        <v>68.3</v>
      </c>
      <c r="F88" s="206">
        <v>65.3</v>
      </c>
      <c r="G88" s="206">
        <v>64.7</v>
      </c>
      <c r="H88" s="206">
        <v>68.400000000000006</v>
      </c>
      <c r="I88" s="206">
        <v>58.6</v>
      </c>
      <c r="J88" s="207">
        <v>66.2</v>
      </c>
      <c r="K88" s="206">
        <v>66.3</v>
      </c>
      <c r="L88" s="206">
        <v>62.1</v>
      </c>
      <c r="M88" s="207">
        <v>64.599999999999994</v>
      </c>
      <c r="N88" s="287">
        <f>SUM(B88:M88)/12</f>
        <v>64.38333333333334</v>
      </c>
      <c r="O88" s="208">
        <f t="shared" si="3"/>
        <v>98.070576288398073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212</v>
      </c>
      <c r="B89" s="206">
        <v>56.2</v>
      </c>
      <c r="C89" s="206">
        <v>61.9</v>
      </c>
      <c r="D89" s="206">
        <v>67.900000000000006</v>
      </c>
      <c r="E89" s="206">
        <v>67</v>
      </c>
      <c r="F89" s="206">
        <v>55.4</v>
      </c>
      <c r="G89" s="206">
        <v>60.3</v>
      </c>
      <c r="H89" s="206">
        <v>65.5</v>
      </c>
      <c r="I89" s="206">
        <v>58.5</v>
      </c>
      <c r="J89" s="207">
        <v>63.9</v>
      </c>
      <c r="K89" s="206">
        <v>67.900000000000006</v>
      </c>
      <c r="L89" s="206">
        <v>61.4</v>
      </c>
      <c r="M89" s="207">
        <v>67</v>
      </c>
      <c r="N89" s="287">
        <f>SUM(B89:M89)/12</f>
        <v>62.741666666666667</v>
      </c>
      <c r="O89" s="208">
        <f>SUM(N89/N88)*100</f>
        <v>97.450168263008024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221</v>
      </c>
      <c r="B90" s="206">
        <v>57.4</v>
      </c>
      <c r="C90" s="206">
        <v>63.8</v>
      </c>
      <c r="D90" s="206">
        <v>73.5</v>
      </c>
      <c r="E90" s="206">
        <v>79</v>
      </c>
      <c r="F90" s="206">
        <v>70.3</v>
      </c>
      <c r="G90" s="206"/>
      <c r="H90" s="206"/>
      <c r="I90" s="206"/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R35" sqref="R3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7" t="s">
        <v>239</v>
      </c>
      <c r="B1" s="578"/>
      <c r="C1" s="578"/>
      <c r="D1" s="578"/>
      <c r="E1" s="578"/>
      <c r="F1" s="578"/>
      <c r="G1" s="578"/>
      <c r="M1" s="20"/>
      <c r="N1" s="453" t="s">
        <v>221</v>
      </c>
      <c r="O1" s="155"/>
      <c r="P1" s="58"/>
      <c r="Q1" s="382" t="s">
        <v>212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133653</v>
      </c>
      <c r="K3" s="271">
        <v>1</v>
      </c>
      <c r="L3" s="5">
        <f>SUM(H3)</f>
        <v>33</v>
      </c>
      <c r="M3" s="224" t="s">
        <v>0</v>
      </c>
      <c r="N3" s="17">
        <f>SUM(J3)</f>
        <v>133653</v>
      </c>
      <c r="O3" s="5">
        <f>SUM(H3)</f>
        <v>33</v>
      </c>
      <c r="P3" s="224" t="s">
        <v>0</v>
      </c>
      <c r="Q3" s="272">
        <v>107558</v>
      </c>
    </row>
    <row r="4" spans="1:19" ht="13.5" customHeight="1" x14ac:dyDescent="0.15">
      <c r="H4" s="119">
        <v>26</v>
      </c>
      <c r="I4" s="224" t="s">
        <v>31</v>
      </c>
      <c r="J4" s="17">
        <v>94378</v>
      </c>
      <c r="K4" s="271">
        <v>2</v>
      </c>
      <c r="L4" s="5">
        <f t="shared" ref="L4:L12" si="0">SUM(H4)</f>
        <v>26</v>
      </c>
      <c r="M4" s="224" t="s">
        <v>31</v>
      </c>
      <c r="N4" s="17">
        <f t="shared" ref="N4:N12" si="1">SUM(J4)</f>
        <v>94378</v>
      </c>
      <c r="O4" s="5">
        <f t="shared" ref="O4:O12" si="2">SUM(H4)</f>
        <v>26</v>
      </c>
      <c r="P4" s="224" t="s">
        <v>31</v>
      </c>
      <c r="Q4" s="125">
        <v>88934</v>
      </c>
    </row>
    <row r="5" spans="1:19" ht="13.5" customHeight="1" x14ac:dyDescent="0.15">
      <c r="H5" s="119">
        <v>36</v>
      </c>
      <c r="I5" s="225" t="s">
        <v>5</v>
      </c>
      <c r="J5" s="17">
        <v>73668</v>
      </c>
      <c r="K5" s="271">
        <v>3</v>
      </c>
      <c r="L5" s="5">
        <f t="shared" si="0"/>
        <v>36</v>
      </c>
      <c r="M5" s="225" t="s">
        <v>5</v>
      </c>
      <c r="N5" s="17">
        <f t="shared" si="1"/>
        <v>73668</v>
      </c>
      <c r="O5" s="5">
        <f t="shared" si="2"/>
        <v>36</v>
      </c>
      <c r="P5" s="225" t="s">
        <v>5</v>
      </c>
      <c r="Q5" s="125">
        <v>86874</v>
      </c>
      <c r="S5" s="58"/>
    </row>
    <row r="6" spans="1:19" ht="13.5" customHeight="1" x14ac:dyDescent="0.15">
      <c r="H6" s="119">
        <v>16</v>
      </c>
      <c r="I6" s="224" t="s">
        <v>3</v>
      </c>
      <c r="J6" s="126">
        <v>69500</v>
      </c>
      <c r="K6" s="271">
        <v>4</v>
      </c>
      <c r="L6" s="5">
        <f t="shared" si="0"/>
        <v>16</v>
      </c>
      <c r="M6" s="224" t="s">
        <v>3</v>
      </c>
      <c r="N6" s="17">
        <f t="shared" si="1"/>
        <v>69500</v>
      </c>
      <c r="O6" s="5">
        <f t="shared" si="2"/>
        <v>16</v>
      </c>
      <c r="P6" s="224" t="s">
        <v>3</v>
      </c>
      <c r="Q6" s="125">
        <v>57813</v>
      </c>
    </row>
    <row r="7" spans="1:19" ht="13.5" customHeight="1" x14ac:dyDescent="0.15">
      <c r="H7" s="119">
        <v>17</v>
      </c>
      <c r="I7" s="224" t="s">
        <v>22</v>
      </c>
      <c r="J7" s="17">
        <v>65458</v>
      </c>
      <c r="K7" s="271">
        <v>5</v>
      </c>
      <c r="L7" s="5">
        <f t="shared" si="0"/>
        <v>17</v>
      </c>
      <c r="M7" s="224" t="s">
        <v>22</v>
      </c>
      <c r="N7" s="17">
        <f t="shared" si="1"/>
        <v>65458</v>
      </c>
      <c r="O7" s="5">
        <f t="shared" si="2"/>
        <v>17</v>
      </c>
      <c r="P7" s="224" t="s">
        <v>22</v>
      </c>
      <c r="Q7" s="125">
        <v>46178</v>
      </c>
    </row>
    <row r="8" spans="1:19" ht="13.5" customHeight="1" x14ac:dyDescent="0.15">
      <c r="G8" s="515"/>
      <c r="H8" s="404">
        <v>40</v>
      </c>
      <c r="I8" s="225" t="s">
        <v>2</v>
      </c>
      <c r="J8" s="17">
        <v>52476</v>
      </c>
      <c r="K8" s="271">
        <v>6</v>
      </c>
      <c r="L8" s="5">
        <f t="shared" si="0"/>
        <v>40</v>
      </c>
      <c r="M8" s="225" t="s">
        <v>2</v>
      </c>
      <c r="N8" s="17">
        <f t="shared" si="1"/>
        <v>52476</v>
      </c>
      <c r="O8" s="5">
        <f t="shared" si="2"/>
        <v>40</v>
      </c>
      <c r="P8" s="225" t="s">
        <v>2</v>
      </c>
      <c r="Q8" s="125">
        <v>44093</v>
      </c>
    </row>
    <row r="9" spans="1:19" ht="13.5" customHeight="1" x14ac:dyDescent="0.15">
      <c r="H9" s="194">
        <v>34</v>
      </c>
      <c r="I9" s="227" t="s">
        <v>1</v>
      </c>
      <c r="J9" s="300">
        <v>40250</v>
      </c>
      <c r="K9" s="271">
        <v>7</v>
      </c>
      <c r="L9" s="5">
        <f t="shared" si="0"/>
        <v>34</v>
      </c>
      <c r="M9" s="227" t="s">
        <v>1</v>
      </c>
      <c r="N9" s="17">
        <f t="shared" si="1"/>
        <v>40250</v>
      </c>
      <c r="O9" s="5">
        <f t="shared" si="2"/>
        <v>34</v>
      </c>
      <c r="P9" s="227" t="s">
        <v>1</v>
      </c>
      <c r="Q9" s="125">
        <v>52293</v>
      </c>
    </row>
    <row r="10" spans="1:19" ht="13.5" customHeight="1" x14ac:dyDescent="0.15">
      <c r="G10" s="515"/>
      <c r="H10" s="119">
        <v>13</v>
      </c>
      <c r="I10" s="224" t="s">
        <v>7</v>
      </c>
      <c r="J10" s="193">
        <v>37632</v>
      </c>
      <c r="K10" s="271">
        <v>8</v>
      </c>
      <c r="L10" s="5">
        <f t="shared" si="0"/>
        <v>13</v>
      </c>
      <c r="M10" s="224" t="s">
        <v>7</v>
      </c>
      <c r="N10" s="17">
        <f t="shared" si="1"/>
        <v>37632</v>
      </c>
      <c r="O10" s="5">
        <f t="shared" si="2"/>
        <v>13</v>
      </c>
      <c r="P10" s="224" t="s">
        <v>7</v>
      </c>
      <c r="Q10" s="125">
        <v>19380</v>
      </c>
    </row>
    <row r="11" spans="1:19" ht="13.5" customHeight="1" x14ac:dyDescent="0.15">
      <c r="H11" s="194">
        <v>24</v>
      </c>
      <c r="I11" s="302" t="s">
        <v>29</v>
      </c>
      <c r="J11" s="548">
        <v>31736</v>
      </c>
      <c r="K11" s="271">
        <v>9</v>
      </c>
      <c r="L11" s="5">
        <f t="shared" si="0"/>
        <v>24</v>
      </c>
      <c r="M11" s="302" t="s">
        <v>29</v>
      </c>
      <c r="N11" s="17">
        <f t="shared" si="1"/>
        <v>31736</v>
      </c>
      <c r="O11" s="5">
        <f t="shared" si="2"/>
        <v>24</v>
      </c>
      <c r="P11" s="302" t="s">
        <v>29</v>
      </c>
      <c r="Q11" s="125">
        <v>22543</v>
      </c>
    </row>
    <row r="12" spans="1:19" ht="13.5" customHeight="1" thickBot="1" x14ac:dyDescent="0.2">
      <c r="H12" s="373">
        <v>38</v>
      </c>
      <c r="I12" s="538" t="s">
        <v>39</v>
      </c>
      <c r="J12" s="539">
        <v>30122</v>
      </c>
      <c r="K12" s="270">
        <v>10</v>
      </c>
      <c r="L12" s="5">
        <f t="shared" si="0"/>
        <v>38</v>
      </c>
      <c r="M12" s="538" t="s">
        <v>39</v>
      </c>
      <c r="N12" s="160">
        <f t="shared" si="1"/>
        <v>30122</v>
      </c>
      <c r="O12" s="18">
        <f t="shared" si="2"/>
        <v>38</v>
      </c>
      <c r="P12" s="538" t="s">
        <v>39</v>
      </c>
      <c r="Q12" s="273">
        <v>24598</v>
      </c>
    </row>
    <row r="13" spans="1:19" ht="13.5" customHeight="1" thickTop="1" thickBot="1" x14ac:dyDescent="0.2">
      <c r="H13" s="168">
        <v>25</v>
      </c>
      <c r="I13" s="245" t="s">
        <v>30</v>
      </c>
      <c r="J13" s="549">
        <v>29354</v>
      </c>
      <c r="K13" s="147"/>
      <c r="L13" s="113"/>
      <c r="M13" s="228"/>
      <c r="N13" s="460">
        <f>SUM(J43)</f>
        <v>794593</v>
      </c>
      <c r="O13" s="5"/>
      <c r="P13" s="372" t="s">
        <v>180</v>
      </c>
      <c r="Q13" s="275">
        <v>726744</v>
      </c>
    </row>
    <row r="14" spans="1:19" ht="13.5" customHeight="1" x14ac:dyDescent="0.15">
      <c r="B14" s="24"/>
      <c r="G14" s="1"/>
      <c r="H14" s="119">
        <v>3</v>
      </c>
      <c r="I14" s="224" t="s">
        <v>11</v>
      </c>
      <c r="J14" s="17">
        <v>23008</v>
      </c>
      <c r="K14" s="147"/>
      <c r="L14" s="31"/>
      <c r="N14" t="s">
        <v>66</v>
      </c>
      <c r="O14"/>
    </row>
    <row r="15" spans="1:19" ht="13.5" customHeight="1" x14ac:dyDescent="0.15">
      <c r="H15" s="119">
        <v>31</v>
      </c>
      <c r="I15" s="224" t="s">
        <v>125</v>
      </c>
      <c r="J15" s="17">
        <v>21371</v>
      </c>
      <c r="K15" s="147"/>
      <c r="L15" s="31"/>
      <c r="M15" s="1" t="s">
        <v>222</v>
      </c>
      <c r="N15" s="19"/>
      <c r="O15"/>
      <c r="P15" s="453" t="s">
        <v>223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2</v>
      </c>
      <c r="I16" s="224" t="s">
        <v>6</v>
      </c>
      <c r="J16" s="17">
        <v>19558</v>
      </c>
      <c r="K16" s="147"/>
      <c r="L16" s="5">
        <f>SUM(L3)</f>
        <v>33</v>
      </c>
      <c r="M16" s="17">
        <f>SUM(N3)</f>
        <v>133653</v>
      </c>
      <c r="N16" s="224" t="s">
        <v>0</v>
      </c>
      <c r="O16" s="5">
        <f>SUM(O3)</f>
        <v>33</v>
      </c>
      <c r="P16" s="17">
        <f>SUM(M16)</f>
        <v>133653</v>
      </c>
      <c r="Q16" s="377">
        <v>130309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9</v>
      </c>
      <c r="I17" s="454" t="s">
        <v>199</v>
      </c>
      <c r="J17" s="300">
        <v>12016</v>
      </c>
      <c r="K17" s="147"/>
      <c r="L17" s="5">
        <f t="shared" ref="L17:L25" si="3">SUM(L4)</f>
        <v>26</v>
      </c>
      <c r="M17" s="17">
        <f t="shared" ref="M17:M25" si="4">SUM(N4)</f>
        <v>94378</v>
      </c>
      <c r="N17" s="224" t="s">
        <v>31</v>
      </c>
      <c r="O17" s="5">
        <f t="shared" ref="O17:O25" si="5">SUM(O4)</f>
        <v>26</v>
      </c>
      <c r="P17" s="17">
        <f t="shared" ref="P17:P25" si="6">SUM(M17)</f>
        <v>94378</v>
      </c>
      <c r="Q17" s="378">
        <v>110073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14</v>
      </c>
      <c r="I18" s="224" t="s">
        <v>20</v>
      </c>
      <c r="J18" s="17">
        <v>10616</v>
      </c>
      <c r="K18" s="147"/>
      <c r="L18" s="5">
        <f t="shared" si="3"/>
        <v>36</v>
      </c>
      <c r="M18" s="17">
        <f t="shared" si="4"/>
        <v>73668</v>
      </c>
      <c r="N18" s="225" t="s">
        <v>5</v>
      </c>
      <c r="O18" s="5">
        <f t="shared" si="5"/>
        <v>36</v>
      </c>
      <c r="P18" s="17">
        <f t="shared" si="6"/>
        <v>73668</v>
      </c>
      <c r="Q18" s="378">
        <v>87947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7"/>
      <c r="H19" s="119">
        <v>37</v>
      </c>
      <c r="I19" s="224" t="s">
        <v>38</v>
      </c>
      <c r="J19" s="17">
        <v>8363</v>
      </c>
      <c r="L19" s="5">
        <f t="shared" si="3"/>
        <v>16</v>
      </c>
      <c r="M19" s="17">
        <f t="shared" si="4"/>
        <v>69500</v>
      </c>
      <c r="N19" s="224" t="s">
        <v>3</v>
      </c>
      <c r="O19" s="5">
        <f t="shared" si="5"/>
        <v>16</v>
      </c>
      <c r="P19" s="17">
        <f t="shared" si="6"/>
        <v>69500</v>
      </c>
      <c r="Q19" s="378">
        <v>86760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11</v>
      </c>
      <c r="I20" s="224" t="s">
        <v>18</v>
      </c>
      <c r="J20" s="300">
        <v>7478</v>
      </c>
      <c r="L20" s="5">
        <f t="shared" si="3"/>
        <v>17</v>
      </c>
      <c r="M20" s="17">
        <f t="shared" si="4"/>
        <v>65458</v>
      </c>
      <c r="N20" s="224" t="s">
        <v>22</v>
      </c>
      <c r="O20" s="5">
        <f t="shared" si="5"/>
        <v>17</v>
      </c>
      <c r="P20" s="17">
        <f t="shared" si="6"/>
        <v>65458</v>
      </c>
      <c r="Q20" s="378">
        <v>69885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15</v>
      </c>
      <c r="I21" s="224" t="s">
        <v>21</v>
      </c>
      <c r="J21" s="17">
        <v>7440</v>
      </c>
      <c r="L21" s="5">
        <f t="shared" si="3"/>
        <v>40</v>
      </c>
      <c r="M21" s="17">
        <f t="shared" si="4"/>
        <v>52476</v>
      </c>
      <c r="N21" s="225" t="s">
        <v>2</v>
      </c>
      <c r="O21" s="5">
        <f t="shared" si="5"/>
        <v>40</v>
      </c>
      <c r="P21" s="17">
        <f t="shared" si="6"/>
        <v>52476</v>
      </c>
      <c r="Q21" s="378">
        <v>51736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21</v>
      </c>
      <c r="I22" s="454" t="s">
        <v>191</v>
      </c>
      <c r="J22" s="17">
        <v>7177</v>
      </c>
      <c r="K22" s="19"/>
      <c r="L22" s="5">
        <f t="shared" si="3"/>
        <v>34</v>
      </c>
      <c r="M22" s="17">
        <f t="shared" si="4"/>
        <v>40250</v>
      </c>
      <c r="N22" s="227" t="s">
        <v>1</v>
      </c>
      <c r="O22" s="5">
        <f t="shared" si="5"/>
        <v>34</v>
      </c>
      <c r="P22" s="17">
        <f t="shared" si="6"/>
        <v>40250</v>
      </c>
      <c r="Q22" s="378">
        <v>47755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1</v>
      </c>
      <c r="I23" s="224" t="s">
        <v>4</v>
      </c>
      <c r="J23" s="17">
        <v>3252</v>
      </c>
      <c r="K23" s="19"/>
      <c r="L23" s="5">
        <f t="shared" si="3"/>
        <v>13</v>
      </c>
      <c r="M23" s="17">
        <f t="shared" si="4"/>
        <v>37632</v>
      </c>
      <c r="N23" s="224" t="s">
        <v>7</v>
      </c>
      <c r="O23" s="5">
        <f t="shared" si="5"/>
        <v>13</v>
      </c>
      <c r="P23" s="17">
        <f t="shared" si="6"/>
        <v>37632</v>
      </c>
      <c r="Q23" s="378">
        <v>43424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30</v>
      </c>
      <c r="I24" s="224" t="s">
        <v>34</v>
      </c>
      <c r="J24" s="17">
        <v>2371</v>
      </c>
      <c r="K24" s="19"/>
      <c r="L24" s="5">
        <f t="shared" si="3"/>
        <v>24</v>
      </c>
      <c r="M24" s="17">
        <f t="shared" si="4"/>
        <v>31736</v>
      </c>
      <c r="N24" s="302" t="s">
        <v>29</v>
      </c>
      <c r="O24" s="5">
        <f t="shared" si="5"/>
        <v>24</v>
      </c>
      <c r="P24" s="17">
        <f t="shared" si="6"/>
        <v>31736</v>
      </c>
      <c r="Q24" s="378">
        <v>34487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27</v>
      </c>
      <c r="I25" s="224" t="s">
        <v>32</v>
      </c>
      <c r="J25" s="193">
        <v>1978</v>
      </c>
      <c r="K25" s="19"/>
      <c r="L25" s="18">
        <f t="shared" si="3"/>
        <v>38</v>
      </c>
      <c r="M25" s="160">
        <f t="shared" si="4"/>
        <v>30122</v>
      </c>
      <c r="N25" s="538" t="s">
        <v>39</v>
      </c>
      <c r="O25" s="18">
        <f t="shared" si="5"/>
        <v>38</v>
      </c>
      <c r="P25" s="160">
        <f t="shared" si="6"/>
        <v>30122</v>
      </c>
      <c r="Q25" s="379">
        <v>39526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35</v>
      </c>
      <c r="I26" s="224" t="s">
        <v>37</v>
      </c>
      <c r="J26" s="193">
        <v>1967</v>
      </c>
      <c r="K26" s="19"/>
      <c r="L26" s="161"/>
      <c r="M26" s="226">
        <f>SUM(J43-(M16+M17+M18+M19+M20+M21+M22+M23+M24+M25))</f>
        <v>165720</v>
      </c>
      <c r="N26" s="301" t="s">
        <v>46</v>
      </c>
      <c r="O26" s="162"/>
      <c r="P26" s="226">
        <f>SUM(M26)</f>
        <v>165720</v>
      </c>
      <c r="Q26" s="226"/>
      <c r="R26" s="246">
        <v>868793</v>
      </c>
      <c r="T26" s="33"/>
    </row>
    <row r="27" spans="2:20" ht="13.5" customHeight="1" x14ac:dyDescent="0.15">
      <c r="H27" s="119">
        <v>22</v>
      </c>
      <c r="I27" s="224" t="s">
        <v>27</v>
      </c>
      <c r="J27" s="300">
        <v>1945</v>
      </c>
      <c r="K27" s="19"/>
      <c r="M27" s="58" t="s">
        <v>214</v>
      </c>
      <c r="N27" s="58"/>
      <c r="O27" s="155"/>
      <c r="P27" s="156" t="s">
        <v>215</v>
      </c>
    </row>
    <row r="28" spans="2:20" ht="13.5" customHeight="1" x14ac:dyDescent="0.15">
      <c r="G28" s="21"/>
      <c r="H28" s="119">
        <v>39</v>
      </c>
      <c r="I28" s="224" t="s">
        <v>40</v>
      </c>
      <c r="J28" s="17">
        <v>1764</v>
      </c>
      <c r="K28" s="19"/>
      <c r="M28" s="125">
        <f t="shared" ref="M28:M37" si="7">SUM(Q3)</f>
        <v>107558</v>
      </c>
      <c r="N28" s="224" t="s">
        <v>0</v>
      </c>
      <c r="O28" s="5">
        <f>SUM(L3)</f>
        <v>33</v>
      </c>
      <c r="P28" s="125">
        <f t="shared" ref="P28:P37" si="8">SUM(Q3)</f>
        <v>107558</v>
      </c>
    </row>
    <row r="29" spans="2:20" ht="13.5" customHeight="1" x14ac:dyDescent="0.15">
      <c r="H29" s="119">
        <v>29</v>
      </c>
      <c r="I29" s="224" t="s">
        <v>115</v>
      </c>
      <c r="J29" s="17">
        <v>1594</v>
      </c>
      <c r="K29" s="19"/>
      <c r="M29" s="125">
        <f t="shared" si="7"/>
        <v>88934</v>
      </c>
      <c r="N29" s="224" t="s">
        <v>31</v>
      </c>
      <c r="O29" s="5">
        <f t="shared" ref="O29:O37" si="9">SUM(L4)</f>
        <v>26</v>
      </c>
      <c r="P29" s="125">
        <f t="shared" si="8"/>
        <v>88934</v>
      </c>
    </row>
    <row r="30" spans="2:20" ht="13.5" customHeight="1" x14ac:dyDescent="0.15">
      <c r="H30" s="119">
        <v>12</v>
      </c>
      <c r="I30" s="224" t="s">
        <v>19</v>
      </c>
      <c r="J30" s="17">
        <v>1559</v>
      </c>
      <c r="K30" s="19"/>
      <c r="M30" s="125">
        <f t="shared" si="7"/>
        <v>86874</v>
      </c>
      <c r="N30" s="225" t="s">
        <v>5</v>
      </c>
      <c r="O30" s="5">
        <f t="shared" si="9"/>
        <v>36</v>
      </c>
      <c r="P30" s="125">
        <f t="shared" si="8"/>
        <v>86874</v>
      </c>
    </row>
    <row r="31" spans="2:20" ht="13.5" customHeight="1" x14ac:dyDescent="0.15">
      <c r="H31" s="119">
        <v>6</v>
      </c>
      <c r="I31" s="224" t="s">
        <v>14</v>
      </c>
      <c r="J31" s="17">
        <v>635</v>
      </c>
      <c r="K31" s="19"/>
      <c r="M31" s="125">
        <f t="shared" si="7"/>
        <v>57813</v>
      </c>
      <c r="N31" s="224" t="s">
        <v>3</v>
      </c>
      <c r="O31" s="5">
        <f t="shared" si="9"/>
        <v>16</v>
      </c>
      <c r="P31" s="125">
        <f t="shared" si="8"/>
        <v>57813</v>
      </c>
    </row>
    <row r="32" spans="2:20" ht="13.5" customHeight="1" x14ac:dyDescent="0.15">
      <c r="H32" s="119">
        <v>18</v>
      </c>
      <c r="I32" s="224" t="s">
        <v>23</v>
      </c>
      <c r="J32" s="17">
        <v>444</v>
      </c>
      <c r="K32" s="19"/>
      <c r="M32" s="125">
        <f t="shared" si="7"/>
        <v>46178</v>
      </c>
      <c r="N32" s="224" t="s">
        <v>22</v>
      </c>
      <c r="O32" s="5">
        <f t="shared" si="9"/>
        <v>17</v>
      </c>
      <c r="P32" s="125">
        <f t="shared" si="8"/>
        <v>46178</v>
      </c>
      <c r="S32" s="14"/>
    </row>
    <row r="33" spans="7:21" ht="13.5" customHeight="1" x14ac:dyDescent="0.15">
      <c r="G33" s="516"/>
      <c r="H33" s="119">
        <v>4</v>
      </c>
      <c r="I33" s="224" t="s">
        <v>12</v>
      </c>
      <c r="J33" s="300">
        <v>415</v>
      </c>
      <c r="K33" s="19"/>
      <c r="M33" s="125">
        <f t="shared" si="7"/>
        <v>44093</v>
      </c>
      <c r="N33" s="225" t="s">
        <v>2</v>
      </c>
      <c r="O33" s="5">
        <f t="shared" si="9"/>
        <v>40</v>
      </c>
      <c r="P33" s="125">
        <f t="shared" si="8"/>
        <v>44093</v>
      </c>
      <c r="S33" s="33"/>
      <c r="T33" s="33"/>
    </row>
    <row r="34" spans="7:21" ht="13.5" customHeight="1" x14ac:dyDescent="0.15">
      <c r="H34" s="119">
        <v>19</v>
      </c>
      <c r="I34" s="224" t="s">
        <v>24</v>
      </c>
      <c r="J34" s="17">
        <v>338</v>
      </c>
      <c r="K34" s="19"/>
      <c r="M34" s="125">
        <f t="shared" si="7"/>
        <v>52293</v>
      </c>
      <c r="N34" s="227" t="s">
        <v>1</v>
      </c>
      <c r="O34" s="5">
        <f t="shared" si="9"/>
        <v>34</v>
      </c>
      <c r="P34" s="125">
        <f t="shared" si="8"/>
        <v>52293</v>
      </c>
      <c r="S34" s="33"/>
      <c r="T34" s="33"/>
    </row>
    <row r="35" spans="7:21" ht="13.5" customHeight="1" x14ac:dyDescent="0.15">
      <c r="H35" s="119">
        <v>32</v>
      </c>
      <c r="I35" s="224" t="s">
        <v>36</v>
      </c>
      <c r="J35" s="193">
        <v>244</v>
      </c>
      <c r="K35" s="19"/>
      <c r="M35" s="125">
        <f t="shared" si="7"/>
        <v>19380</v>
      </c>
      <c r="N35" s="224" t="s">
        <v>7</v>
      </c>
      <c r="O35" s="5">
        <f t="shared" si="9"/>
        <v>13</v>
      </c>
      <c r="P35" s="125">
        <f t="shared" si="8"/>
        <v>19380</v>
      </c>
      <c r="S35" s="33"/>
    </row>
    <row r="36" spans="7:21" ht="13.5" customHeight="1" x14ac:dyDescent="0.15">
      <c r="H36" s="119">
        <v>7</v>
      </c>
      <c r="I36" s="224" t="s">
        <v>15</v>
      </c>
      <c r="J36" s="300">
        <v>239</v>
      </c>
      <c r="K36" s="19"/>
      <c r="M36" s="125">
        <f t="shared" si="7"/>
        <v>22543</v>
      </c>
      <c r="N36" s="302" t="s">
        <v>29</v>
      </c>
      <c r="O36" s="5">
        <f t="shared" si="9"/>
        <v>24</v>
      </c>
      <c r="P36" s="125">
        <f t="shared" si="8"/>
        <v>22543</v>
      </c>
      <c r="S36" s="33"/>
    </row>
    <row r="37" spans="7:21" ht="13.5" customHeight="1" thickBot="1" x14ac:dyDescent="0.2">
      <c r="H37" s="119">
        <v>23</v>
      </c>
      <c r="I37" s="224" t="s">
        <v>28</v>
      </c>
      <c r="J37" s="17">
        <v>204</v>
      </c>
      <c r="K37" s="19"/>
      <c r="M37" s="159">
        <f t="shared" si="7"/>
        <v>24598</v>
      </c>
      <c r="N37" s="538" t="s">
        <v>39</v>
      </c>
      <c r="O37" s="18">
        <f t="shared" si="9"/>
        <v>38</v>
      </c>
      <c r="P37" s="159">
        <f t="shared" si="8"/>
        <v>24598</v>
      </c>
      <c r="S37" s="33"/>
    </row>
    <row r="38" spans="7:21" ht="13.5" customHeight="1" thickTop="1" x14ac:dyDescent="0.15">
      <c r="G38" s="497"/>
      <c r="H38" s="119">
        <v>5</v>
      </c>
      <c r="I38" s="224" t="s">
        <v>13</v>
      </c>
      <c r="J38" s="300">
        <v>198</v>
      </c>
      <c r="K38" s="19"/>
      <c r="M38" s="466">
        <f>SUM(Q13-(Q3+Q4+Q5+Q6+Q7+Q8+Q9+Q10+Q11+Q12))</f>
        <v>176480</v>
      </c>
      <c r="N38" s="467" t="s">
        <v>195</v>
      </c>
      <c r="O38" s="468"/>
      <c r="P38" s="469">
        <f>SUM(M38)</f>
        <v>176480</v>
      </c>
      <c r="U38" s="33"/>
    </row>
    <row r="39" spans="7:21" ht="13.5" customHeight="1" x14ac:dyDescent="0.15">
      <c r="H39" s="119">
        <v>20</v>
      </c>
      <c r="I39" s="224" t="s">
        <v>25</v>
      </c>
      <c r="J39" s="126">
        <v>86</v>
      </c>
      <c r="K39" s="19"/>
      <c r="P39" s="33"/>
    </row>
    <row r="40" spans="7:21" ht="13.5" customHeight="1" x14ac:dyDescent="0.15">
      <c r="H40" s="119">
        <v>10</v>
      </c>
      <c r="I40" s="224" t="s">
        <v>17</v>
      </c>
      <c r="J40" s="17">
        <v>68</v>
      </c>
      <c r="K40" s="19"/>
    </row>
    <row r="41" spans="7:21" ht="13.5" customHeight="1" x14ac:dyDescent="0.15">
      <c r="G41" s="516"/>
      <c r="H41" s="119">
        <v>28</v>
      </c>
      <c r="I41" s="224" t="s">
        <v>33</v>
      </c>
      <c r="J41" s="17">
        <v>38</v>
      </c>
      <c r="K41" s="19"/>
    </row>
    <row r="42" spans="7:21" ht="13.5" customHeight="1" thickBot="1" x14ac:dyDescent="0.2">
      <c r="H42" s="194">
        <v>8</v>
      </c>
      <c r="I42" s="227" t="s">
        <v>16</v>
      </c>
      <c r="J42" s="160">
        <v>0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794593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221</v>
      </c>
      <c r="D52" s="12" t="s">
        <v>212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133653</v>
      </c>
      <c r="D53" s="126">
        <f t="shared" ref="D53:D63" si="11">SUM(Q3)</f>
        <v>107558</v>
      </c>
      <c r="E53" s="123">
        <f t="shared" ref="E53:E62" si="12">SUM(P16/Q16*100)</f>
        <v>102.56620801326079</v>
      </c>
      <c r="F53" s="25">
        <f t="shared" ref="F53:F63" si="13">SUM(C53/D53*100)</f>
        <v>124.26132877145355</v>
      </c>
      <c r="G53" s="26"/>
      <c r="I53" s="223"/>
    </row>
    <row r="54" spans="1:16" ht="13.5" customHeight="1" x14ac:dyDescent="0.15">
      <c r="A54" s="13">
        <v>2</v>
      </c>
      <c r="B54" s="224" t="s">
        <v>31</v>
      </c>
      <c r="C54" s="17">
        <f t="shared" si="10"/>
        <v>94378</v>
      </c>
      <c r="D54" s="126">
        <f t="shared" si="11"/>
        <v>88934</v>
      </c>
      <c r="E54" s="123">
        <f t="shared" si="12"/>
        <v>85.741280786387222</v>
      </c>
      <c r="F54" s="25">
        <f t="shared" si="13"/>
        <v>106.12139339285314</v>
      </c>
      <c r="G54" s="26"/>
      <c r="I54" s="223"/>
    </row>
    <row r="55" spans="1:16" ht="13.5" customHeight="1" x14ac:dyDescent="0.15">
      <c r="A55" s="13">
        <v>3</v>
      </c>
      <c r="B55" s="225" t="s">
        <v>5</v>
      </c>
      <c r="C55" s="17">
        <f t="shared" si="10"/>
        <v>73668</v>
      </c>
      <c r="D55" s="126">
        <f t="shared" si="11"/>
        <v>86874</v>
      </c>
      <c r="E55" s="123">
        <f t="shared" si="12"/>
        <v>83.764085187669849</v>
      </c>
      <c r="F55" s="25">
        <f t="shared" si="13"/>
        <v>84.798673941570542</v>
      </c>
      <c r="G55" s="26"/>
      <c r="I55" s="223"/>
    </row>
    <row r="56" spans="1:16" ht="13.5" customHeight="1" x14ac:dyDescent="0.15">
      <c r="A56" s="13">
        <v>4</v>
      </c>
      <c r="B56" s="224" t="s">
        <v>3</v>
      </c>
      <c r="C56" s="17">
        <f t="shared" si="10"/>
        <v>69500</v>
      </c>
      <c r="D56" s="126">
        <f t="shared" si="11"/>
        <v>57813</v>
      </c>
      <c r="E56" s="123">
        <f t="shared" si="12"/>
        <v>80.106039649608121</v>
      </c>
      <c r="F56" s="25">
        <f t="shared" si="13"/>
        <v>120.21517651739228</v>
      </c>
      <c r="G56" s="26"/>
      <c r="I56" s="223"/>
    </row>
    <row r="57" spans="1:16" ht="13.5" customHeight="1" x14ac:dyDescent="0.15">
      <c r="A57" s="13">
        <v>5</v>
      </c>
      <c r="B57" s="224" t="s">
        <v>22</v>
      </c>
      <c r="C57" s="17">
        <f t="shared" si="10"/>
        <v>65458</v>
      </c>
      <c r="D57" s="126">
        <f t="shared" si="11"/>
        <v>46178</v>
      </c>
      <c r="E57" s="123">
        <f t="shared" si="12"/>
        <v>93.665307290548753</v>
      </c>
      <c r="F57" s="25">
        <f t="shared" si="13"/>
        <v>141.75148339035903</v>
      </c>
      <c r="G57" s="26"/>
      <c r="I57" s="223"/>
      <c r="P57" s="33"/>
    </row>
    <row r="58" spans="1:16" ht="13.5" customHeight="1" x14ac:dyDescent="0.15">
      <c r="A58" s="13">
        <v>6</v>
      </c>
      <c r="B58" s="225" t="s">
        <v>2</v>
      </c>
      <c r="C58" s="17">
        <f t="shared" si="10"/>
        <v>52476</v>
      </c>
      <c r="D58" s="126">
        <f t="shared" si="11"/>
        <v>44093</v>
      </c>
      <c r="E58" s="123">
        <f t="shared" si="12"/>
        <v>101.43033864233801</v>
      </c>
      <c r="F58" s="25">
        <f t="shared" si="13"/>
        <v>119.01208808654435</v>
      </c>
      <c r="G58" s="26"/>
    </row>
    <row r="59" spans="1:16" ht="13.5" customHeight="1" x14ac:dyDescent="0.15">
      <c r="A59" s="13">
        <v>7</v>
      </c>
      <c r="B59" s="227" t="s">
        <v>1</v>
      </c>
      <c r="C59" s="17">
        <f t="shared" si="10"/>
        <v>40250</v>
      </c>
      <c r="D59" s="126">
        <f t="shared" si="11"/>
        <v>52293</v>
      </c>
      <c r="E59" s="123">
        <f t="shared" si="12"/>
        <v>84.28436812899173</v>
      </c>
      <c r="F59" s="25">
        <f t="shared" si="13"/>
        <v>76.970148968313154</v>
      </c>
      <c r="G59" s="26"/>
    </row>
    <row r="60" spans="1:16" ht="13.5" customHeight="1" x14ac:dyDescent="0.15">
      <c r="A60" s="13">
        <v>8</v>
      </c>
      <c r="B60" s="224" t="s">
        <v>7</v>
      </c>
      <c r="C60" s="17">
        <f t="shared" si="10"/>
        <v>37632</v>
      </c>
      <c r="D60" s="126">
        <f t="shared" si="11"/>
        <v>19380</v>
      </c>
      <c r="E60" s="123">
        <f t="shared" si="12"/>
        <v>86.661753868828299</v>
      </c>
      <c r="F60" s="25">
        <f t="shared" si="13"/>
        <v>194.17956656346749</v>
      </c>
      <c r="G60" s="26"/>
    </row>
    <row r="61" spans="1:16" ht="13.5" customHeight="1" x14ac:dyDescent="0.15">
      <c r="A61" s="13">
        <v>9</v>
      </c>
      <c r="B61" s="302" t="s">
        <v>29</v>
      </c>
      <c r="C61" s="17">
        <f t="shared" si="10"/>
        <v>31736</v>
      </c>
      <c r="D61" s="126">
        <f t="shared" si="11"/>
        <v>22543</v>
      </c>
      <c r="E61" s="123">
        <f t="shared" si="12"/>
        <v>92.023081161017188</v>
      </c>
      <c r="F61" s="25">
        <f t="shared" si="13"/>
        <v>140.77984296677462</v>
      </c>
      <c r="G61" s="26"/>
    </row>
    <row r="62" spans="1:16" ht="13.5" customHeight="1" thickBot="1" x14ac:dyDescent="0.2">
      <c r="A62" s="179">
        <v>10</v>
      </c>
      <c r="B62" s="538" t="s">
        <v>39</v>
      </c>
      <c r="C62" s="160">
        <f t="shared" si="10"/>
        <v>30122</v>
      </c>
      <c r="D62" s="180">
        <f t="shared" si="11"/>
        <v>24598</v>
      </c>
      <c r="E62" s="181">
        <f t="shared" si="12"/>
        <v>76.208065577088504</v>
      </c>
      <c r="F62" s="182">
        <f t="shared" si="13"/>
        <v>122.45711033417351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794593</v>
      </c>
      <c r="D63" s="185">
        <f t="shared" si="11"/>
        <v>726744</v>
      </c>
      <c r="E63" s="186">
        <f>SUM(C63/R26*100)</f>
        <v>91.459415533964943</v>
      </c>
      <c r="F63" s="187">
        <f t="shared" si="13"/>
        <v>109.33602479002235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41" sqref="M41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221</v>
      </c>
      <c r="I2" s="119"/>
      <c r="J2" s="257" t="s">
        <v>122</v>
      </c>
      <c r="K2" s="5"/>
      <c r="L2" s="408" t="s">
        <v>212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119</v>
      </c>
      <c r="I3" s="119"/>
      <c r="J3" s="202" t="s">
        <v>120</v>
      </c>
      <c r="K3" s="5"/>
      <c r="L3" s="408" t="s">
        <v>119</v>
      </c>
      <c r="M3" s="1"/>
      <c r="N3" s="129"/>
      <c r="O3" s="129"/>
      <c r="S3" s="31"/>
      <c r="T3" s="31"/>
      <c r="U3" s="31"/>
    </row>
    <row r="4" spans="8:30" x14ac:dyDescent="0.15">
      <c r="H4" s="128">
        <v>27137</v>
      </c>
      <c r="I4" s="119">
        <v>33</v>
      </c>
      <c r="J4" s="224" t="s">
        <v>0</v>
      </c>
      <c r="K4" s="163">
        <f>SUM(I4)</f>
        <v>33</v>
      </c>
      <c r="L4" s="425">
        <v>20869</v>
      </c>
      <c r="M4" s="54"/>
      <c r="N4" s="130"/>
      <c r="O4" s="130"/>
      <c r="S4" s="31"/>
      <c r="T4" s="31"/>
      <c r="U4" s="31"/>
    </row>
    <row r="5" spans="8:30" x14ac:dyDescent="0.15">
      <c r="H5" s="267">
        <v>18068</v>
      </c>
      <c r="I5" s="119">
        <v>26</v>
      </c>
      <c r="J5" s="224" t="s">
        <v>31</v>
      </c>
      <c r="K5" s="163">
        <f t="shared" ref="K5:K13" si="0">SUM(I5)</f>
        <v>26</v>
      </c>
      <c r="L5" s="426">
        <v>13868</v>
      </c>
      <c r="M5" s="54"/>
      <c r="N5" s="130"/>
      <c r="O5" s="130"/>
      <c r="S5" s="31"/>
      <c r="T5" s="31"/>
      <c r="U5" s="31"/>
    </row>
    <row r="6" spans="8:30" x14ac:dyDescent="0.15">
      <c r="H6" s="53">
        <v>6499</v>
      </c>
      <c r="I6" s="119">
        <v>14</v>
      </c>
      <c r="J6" s="224" t="s">
        <v>20</v>
      </c>
      <c r="K6" s="163">
        <f t="shared" si="0"/>
        <v>14</v>
      </c>
      <c r="L6" s="426">
        <v>8822</v>
      </c>
      <c r="M6" s="54"/>
      <c r="N6" s="256"/>
      <c r="O6" s="130"/>
      <c r="S6" s="31"/>
      <c r="T6" s="31"/>
      <c r="U6" s="31"/>
    </row>
    <row r="7" spans="8:30" x14ac:dyDescent="0.15">
      <c r="H7" s="267">
        <v>5347</v>
      </c>
      <c r="I7" s="119">
        <v>34</v>
      </c>
      <c r="J7" s="224" t="s">
        <v>1</v>
      </c>
      <c r="K7" s="163">
        <f t="shared" si="0"/>
        <v>34</v>
      </c>
      <c r="L7" s="426">
        <v>2011</v>
      </c>
      <c r="M7" s="54"/>
      <c r="N7" s="130"/>
      <c r="O7" s="130"/>
      <c r="S7" s="31"/>
      <c r="T7" s="31"/>
      <c r="U7" s="31"/>
    </row>
    <row r="8" spans="8:30" x14ac:dyDescent="0.15">
      <c r="H8" s="53">
        <v>3916</v>
      </c>
      <c r="I8" s="119">
        <v>38</v>
      </c>
      <c r="J8" s="224" t="s">
        <v>39</v>
      </c>
      <c r="K8" s="163">
        <f t="shared" si="0"/>
        <v>38</v>
      </c>
      <c r="L8" s="426">
        <v>2166</v>
      </c>
      <c r="M8" s="54"/>
      <c r="N8" s="130"/>
      <c r="O8" s="130"/>
      <c r="S8" s="31"/>
      <c r="T8" s="31"/>
      <c r="U8" s="31"/>
    </row>
    <row r="9" spans="8:30" x14ac:dyDescent="0.15">
      <c r="H9" s="53">
        <v>3496</v>
      </c>
      <c r="I9" s="119">
        <v>24</v>
      </c>
      <c r="J9" s="224" t="s">
        <v>29</v>
      </c>
      <c r="K9" s="163">
        <f t="shared" si="0"/>
        <v>24</v>
      </c>
      <c r="L9" s="426">
        <v>1736</v>
      </c>
      <c r="M9" s="54"/>
      <c r="N9" s="130"/>
      <c r="O9" s="130"/>
      <c r="S9" s="31"/>
      <c r="T9" s="31"/>
      <c r="U9" s="31"/>
    </row>
    <row r="10" spans="8:30" x14ac:dyDescent="0.15">
      <c r="H10" s="53">
        <v>2875</v>
      </c>
      <c r="I10" s="194">
        <v>15</v>
      </c>
      <c r="J10" s="227" t="s">
        <v>21</v>
      </c>
      <c r="K10" s="163">
        <f t="shared" si="0"/>
        <v>15</v>
      </c>
      <c r="L10" s="426">
        <v>2301</v>
      </c>
      <c r="S10" s="31"/>
      <c r="T10" s="31"/>
      <c r="U10" s="31"/>
    </row>
    <row r="11" spans="8:30" x14ac:dyDescent="0.15">
      <c r="H11" s="52">
        <v>2246</v>
      </c>
      <c r="I11" s="119">
        <v>37</v>
      </c>
      <c r="J11" s="224" t="s">
        <v>38</v>
      </c>
      <c r="K11" s="163">
        <f t="shared" si="0"/>
        <v>37</v>
      </c>
      <c r="L11" s="426">
        <v>1125</v>
      </c>
      <c r="M11" s="54"/>
      <c r="N11" s="130"/>
      <c r="O11" s="130"/>
      <c r="S11" s="31"/>
      <c r="T11" s="31"/>
      <c r="U11" s="31"/>
    </row>
    <row r="12" spans="8:30" x14ac:dyDescent="0.15">
      <c r="H12" s="447">
        <v>2078</v>
      </c>
      <c r="I12" s="194">
        <v>36</v>
      </c>
      <c r="J12" s="227" t="s">
        <v>5</v>
      </c>
      <c r="K12" s="163">
        <f t="shared" si="0"/>
        <v>36</v>
      </c>
      <c r="L12" s="426">
        <v>2166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51">
        <v>948</v>
      </c>
      <c r="I13" s="542">
        <v>17</v>
      </c>
      <c r="J13" s="543" t="s">
        <v>22</v>
      </c>
      <c r="K13" s="163">
        <f t="shared" si="0"/>
        <v>17</v>
      </c>
      <c r="L13" s="426">
        <v>1199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127">
        <v>934</v>
      </c>
      <c r="I14" s="168">
        <v>25</v>
      </c>
      <c r="J14" s="245" t="s">
        <v>30</v>
      </c>
      <c r="K14" s="151" t="s">
        <v>8</v>
      </c>
      <c r="L14" s="427">
        <v>58378</v>
      </c>
      <c r="S14" s="31"/>
      <c r="T14" s="31"/>
      <c r="U14" s="31"/>
    </row>
    <row r="15" spans="8:30" x14ac:dyDescent="0.15">
      <c r="H15" s="127">
        <v>930</v>
      </c>
      <c r="I15" s="119">
        <v>27</v>
      </c>
      <c r="J15" s="224" t="s">
        <v>32</v>
      </c>
      <c r="K15" s="61"/>
      <c r="L15" s="1" t="s">
        <v>67</v>
      </c>
      <c r="M15" s="531" t="s">
        <v>112</v>
      </c>
      <c r="N15" s="51" t="s">
        <v>83</v>
      </c>
      <c r="S15" s="31"/>
      <c r="T15" s="31"/>
      <c r="U15" s="31"/>
    </row>
    <row r="16" spans="8:30" x14ac:dyDescent="0.15">
      <c r="H16" s="127">
        <v>699</v>
      </c>
      <c r="I16" s="404">
        <v>40</v>
      </c>
      <c r="J16" s="225" t="s">
        <v>2</v>
      </c>
      <c r="K16" s="163">
        <f>SUM(I4)</f>
        <v>33</v>
      </c>
      <c r="L16" s="224" t="s">
        <v>0</v>
      </c>
      <c r="M16" s="428">
        <v>26388</v>
      </c>
      <c r="N16" s="128">
        <f>SUM(H4)</f>
        <v>27137</v>
      </c>
      <c r="O16" s="54"/>
      <c r="P16" s="21"/>
      <c r="S16" s="31"/>
      <c r="T16" s="31"/>
      <c r="U16" s="31"/>
    </row>
    <row r="17" spans="1:21" x14ac:dyDescent="0.15">
      <c r="H17" s="267">
        <v>280</v>
      </c>
      <c r="I17" s="119">
        <v>19</v>
      </c>
      <c r="J17" s="224" t="s">
        <v>24</v>
      </c>
      <c r="K17" s="163">
        <f t="shared" ref="K17:K25" si="1">SUM(I5)</f>
        <v>26</v>
      </c>
      <c r="L17" s="224" t="s">
        <v>31</v>
      </c>
      <c r="M17" s="429">
        <v>19230</v>
      </c>
      <c r="N17" s="128">
        <f t="shared" ref="N17:N25" si="2">SUM(H5)</f>
        <v>18068</v>
      </c>
      <c r="O17" s="54"/>
      <c r="P17" s="21"/>
      <c r="S17" s="31"/>
      <c r="T17" s="31"/>
      <c r="U17" s="31"/>
    </row>
    <row r="18" spans="1:21" x14ac:dyDescent="0.15">
      <c r="H18" s="550">
        <v>223</v>
      </c>
      <c r="I18" s="119">
        <v>1</v>
      </c>
      <c r="J18" s="224" t="s">
        <v>4</v>
      </c>
      <c r="K18" s="163">
        <f t="shared" si="1"/>
        <v>14</v>
      </c>
      <c r="L18" s="224" t="s">
        <v>20</v>
      </c>
      <c r="M18" s="429">
        <v>8751</v>
      </c>
      <c r="N18" s="128">
        <f t="shared" si="2"/>
        <v>6499</v>
      </c>
      <c r="O18" s="54"/>
      <c r="P18" s="21"/>
      <c r="S18" s="31"/>
      <c r="T18" s="31"/>
      <c r="U18" s="31"/>
    </row>
    <row r="19" spans="1:21" x14ac:dyDescent="0.15">
      <c r="H19" s="5">
        <v>216</v>
      </c>
      <c r="I19" s="119">
        <v>16</v>
      </c>
      <c r="J19" s="224" t="s">
        <v>3</v>
      </c>
      <c r="K19" s="163">
        <f t="shared" si="1"/>
        <v>34</v>
      </c>
      <c r="L19" s="224" t="s">
        <v>1</v>
      </c>
      <c r="M19" s="429">
        <v>5363</v>
      </c>
      <c r="N19" s="128">
        <f t="shared" si="2"/>
        <v>5347</v>
      </c>
      <c r="O19" s="54"/>
      <c r="P19" s="21"/>
      <c r="S19" s="31"/>
      <c r="T19" s="31"/>
      <c r="U19" s="31"/>
    </row>
    <row r="20" spans="1:21" ht="14.25" thickBot="1" x14ac:dyDescent="0.2">
      <c r="H20" s="127">
        <v>142</v>
      </c>
      <c r="I20" s="119">
        <v>31</v>
      </c>
      <c r="J20" s="224" t="s">
        <v>125</v>
      </c>
      <c r="K20" s="163">
        <f t="shared" si="1"/>
        <v>38</v>
      </c>
      <c r="L20" s="224" t="s">
        <v>39</v>
      </c>
      <c r="M20" s="429">
        <v>4958</v>
      </c>
      <c r="N20" s="128">
        <f t="shared" si="2"/>
        <v>3916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221</v>
      </c>
      <c r="D21" s="74" t="s">
        <v>212</v>
      </c>
      <c r="E21" s="74" t="s">
        <v>54</v>
      </c>
      <c r="F21" s="74" t="s">
        <v>53</v>
      </c>
      <c r="G21" s="74" t="s">
        <v>55</v>
      </c>
      <c r="H21" s="127">
        <v>123</v>
      </c>
      <c r="I21" s="119">
        <v>23</v>
      </c>
      <c r="J21" s="224" t="s">
        <v>28</v>
      </c>
      <c r="K21" s="163">
        <f t="shared" si="1"/>
        <v>24</v>
      </c>
      <c r="L21" s="224" t="s">
        <v>29</v>
      </c>
      <c r="M21" s="429">
        <v>4768</v>
      </c>
      <c r="N21" s="128">
        <f t="shared" si="2"/>
        <v>3496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27137</v>
      </c>
      <c r="D22" s="128">
        <f>SUM(L4)</f>
        <v>20869</v>
      </c>
      <c r="E22" s="66">
        <f t="shared" ref="E22:E32" si="4">SUM(N16/M16*100)</f>
        <v>102.83841139912082</v>
      </c>
      <c r="F22" s="70">
        <f>SUM(C22/D22*100)</f>
        <v>130.03498011404474</v>
      </c>
      <c r="G22" s="5"/>
      <c r="H22" s="530">
        <v>95</v>
      </c>
      <c r="I22" s="119">
        <v>21</v>
      </c>
      <c r="J22" s="224" t="s">
        <v>26</v>
      </c>
      <c r="K22" s="163">
        <f t="shared" si="1"/>
        <v>15</v>
      </c>
      <c r="L22" s="227" t="s">
        <v>21</v>
      </c>
      <c r="M22" s="429">
        <v>3888</v>
      </c>
      <c r="N22" s="128">
        <f t="shared" si="2"/>
        <v>2875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18068</v>
      </c>
      <c r="D23" s="128">
        <f>SUM(L5)</f>
        <v>13868</v>
      </c>
      <c r="E23" s="66">
        <f t="shared" si="4"/>
        <v>93.957358294331769</v>
      </c>
      <c r="F23" s="70">
        <f t="shared" ref="F23:F32" si="5">SUM(C23/D23*100)</f>
        <v>130.28554946639744</v>
      </c>
      <c r="G23" s="5"/>
      <c r="H23" s="131">
        <v>69</v>
      </c>
      <c r="I23" s="119">
        <v>6</v>
      </c>
      <c r="J23" s="224" t="s">
        <v>14</v>
      </c>
      <c r="K23" s="163">
        <f t="shared" si="1"/>
        <v>37</v>
      </c>
      <c r="L23" s="224" t="s">
        <v>38</v>
      </c>
      <c r="M23" s="429">
        <v>2162</v>
      </c>
      <c r="N23" s="128">
        <f t="shared" si="2"/>
        <v>2246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6499</v>
      </c>
      <c r="D24" s="128">
        <f t="shared" ref="D24:D31" si="6">SUM(L6)</f>
        <v>8822</v>
      </c>
      <c r="E24" s="66">
        <f t="shared" si="4"/>
        <v>74.265798194492064</v>
      </c>
      <c r="F24" s="70">
        <f t="shared" si="5"/>
        <v>73.668102471094983</v>
      </c>
      <c r="G24" s="5"/>
      <c r="H24" s="176">
        <v>49</v>
      </c>
      <c r="I24" s="119">
        <v>9</v>
      </c>
      <c r="J24" s="454" t="s">
        <v>200</v>
      </c>
      <c r="K24" s="163">
        <f t="shared" si="1"/>
        <v>36</v>
      </c>
      <c r="L24" s="227" t="s">
        <v>5</v>
      </c>
      <c r="M24" s="429">
        <v>2597</v>
      </c>
      <c r="N24" s="128">
        <f t="shared" si="2"/>
        <v>2078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1</v>
      </c>
      <c r="C25" s="52">
        <f t="shared" si="3"/>
        <v>5347</v>
      </c>
      <c r="D25" s="128">
        <f t="shared" si="6"/>
        <v>2011</v>
      </c>
      <c r="E25" s="66">
        <f t="shared" si="4"/>
        <v>99.701659518925979</v>
      </c>
      <c r="F25" s="70">
        <f t="shared" si="5"/>
        <v>265.88761810044753</v>
      </c>
      <c r="G25" s="5"/>
      <c r="H25" s="176">
        <v>12</v>
      </c>
      <c r="I25" s="119">
        <v>2</v>
      </c>
      <c r="J25" s="224" t="s">
        <v>6</v>
      </c>
      <c r="K25" s="252">
        <f t="shared" si="1"/>
        <v>17</v>
      </c>
      <c r="L25" s="543" t="s">
        <v>22</v>
      </c>
      <c r="M25" s="430">
        <v>1010</v>
      </c>
      <c r="N25" s="233">
        <f t="shared" si="2"/>
        <v>948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39</v>
      </c>
      <c r="C26" s="128">
        <f t="shared" si="3"/>
        <v>3916</v>
      </c>
      <c r="D26" s="128">
        <f t="shared" si="6"/>
        <v>2166</v>
      </c>
      <c r="E26" s="534">
        <f t="shared" si="4"/>
        <v>78.983461073013316</v>
      </c>
      <c r="F26" s="537">
        <f t="shared" si="5"/>
        <v>180.79409048938135</v>
      </c>
      <c r="G26" s="16"/>
      <c r="H26" s="176">
        <v>10</v>
      </c>
      <c r="I26" s="119">
        <v>32</v>
      </c>
      <c r="J26" s="224" t="s">
        <v>36</v>
      </c>
      <c r="K26" s="5"/>
      <c r="L26" s="503" t="s">
        <v>190</v>
      </c>
      <c r="M26" s="431">
        <v>84022</v>
      </c>
      <c r="N26" s="265">
        <f>SUM(H44)</f>
        <v>76417</v>
      </c>
      <c r="S26" s="31"/>
      <c r="T26" s="31"/>
      <c r="U26" s="31"/>
    </row>
    <row r="27" spans="1:21" x14ac:dyDescent="0.15">
      <c r="A27" s="76">
        <v>6</v>
      </c>
      <c r="B27" s="224" t="s">
        <v>29</v>
      </c>
      <c r="C27" s="52">
        <f t="shared" si="3"/>
        <v>3496</v>
      </c>
      <c r="D27" s="128">
        <f t="shared" si="6"/>
        <v>1736</v>
      </c>
      <c r="E27" s="66">
        <f t="shared" si="4"/>
        <v>73.322147651006702</v>
      </c>
      <c r="F27" s="70">
        <f t="shared" si="5"/>
        <v>201.38248847926269</v>
      </c>
      <c r="G27" s="5"/>
      <c r="H27" s="530">
        <v>10</v>
      </c>
      <c r="I27" s="119">
        <v>39</v>
      </c>
      <c r="J27" s="224" t="s">
        <v>40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21</v>
      </c>
      <c r="C28" s="52">
        <f t="shared" si="3"/>
        <v>2875</v>
      </c>
      <c r="D28" s="128">
        <f t="shared" si="6"/>
        <v>2301</v>
      </c>
      <c r="E28" s="66">
        <f t="shared" si="4"/>
        <v>73.945473251028801</v>
      </c>
      <c r="F28" s="70">
        <f t="shared" si="5"/>
        <v>124.94567579313343</v>
      </c>
      <c r="G28" s="5"/>
      <c r="H28" s="131">
        <v>6</v>
      </c>
      <c r="I28" s="119">
        <v>22</v>
      </c>
      <c r="J28" s="224" t="s">
        <v>27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38</v>
      </c>
      <c r="C29" s="52">
        <f t="shared" si="3"/>
        <v>2246</v>
      </c>
      <c r="D29" s="128">
        <f t="shared" si="6"/>
        <v>1125</v>
      </c>
      <c r="E29" s="66">
        <f t="shared" si="4"/>
        <v>103.88529139685477</v>
      </c>
      <c r="F29" s="70">
        <f t="shared" si="5"/>
        <v>199.64444444444445</v>
      </c>
      <c r="G29" s="15"/>
      <c r="H29" s="176">
        <v>5</v>
      </c>
      <c r="I29" s="119">
        <v>4</v>
      </c>
      <c r="J29" s="224" t="s">
        <v>12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5</v>
      </c>
      <c r="C30" s="52">
        <f t="shared" si="3"/>
        <v>2078</v>
      </c>
      <c r="D30" s="128">
        <f t="shared" si="6"/>
        <v>2166</v>
      </c>
      <c r="E30" s="66">
        <f t="shared" si="4"/>
        <v>80.015402387370045</v>
      </c>
      <c r="F30" s="70">
        <f t="shared" si="5"/>
        <v>95.937211449676823</v>
      </c>
      <c r="G30" s="16"/>
      <c r="H30" s="530">
        <v>3</v>
      </c>
      <c r="I30" s="119">
        <v>7</v>
      </c>
      <c r="J30" s="224" t="s">
        <v>15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43" t="s">
        <v>22</v>
      </c>
      <c r="C31" s="52">
        <f t="shared" si="3"/>
        <v>948</v>
      </c>
      <c r="D31" s="128">
        <f t="shared" si="6"/>
        <v>1199</v>
      </c>
      <c r="E31" s="66">
        <f t="shared" si="4"/>
        <v>93.861386138613852</v>
      </c>
      <c r="F31" s="70">
        <f t="shared" si="5"/>
        <v>79.065888240200167</v>
      </c>
      <c r="G31" s="132"/>
      <c r="H31" s="552">
        <v>1</v>
      </c>
      <c r="I31" s="119">
        <v>12</v>
      </c>
      <c r="J31" s="224" t="s">
        <v>19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76417</v>
      </c>
      <c r="D32" s="82">
        <f>SUM(L14)</f>
        <v>58378</v>
      </c>
      <c r="E32" s="85">
        <f t="shared" si="4"/>
        <v>90.948799124038942</v>
      </c>
      <c r="F32" s="83">
        <f t="shared" si="5"/>
        <v>130.90033916886497</v>
      </c>
      <c r="G32" s="84"/>
      <c r="H32" s="540">
        <v>0</v>
      </c>
      <c r="I32" s="119">
        <v>3</v>
      </c>
      <c r="J32" s="224" t="s">
        <v>11</v>
      </c>
      <c r="L32" s="36"/>
      <c r="M32" s="31"/>
      <c r="S32" s="31"/>
      <c r="T32" s="31"/>
      <c r="U32" s="31"/>
    </row>
    <row r="33" spans="1:30" x14ac:dyDescent="0.15">
      <c r="H33" s="52">
        <v>0</v>
      </c>
      <c r="I33" s="119">
        <v>5</v>
      </c>
      <c r="J33" s="224" t="s">
        <v>13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9">
        <v>0</v>
      </c>
      <c r="I34" s="119">
        <v>8</v>
      </c>
      <c r="J34" s="224" t="s">
        <v>16</v>
      </c>
      <c r="L34" s="295"/>
      <c r="M34" s="31"/>
      <c r="S34" s="31"/>
      <c r="T34" s="31"/>
      <c r="U34" s="31"/>
    </row>
    <row r="35" spans="1:30" x14ac:dyDescent="0.15">
      <c r="H35" s="550">
        <v>0</v>
      </c>
      <c r="I35" s="119">
        <v>10</v>
      </c>
      <c r="J35" s="224" t="s">
        <v>17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128">
        <v>0</v>
      </c>
      <c r="I36" s="119">
        <v>11</v>
      </c>
      <c r="J36" s="224" t="s">
        <v>18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267">
        <v>0</v>
      </c>
      <c r="I37" s="119">
        <v>13</v>
      </c>
      <c r="J37" s="224" t="s">
        <v>7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127">
        <v>0</v>
      </c>
      <c r="I38" s="119">
        <v>18</v>
      </c>
      <c r="J38" s="224" t="s">
        <v>23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53">
        <v>0</v>
      </c>
      <c r="I39" s="119">
        <v>20</v>
      </c>
      <c r="J39" s="224" t="s">
        <v>25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53">
        <v>0</v>
      </c>
      <c r="I40" s="119">
        <v>28</v>
      </c>
      <c r="J40" s="224" t="s">
        <v>33</v>
      </c>
      <c r="L40" s="57"/>
      <c r="M40" s="31"/>
      <c r="S40" s="31"/>
      <c r="T40" s="31"/>
      <c r="U40" s="31"/>
    </row>
    <row r="41" spans="1:30" x14ac:dyDescent="0.15">
      <c r="H41" s="53">
        <v>0</v>
      </c>
      <c r="I41" s="119">
        <v>29</v>
      </c>
      <c r="J41" s="224" t="s">
        <v>115</v>
      </c>
      <c r="L41" s="57"/>
      <c r="M41" s="31"/>
      <c r="S41" s="31"/>
      <c r="T41" s="31"/>
      <c r="U41" s="31"/>
    </row>
    <row r="42" spans="1:30" x14ac:dyDescent="0.15">
      <c r="H42" s="53">
        <v>0</v>
      </c>
      <c r="I42" s="119">
        <v>30</v>
      </c>
      <c r="J42" s="224" t="s">
        <v>34</v>
      </c>
      <c r="L42" s="57"/>
      <c r="M42" s="31"/>
      <c r="S42" s="31"/>
      <c r="T42" s="31"/>
      <c r="U42" s="31"/>
    </row>
    <row r="43" spans="1:30" x14ac:dyDescent="0.15">
      <c r="H43" s="53">
        <v>0</v>
      </c>
      <c r="I43" s="119">
        <v>35</v>
      </c>
      <c r="J43" s="224" t="s">
        <v>37</v>
      </c>
      <c r="L43" s="57"/>
      <c r="M43" s="31"/>
      <c r="S43" s="37"/>
      <c r="T43" s="37"/>
      <c r="U43" s="37"/>
    </row>
    <row r="44" spans="1:30" x14ac:dyDescent="0.15">
      <c r="H44" s="164">
        <f>SUM(H4:H43)</f>
        <v>76417</v>
      </c>
      <c r="I44" s="119"/>
      <c r="J44" s="232" t="s">
        <v>117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221</v>
      </c>
      <c r="I47" s="119"/>
      <c r="J47" s="250" t="s">
        <v>79</v>
      </c>
      <c r="K47" s="5"/>
      <c r="L47" s="413" t="s">
        <v>212</v>
      </c>
      <c r="S47" s="31"/>
      <c r="T47" s="31"/>
      <c r="U47" s="31"/>
      <c r="V47" s="31"/>
    </row>
    <row r="48" spans="1:30" x14ac:dyDescent="0.15">
      <c r="H48" s="258" t="s">
        <v>119</v>
      </c>
      <c r="I48" s="168"/>
      <c r="J48" s="249" t="s">
        <v>56</v>
      </c>
      <c r="K48" s="243"/>
      <c r="L48" s="418" t="s">
        <v>119</v>
      </c>
      <c r="S48" s="31"/>
      <c r="T48" s="31"/>
      <c r="U48" s="31"/>
      <c r="V48" s="31"/>
    </row>
    <row r="49" spans="1:22" x14ac:dyDescent="0.15">
      <c r="H49" s="128">
        <v>47156</v>
      </c>
      <c r="I49" s="119">
        <v>26</v>
      </c>
      <c r="J49" s="224" t="s">
        <v>31</v>
      </c>
      <c r="K49" s="5">
        <f>SUM(I49)</f>
        <v>26</v>
      </c>
      <c r="L49" s="419">
        <v>52196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128">
        <v>15717</v>
      </c>
      <c r="I50" s="119">
        <v>25</v>
      </c>
      <c r="J50" s="224" t="s">
        <v>30</v>
      </c>
      <c r="K50" s="5">
        <f t="shared" ref="K50:K58" si="7">SUM(I50)</f>
        <v>25</v>
      </c>
      <c r="L50" s="419">
        <v>16778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53">
        <v>15617</v>
      </c>
      <c r="I51" s="119">
        <v>13</v>
      </c>
      <c r="J51" s="224" t="s">
        <v>7</v>
      </c>
      <c r="K51" s="5">
        <f t="shared" si="7"/>
        <v>13</v>
      </c>
      <c r="L51" s="419">
        <v>7767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127">
        <v>9733</v>
      </c>
      <c r="I52" s="119">
        <v>33</v>
      </c>
      <c r="J52" s="224" t="s">
        <v>0</v>
      </c>
      <c r="K52" s="5">
        <f t="shared" si="7"/>
        <v>33</v>
      </c>
      <c r="L52" s="419">
        <v>18715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221</v>
      </c>
      <c r="D53" s="74" t="s">
        <v>212</v>
      </c>
      <c r="E53" s="74" t="s">
        <v>54</v>
      </c>
      <c r="F53" s="74" t="s">
        <v>53</v>
      </c>
      <c r="G53" s="74" t="s">
        <v>55</v>
      </c>
      <c r="H53" s="53">
        <v>7731</v>
      </c>
      <c r="I53" s="119">
        <v>40</v>
      </c>
      <c r="J53" s="224" t="s">
        <v>2</v>
      </c>
      <c r="K53" s="5">
        <f t="shared" si="7"/>
        <v>40</v>
      </c>
      <c r="L53" s="419">
        <v>7479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47156</v>
      </c>
      <c r="D54" s="139">
        <f>SUM(L49)</f>
        <v>52196</v>
      </c>
      <c r="E54" s="66">
        <f t="shared" ref="E54:E64" si="9">SUM(N63/M63*100)</f>
        <v>84.536230325194509</v>
      </c>
      <c r="F54" s="66">
        <f>SUM(C54/D54*100)</f>
        <v>90.344087669553218</v>
      </c>
      <c r="G54" s="5"/>
      <c r="H54" s="53">
        <v>4374</v>
      </c>
      <c r="I54" s="119">
        <v>24</v>
      </c>
      <c r="J54" s="224" t="s">
        <v>29</v>
      </c>
      <c r="K54" s="5">
        <f t="shared" si="7"/>
        <v>24</v>
      </c>
      <c r="L54" s="419">
        <v>3876</v>
      </c>
      <c r="M54" s="31"/>
      <c r="N54" s="498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30</v>
      </c>
      <c r="C55" s="52">
        <f t="shared" si="8"/>
        <v>15717</v>
      </c>
      <c r="D55" s="139">
        <f t="shared" ref="D55:D64" si="10">SUM(L50)</f>
        <v>16778</v>
      </c>
      <c r="E55" s="66">
        <f t="shared" si="9"/>
        <v>84.691238279987076</v>
      </c>
      <c r="F55" s="66">
        <f t="shared" ref="F55:F64" si="11">SUM(C55/D55*100)</f>
        <v>93.676242698772199</v>
      </c>
      <c r="G55" s="5"/>
      <c r="H55" s="53">
        <v>3563</v>
      </c>
      <c r="I55" s="119">
        <v>34</v>
      </c>
      <c r="J55" s="224" t="s">
        <v>1</v>
      </c>
      <c r="K55" s="5">
        <f t="shared" si="7"/>
        <v>34</v>
      </c>
      <c r="L55" s="419">
        <v>8055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7</v>
      </c>
      <c r="C56" s="52">
        <f t="shared" si="8"/>
        <v>15617</v>
      </c>
      <c r="D56" s="139">
        <f t="shared" si="10"/>
        <v>7767</v>
      </c>
      <c r="E56" s="66">
        <f t="shared" si="9"/>
        <v>99.585512052034176</v>
      </c>
      <c r="F56" s="66">
        <f t="shared" si="11"/>
        <v>201.06862366422041</v>
      </c>
      <c r="G56" s="5"/>
      <c r="H56" s="53">
        <v>3120</v>
      </c>
      <c r="I56" s="119">
        <v>16</v>
      </c>
      <c r="J56" s="224" t="s">
        <v>3</v>
      </c>
      <c r="K56" s="5">
        <f t="shared" si="7"/>
        <v>16</v>
      </c>
      <c r="L56" s="419">
        <v>3492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0</v>
      </c>
      <c r="C57" s="52">
        <f t="shared" si="8"/>
        <v>9733</v>
      </c>
      <c r="D57" s="139">
        <f t="shared" si="10"/>
        <v>18715</v>
      </c>
      <c r="E57" s="66">
        <f t="shared" si="9"/>
        <v>58.855898893390581</v>
      </c>
      <c r="F57" s="66">
        <f t="shared" si="11"/>
        <v>52.006411969008816</v>
      </c>
      <c r="G57" s="5"/>
      <c r="H57" s="545">
        <v>1941</v>
      </c>
      <c r="I57" s="119">
        <v>36</v>
      </c>
      <c r="J57" s="224" t="s">
        <v>5</v>
      </c>
      <c r="K57" s="5">
        <f t="shared" si="7"/>
        <v>36</v>
      </c>
      <c r="L57" s="419">
        <v>5388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2</v>
      </c>
      <c r="C58" s="52">
        <f t="shared" si="8"/>
        <v>7731</v>
      </c>
      <c r="D58" s="139">
        <f t="shared" si="10"/>
        <v>7479</v>
      </c>
      <c r="E58" s="66">
        <f t="shared" si="9"/>
        <v>99.370179948586127</v>
      </c>
      <c r="F58" s="66">
        <f t="shared" si="11"/>
        <v>103.36943441636583</v>
      </c>
      <c r="G58" s="16"/>
      <c r="H58" s="447">
        <v>1783</v>
      </c>
      <c r="I58" s="194">
        <v>38</v>
      </c>
      <c r="J58" s="227" t="s">
        <v>39</v>
      </c>
      <c r="K58" s="18">
        <f t="shared" si="7"/>
        <v>38</v>
      </c>
      <c r="L58" s="420">
        <v>1159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29</v>
      </c>
      <c r="C59" s="52">
        <f t="shared" si="8"/>
        <v>4374</v>
      </c>
      <c r="D59" s="139">
        <f t="shared" si="10"/>
        <v>3876</v>
      </c>
      <c r="E59" s="66">
        <f t="shared" si="9"/>
        <v>101.69727970239479</v>
      </c>
      <c r="F59" s="66">
        <f t="shared" si="11"/>
        <v>112.84829721362229</v>
      </c>
      <c r="G59" s="5"/>
      <c r="H59" s="553">
        <v>1583</v>
      </c>
      <c r="I59" s="459">
        <v>22</v>
      </c>
      <c r="J59" s="304" t="s">
        <v>27</v>
      </c>
      <c r="K59" s="12" t="s">
        <v>75</v>
      </c>
      <c r="L59" s="421">
        <v>131155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1</v>
      </c>
      <c r="C60" s="52">
        <f t="shared" si="8"/>
        <v>3563</v>
      </c>
      <c r="D60" s="139">
        <f t="shared" si="10"/>
        <v>8055</v>
      </c>
      <c r="E60" s="66">
        <f t="shared" si="9"/>
        <v>70.62438057482656</v>
      </c>
      <c r="F60" s="66">
        <f t="shared" si="11"/>
        <v>44.23339540657976</v>
      </c>
      <c r="G60" s="5"/>
      <c r="H60" s="552">
        <v>480</v>
      </c>
      <c r="I60" s="197">
        <v>21</v>
      </c>
      <c r="J60" s="5" t="s">
        <v>187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3</v>
      </c>
      <c r="C61" s="52">
        <f t="shared" si="8"/>
        <v>3120</v>
      </c>
      <c r="D61" s="139">
        <f t="shared" si="10"/>
        <v>3492</v>
      </c>
      <c r="E61" s="66">
        <f t="shared" si="9"/>
        <v>85.667215815486003</v>
      </c>
      <c r="F61" s="66">
        <f t="shared" si="11"/>
        <v>89.347079037800697</v>
      </c>
      <c r="G61" s="15"/>
      <c r="H61" s="131">
        <v>184</v>
      </c>
      <c r="I61" s="197">
        <v>17</v>
      </c>
      <c r="J61" s="224" t="s">
        <v>22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5</v>
      </c>
      <c r="C62" s="52">
        <f t="shared" si="8"/>
        <v>1941</v>
      </c>
      <c r="D62" s="139">
        <f t="shared" si="10"/>
        <v>5388</v>
      </c>
      <c r="E62" s="66">
        <f t="shared" si="9"/>
        <v>75.203409531189465</v>
      </c>
      <c r="F62" s="66">
        <f t="shared" si="11"/>
        <v>36.02449888641425</v>
      </c>
      <c r="G62" s="16"/>
      <c r="H62" s="545">
        <v>109</v>
      </c>
      <c r="I62" s="244">
        <v>9</v>
      </c>
      <c r="J62" s="454" t="s">
        <v>197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39</v>
      </c>
      <c r="C63" s="447">
        <f t="shared" si="8"/>
        <v>1783</v>
      </c>
      <c r="D63" s="195">
        <f t="shared" si="10"/>
        <v>1159</v>
      </c>
      <c r="E63" s="72">
        <f t="shared" si="9"/>
        <v>109.18554807103492</v>
      </c>
      <c r="F63" s="72">
        <f t="shared" si="11"/>
        <v>153.839516824849</v>
      </c>
      <c r="G63" s="132"/>
      <c r="H63" s="176">
        <v>70</v>
      </c>
      <c r="I63" s="119">
        <v>12</v>
      </c>
      <c r="J63" s="224" t="s">
        <v>19</v>
      </c>
      <c r="K63" s="5">
        <f>SUM(K49)</f>
        <v>26</v>
      </c>
      <c r="L63" s="224" t="s">
        <v>31</v>
      </c>
      <c r="M63" s="236">
        <v>55782</v>
      </c>
      <c r="N63" s="128">
        <f>SUM(H49)</f>
        <v>47156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113335</v>
      </c>
      <c r="D64" s="196">
        <f t="shared" si="10"/>
        <v>131155</v>
      </c>
      <c r="E64" s="85">
        <f t="shared" si="9"/>
        <v>83.960558872771998</v>
      </c>
      <c r="F64" s="85">
        <f t="shared" si="11"/>
        <v>86.413022759330559</v>
      </c>
      <c r="G64" s="84"/>
      <c r="H64" s="131">
        <v>39</v>
      </c>
      <c r="I64" s="119">
        <v>1</v>
      </c>
      <c r="J64" s="224" t="s">
        <v>4</v>
      </c>
      <c r="K64" s="5">
        <f t="shared" ref="K64:K72" si="12">SUM(K50)</f>
        <v>25</v>
      </c>
      <c r="L64" s="224" t="s">
        <v>30</v>
      </c>
      <c r="M64" s="236">
        <v>18558</v>
      </c>
      <c r="N64" s="128">
        <f t="shared" ref="N64:N72" si="13">SUM(H50)</f>
        <v>15717</v>
      </c>
      <c r="O64" s="54"/>
      <c r="S64" s="31"/>
      <c r="T64" s="31"/>
      <c r="U64" s="31"/>
      <c r="V64" s="31"/>
    </row>
    <row r="65" spans="2:22" x14ac:dyDescent="0.15">
      <c r="H65" s="128">
        <v>38</v>
      </c>
      <c r="I65" s="119">
        <v>23</v>
      </c>
      <c r="J65" s="224" t="s">
        <v>28</v>
      </c>
      <c r="K65" s="5">
        <f t="shared" si="12"/>
        <v>13</v>
      </c>
      <c r="L65" s="224" t="s">
        <v>7</v>
      </c>
      <c r="M65" s="236">
        <v>15682</v>
      </c>
      <c r="N65" s="128">
        <f t="shared" si="13"/>
        <v>15617</v>
      </c>
      <c r="O65" s="54"/>
      <c r="S65" s="31"/>
      <c r="T65" s="31"/>
      <c r="U65" s="31"/>
      <c r="V65" s="31"/>
    </row>
    <row r="66" spans="2:22" x14ac:dyDescent="0.15">
      <c r="H66" s="52">
        <v>35</v>
      </c>
      <c r="I66" s="119">
        <v>15</v>
      </c>
      <c r="J66" s="224" t="s">
        <v>21</v>
      </c>
      <c r="K66" s="5">
        <f t="shared" si="12"/>
        <v>33</v>
      </c>
      <c r="L66" s="224" t="s">
        <v>0</v>
      </c>
      <c r="M66" s="236">
        <v>16537</v>
      </c>
      <c r="N66" s="128">
        <f t="shared" si="13"/>
        <v>9733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6">
        <v>24</v>
      </c>
      <c r="I67" s="119">
        <v>29</v>
      </c>
      <c r="J67" s="224" t="s">
        <v>115</v>
      </c>
      <c r="K67" s="5">
        <f t="shared" si="12"/>
        <v>40</v>
      </c>
      <c r="L67" s="224" t="s">
        <v>2</v>
      </c>
      <c r="M67" s="236">
        <v>7780</v>
      </c>
      <c r="N67" s="128">
        <f t="shared" si="13"/>
        <v>7731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127">
        <v>21</v>
      </c>
      <c r="I68" s="119">
        <v>4</v>
      </c>
      <c r="J68" s="224" t="s">
        <v>12</v>
      </c>
      <c r="K68" s="5">
        <f t="shared" si="12"/>
        <v>24</v>
      </c>
      <c r="L68" s="224" t="s">
        <v>29</v>
      </c>
      <c r="M68" s="236">
        <v>4301</v>
      </c>
      <c r="N68" s="128">
        <f t="shared" si="13"/>
        <v>4374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53">
        <v>17</v>
      </c>
      <c r="I69" s="119">
        <v>27</v>
      </c>
      <c r="J69" s="224" t="s">
        <v>32</v>
      </c>
      <c r="K69" s="5">
        <f t="shared" si="12"/>
        <v>34</v>
      </c>
      <c r="L69" s="224" t="s">
        <v>1</v>
      </c>
      <c r="M69" s="236">
        <v>5045</v>
      </c>
      <c r="N69" s="128">
        <f t="shared" si="13"/>
        <v>3563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127">
        <v>0</v>
      </c>
      <c r="I70" s="119">
        <v>2</v>
      </c>
      <c r="J70" s="224" t="s">
        <v>6</v>
      </c>
      <c r="K70" s="5">
        <f t="shared" si="12"/>
        <v>16</v>
      </c>
      <c r="L70" s="224" t="s">
        <v>3</v>
      </c>
      <c r="M70" s="236">
        <v>3642</v>
      </c>
      <c r="N70" s="128">
        <f t="shared" si="13"/>
        <v>3120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127">
        <v>0</v>
      </c>
      <c r="I71" s="119">
        <v>3</v>
      </c>
      <c r="J71" s="224" t="s">
        <v>11</v>
      </c>
      <c r="K71" s="5">
        <f t="shared" si="12"/>
        <v>36</v>
      </c>
      <c r="L71" s="224" t="s">
        <v>5</v>
      </c>
      <c r="M71" s="236">
        <v>2581</v>
      </c>
      <c r="N71" s="128">
        <f t="shared" si="13"/>
        <v>1941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53">
        <v>0</v>
      </c>
      <c r="I72" s="119">
        <v>5</v>
      </c>
      <c r="J72" s="224" t="s">
        <v>13</v>
      </c>
      <c r="K72" s="5">
        <f t="shared" si="12"/>
        <v>38</v>
      </c>
      <c r="L72" s="227" t="s">
        <v>39</v>
      </c>
      <c r="M72" s="237">
        <v>1633</v>
      </c>
      <c r="N72" s="128">
        <f t="shared" si="13"/>
        <v>1783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127">
        <v>0</v>
      </c>
      <c r="I73" s="119">
        <v>6</v>
      </c>
      <c r="J73" s="224" t="s">
        <v>14</v>
      </c>
      <c r="K73" s="52"/>
      <c r="L73" s="383" t="s">
        <v>106</v>
      </c>
      <c r="M73" s="235">
        <v>134986</v>
      </c>
      <c r="N73" s="234">
        <f>SUM(H89)</f>
        <v>113335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127">
        <v>0</v>
      </c>
      <c r="I74" s="119">
        <v>7</v>
      </c>
      <c r="J74" s="224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53">
        <v>0</v>
      </c>
      <c r="I75" s="119">
        <v>8</v>
      </c>
      <c r="J75" s="224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127">
        <v>0</v>
      </c>
      <c r="I76" s="119">
        <v>10</v>
      </c>
      <c r="J76" s="224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127">
        <v>0</v>
      </c>
      <c r="I77" s="119">
        <v>11</v>
      </c>
      <c r="J77" s="224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53">
        <v>0</v>
      </c>
      <c r="I78" s="119">
        <v>14</v>
      </c>
      <c r="J78" s="224" t="s">
        <v>20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52">
        <v>0</v>
      </c>
      <c r="I79" s="119">
        <v>18</v>
      </c>
      <c r="J79" s="224" t="s">
        <v>23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452">
        <v>0</v>
      </c>
      <c r="I80" s="119">
        <v>19</v>
      </c>
      <c r="J80" s="224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471">
        <v>0</v>
      </c>
      <c r="I81" s="119">
        <v>20</v>
      </c>
      <c r="J81" s="224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128">
        <v>0</v>
      </c>
      <c r="I82" s="119">
        <v>28</v>
      </c>
      <c r="J82" s="224" t="s">
        <v>33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127">
        <v>0</v>
      </c>
      <c r="I83" s="119">
        <v>30</v>
      </c>
      <c r="J83" s="224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53">
        <v>0</v>
      </c>
      <c r="I84" s="119">
        <v>31</v>
      </c>
      <c r="J84" s="224" t="s">
        <v>116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32</v>
      </c>
      <c r="J85" s="224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127">
        <v>0</v>
      </c>
      <c r="I86" s="119">
        <v>35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53">
        <v>0</v>
      </c>
      <c r="I87" s="119">
        <v>37</v>
      </c>
      <c r="J87" s="224" t="s">
        <v>38</v>
      </c>
      <c r="L87" s="57"/>
      <c r="M87" s="31"/>
      <c r="N87" s="31"/>
      <c r="O87" s="31"/>
      <c r="S87" s="37"/>
      <c r="T87" s="37"/>
    </row>
    <row r="88" spans="8:22" x14ac:dyDescent="0.15">
      <c r="H88" s="452">
        <v>0</v>
      </c>
      <c r="I88" s="119">
        <v>39</v>
      </c>
      <c r="J88" s="224" t="s">
        <v>40</v>
      </c>
      <c r="L88" s="57"/>
      <c r="M88" s="31"/>
      <c r="N88" s="31"/>
      <c r="O88" s="31"/>
      <c r="Q88" s="31"/>
    </row>
    <row r="89" spans="8:22" x14ac:dyDescent="0.15">
      <c r="H89" s="165">
        <f>SUM(H49:H88)</f>
        <v>113335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M78" sqref="M7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221</v>
      </c>
      <c r="I2" s="119"/>
      <c r="J2" s="259" t="s">
        <v>123</v>
      </c>
      <c r="K2" s="5"/>
      <c r="L2" s="251" t="s">
        <v>212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119</v>
      </c>
      <c r="I3" s="119"/>
      <c r="J3" s="202" t="s">
        <v>120</v>
      </c>
      <c r="K3" s="5"/>
      <c r="L3" s="51" t="s">
        <v>119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27863</v>
      </c>
      <c r="I4" s="119">
        <v>17</v>
      </c>
      <c r="J4" s="40" t="s">
        <v>22</v>
      </c>
      <c r="K4" s="277">
        <f>SUM(I4)</f>
        <v>17</v>
      </c>
      <c r="L4" s="374">
        <v>17408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27">
        <v>26218</v>
      </c>
      <c r="I5" s="119">
        <v>33</v>
      </c>
      <c r="J5" s="40" t="s">
        <v>0</v>
      </c>
      <c r="K5" s="277">
        <f t="shared" ref="K5:K13" si="0">SUM(I5)</f>
        <v>33</v>
      </c>
      <c r="L5" s="374">
        <v>18160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23005</v>
      </c>
      <c r="I6" s="119">
        <v>3</v>
      </c>
      <c r="J6" s="40" t="s">
        <v>11</v>
      </c>
      <c r="K6" s="277">
        <f t="shared" si="0"/>
        <v>3</v>
      </c>
      <c r="L6" s="374">
        <v>23664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397">
        <v>19786</v>
      </c>
      <c r="I7" s="119">
        <v>31</v>
      </c>
      <c r="J7" s="40" t="s">
        <v>71</v>
      </c>
      <c r="K7" s="277">
        <f t="shared" si="0"/>
        <v>31</v>
      </c>
      <c r="L7" s="374">
        <v>29909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397">
        <v>18695</v>
      </c>
      <c r="I8" s="119">
        <v>2</v>
      </c>
      <c r="J8" s="40" t="s">
        <v>6</v>
      </c>
      <c r="K8" s="277">
        <f t="shared" si="0"/>
        <v>2</v>
      </c>
      <c r="L8" s="374">
        <v>22387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16598</v>
      </c>
      <c r="I9" s="119">
        <v>34</v>
      </c>
      <c r="J9" s="40" t="s">
        <v>1</v>
      </c>
      <c r="K9" s="277">
        <f t="shared" si="0"/>
        <v>34</v>
      </c>
      <c r="L9" s="374">
        <v>16301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13584</v>
      </c>
      <c r="I10" s="119">
        <v>13</v>
      </c>
      <c r="J10" s="40" t="s">
        <v>7</v>
      </c>
      <c r="K10" s="277">
        <f t="shared" si="0"/>
        <v>13</v>
      </c>
      <c r="L10" s="374">
        <v>6104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53">
        <v>12332</v>
      </c>
      <c r="I11" s="119">
        <v>40</v>
      </c>
      <c r="J11" s="404" t="s">
        <v>2</v>
      </c>
      <c r="K11" s="277">
        <f t="shared" si="0"/>
        <v>40</v>
      </c>
      <c r="L11" s="374">
        <v>13810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54">
        <v>11505</v>
      </c>
      <c r="I12" s="119">
        <v>16</v>
      </c>
      <c r="J12" s="40" t="s">
        <v>3</v>
      </c>
      <c r="K12" s="277">
        <f t="shared" si="0"/>
        <v>16</v>
      </c>
      <c r="L12" s="375">
        <v>6482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46">
        <v>7403</v>
      </c>
      <c r="I13" s="194">
        <v>11</v>
      </c>
      <c r="J13" s="103" t="s">
        <v>18</v>
      </c>
      <c r="K13" s="277">
        <f t="shared" si="0"/>
        <v>11</v>
      </c>
      <c r="L13" s="375">
        <v>6599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32">
        <v>6415</v>
      </c>
      <c r="I14" s="303">
        <v>38</v>
      </c>
      <c r="J14" s="518" t="s">
        <v>39</v>
      </c>
      <c r="K14" s="151" t="s">
        <v>8</v>
      </c>
      <c r="L14" s="376">
        <v>192863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5960</v>
      </c>
      <c r="I15" s="119">
        <v>24</v>
      </c>
      <c r="J15" s="404" t="s">
        <v>29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5510</v>
      </c>
      <c r="I16" s="119">
        <v>21</v>
      </c>
      <c r="J16" s="454" t="s">
        <v>191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5029</v>
      </c>
      <c r="I17" s="119">
        <v>26</v>
      </c>
      <c r="J17" s="40" t="s">
        <v>31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2195</v>
      </c>
      <c r="I18" s="119">
        <v>14</v>
      </c>
      <c r="J18" s="40" t="s">
        <v>20</v>
      </c>
      <c r="K18" s="1"/>
      <c r="L18" s="260" t="s">
        <v>123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2078</v>
      </c>
      <c r="I19" s="119">
        <v>36</v>
      </c>
      <c r="J19" s="40" t="s">
        <v>5</v>
      </c>
      <c r="K19" s="163">
        <f>SUM(I4)</f>
        <v>17</v>
      </c>
      <c r="L19" s="40" t="s">
        <v>22</v>
      </c>
      <c r="M19" s="519">
        <v>31681</v>
      </c>
      <c r="N19" s="128">
        <f>SUM(H4)</f>
        <v>27863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221</v>
      </c>
      <c r="D20" s="74" t="s">
        <v>212</v>
      </c>
      <c r="E20" s="74" t="s">
        <v>54</v>
      </c>
      <c r="F20" s="74" t="s">
        <v>53</v>
      </c>
      <c r="G20" s="75" t="s">
        <v>55</v>
      </c>
      <c r="H20" s="452">
        <v>2012</v>
      </c>
      <c r="I20" s="119">
        <v>9</v>
      </c>
      <c r="J20" s="454" t="s">
        <v>199</v>
      </c>
      <c r="K20" s="163">
        <f t="shared" ref="K20:K28" si="1">SUM(I5)</f>
        <v>33</v>
      </c>
      <c r="L20" s="40" t="s">
        <v>0</v>
      </c>
      <c r="M20" s="520">
        <v>23148</v>
      </c>
      <c r="N20" s="128">
        <f t="shared" ref="N20:N28" si="2">SUM(H5)</f>
        <v>26218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22</v>
      </c>
      <c r="C21" s="276">
        <f>SUM(H4)</f>
        <v>27863</v>
      </c>
      <c r="D21" s="9">
        <f>SUM(L4)</f>
        <v>17408</v>
      </c>
      <c r="E21" s="66">
        <f t="shared" ref="E21:E30" si="3">SUM(N19/M19*100)</f>
        <v>87.948612733183921</v>
      </c>
      <c r="F21" s="66">
        <f t="shared" ref="F21:F31" si="4">SUM(C21/D21*100)</f>
        <v>160.05859375</v>
      </c>
      <c r="G21" s="77"/>
      <c r="H21" s="127">
        <v>1879</v>
      </c>
      <c r="I21" s="119">
        <v>1</v>
      </c>
      <c r="J21" s="40" t="s">
        <v>4</v>
      </c>
      <c r="K21" s="163">
        <f t="shared" si="1"/>
        <v>3</v>
      </c>
      <c r="L21" s="40" t="s">
        <v>11</v>
      </c>
      <c r="M21" s="520">
        <v>12236</v>
      </c>
      <c r="N21" s="128">
        <f t="shared" si="2"/>
        <v>23005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0</v>
      </c>
      <c r="C22" s="276">
        <f t="shared" ref="C22:C30" si="5">SUM(H5)</f>
        <v>26218</v>
      </c>
      <c r="D22" s="9">
        <f t="shared" ref="D22:D30" si="6">SUM(L5)</f>
        <v>18160</v>
      </c>
      <c r="E22" s="66">
        <f t="shared" si="3"/>
        <v>113.26248487990323</v>
      </c>
      <c r="F22" s="66">
        <f t="shared" si="4"/>
        <v>144.37224669603523</v>
      </c>
      <c r="G22" s="77"/>
      <c r="H22" s="127">
        <v>1783</v>
      </c>
      <c r="I22" s="119">
        <v>25</v>
      </c>
      <c r="J22" s="40" t="s">
        <v>30</v>
      </c>
      <c r="K22" s="163">
        <f t="shared" si="1"/>
        <v>31</v>
      </c>
      <c r="L22" s="40" t="s">
        <v>71</v>
      </c>
      <c r="M22" s="520">
        <v>23295</v>
      </c>
      <c r="N22" s="128">
        <f t="shared" si="2"/>
        <v>19786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11</v>
      </c>
      <c r="C23" s="533">
        <f t="shared" si="5"/>
        <v>23005</v>
      </c>
      <c r="D23" s="139">
        <f t="shared" si="6"/>
        <v>23664</v>
      </c>
      <c r="E23" s="534">
        <f t="shared" si="3"/>
        <v>188.01078783916313</v>
      </c>
      <c r="F23" s="534">
        <f t="shared" si="4"/>
        <v>97.215179175118323</v>
      </c>
      <c r="G23" s="77"/>
      <c r="H23" s="397">
        <v>889</v>
      </c>
      <c r="I23" s="119">
        <v>27</v>
      </c>
      <c r="J23" s="40" t="s">
        <v>32</v>
      </c>
      <c r="K23" s="163">
        <f t="shared" si="1"/>
        <v>2</v>
      </c>
      <c r="L23" s="40" t="s">
        <v>6</v>
      </c>
      <c r="M23" s="520">
        <v>10391</v>
      </c>
      <c r="N23" s="128">
        <f t="shared" si="2"/>
        <v>18695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71</v>
      </c>
      <c r="C24" s="276">
        <f t="shared" si="5"/>
        <v>19786</v>
      </c>
      <c r="D24" s="9">
        <f t="shared" si="6"/>
        <v>29909</v>
      </c>
      <c r="E24" s="66">
        <f t="shared" si="3"/>
        <v>84.936681691350074</v>
      </c>
      <c r="F24" s="66">
        <f t="shared" si="4"/>
        <v>66.154000468086522</v>
      </c>
      <c r="G24" s="77"/>
      <c r="H24" s="127">
        <v>389</v>
      </c>
      <c r="I24" s="119">
        <v>39</v>
      </c>
      <c r="J24" s="40" t="s">
        <v>40</v>
      </c>
      <c r="K24" s="163">
        <f t="shared" si="1"/>
        <v>34</v>
      </c>
      <c r="L24" s="40" t="s">
        <v>1</v>
      </c>
      <c r="M24" s="520">
        <v>20027</v>
      </c>
      <c r="N24" s="128">
        <f t="shared" si="2"/>
        <v>16598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6</v>
      </c>
      <c r="C25" s="276">
        <f t="shared" si="5"/>
        <v>18695</v>
      </c>
      <c r="D25" s="9">
        <f t="shared" si="6"/>
        <v>22387</v>
      </c>
      <c r="E25" s="66">
        <f t="shared" si="3"/>
        <v>179.91531132711</v>
      </c>
      <c r="F25" s="66">
        <f t="shared" si="4"/>
        <v>83.508286058873452</v>
      </c>
      <c r="G25" s="87"/>
      <c r="H25" s="127">
        <v>379</v>
      </c>
      <c r="I25" s="119">
        <v>12</v>
      </c>
      <c r="J25" s="40" t="s">
        <v>19</v>
      </c>
      <c r="K25" s="163">
        <f t="shared" si="1"/>
        <v>13</v>
      </c>
      <c r="L25" s="40" t="s">
        <v>7</v>
      </c>
      <c r="M25" s="520">
        <v>15098</v>
      </c>
      <c r="N25" s="128">
        <f t="shared" si="2"/>
        <v>13584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" t="s">
        <v>1</v>
      </c>
      <c r="C26" s="276">
        <f t="shared" si="5"/>
        <v>16598</v>
      </c>
      <c r="D26" s="9">
        <f t="shared" si="6"/>
        <v>16301</v>
      </c>
      <c r="E26" s="66">
        <f t="shared" si="3"/>
        <v>82.878114545363758</v>
      </c>
      <c r="F26" s="66">
        <f t="shared" si="4"/>
        <v>101.82197411201767</v>
      </c>
      <c r="G26" s="77"/>
      <c r="H26" s="53">
        <v>362</v>
      </c>
      <c r="I26" s="119">
        <v>4</v>
      </c>
      <c r="J26" s="40" t="s">
        <v>12</v>
      </c>
      <c r="K26" s="163">
        <f t="shared" si="1"/>
        <v>40</v>
      </c>
      <c r="L26" s="404" t="s">
        <v>2</v>
      </c>
      <c r="M26" s="520">
        <v>14380</v>
      </c>
      <c r="N26" s="128">
        <f t="shared" si="2"/>
        <v>12332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7</v>
      </c>
      <c r="C27" s="276">
        <f t="shared" si="5"/>
        <v>13584</v>
      </c>
      <c r="D27" s="9">
        <f t="shared" si="6"/>
        <v>6104</v>
      </c>
      <c r="E27" s="66">
        <f t="shared" si="3"/>
        <v>89.972181745926619</v>
      </c>
      <c r="F27" s="66">
        <f t="shared" si="4"/>
        <v>222.54259501965925</v>
      </c>
      <c r="G27" s="77"/>
      <c r="H27" s="127">
        <v>236</v>
      </c>
      <c r="I27" s="119">
        <v>7</v>
      </c>
      <c r="J27" s="40" t="s">
        <v>15</v>
      </c>
      <c r="K27" s="163">
        <f t="shared" si="1"/>
        <v>16</v>
      </c>
      <c r="L27" s="40" t="s">
        <v>3</v>
      </c>
      <c r="M27" s="521">
        <v>13420</v>
      </c>
      <c r="N27" s="128">
        <f t="shared" si="2"/>
        <v>11505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4" t="s">
        <v>2</v>
      </c>
      <c r="C28" s="276">
        <f t="shared" si="5"/>
        <v>12332</v>
      </c>
      <c r="D28" s="9">
        <f t="shared" si="6"/>
        <v>13810</v>
      </c>
      <c r="E28" s="66">
        <f t="shared" si="3"/>
        <v>85.757997218358824</v>
      </c>
      <c r="F28" s="66">
        <f t="shared" si="4"/>
        <v>89.297610427226644</v>
      </c>
      <c r="G28" s="88"/>
      <c r="H28" s="127">
        <v>228</v>
      </c>
      <c r="I28" s="119">
        <v>32</v>
      </c>
      <c r="J28" s="40" t="s">
        <v>36</v>
      </c>
      <c r="K28" s="252">
        <f t="shared" si="1"/>
        <v>11</v>
      </c>
      <c r="L28" s="103" t="s">
        <v>18</v>
      </c>
      <c r="M28" s="522">
        <v>5565</v>
      </c>
      <c r="N28" s="233">
        <f t="shared" si="2"/>
        <v>7403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3</v>
      </c>
      <c r="C29" s="276">
        <f t="shared" si="5"/>
        <v>11505</v>
      </c>
      <c r="D29" s="9">
        <f t="shared" si="6"/>
        <v>6482</v>
      </c>
      <c r="E29" s="66">
        <f t="shared" si="3"/>
        <v>85.730253353204176</v>
      </c>
      <c r="F29" s="66">
        <f t="shared" si="4"/>
        <v>177.49151496451711</v>
      </c>
      <c r="G29" s="87"/>
      <c r="H29" s="127">
        <v>102</v>
      </c>
      <c r="I29" s="119">
        <v>29</v>
      </c>
      <c r="J29" s="40" t="s">
        <v>57</v>
      </c>
      <c r="K29" s="161"/>
      <c r="L29" s="161" t="s">
        <v>203</v>
      </c>
      <c r="M29" s="523">
        <v>206790</v>
      </c>
      <c r="N29" s="241">
        <f>SUM(H44)</f>
        <v>212769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103" t="s">
        <v>18</v>
      </c>
      <c r="C30" s="276">
        <f t="shared" si="5"/>
        <v>7403</v>
      </c>
      <c r="D30" s="9">
        <f t="shared" si="6"/>
        <v>6599</v>
      </c>
      <c r="E30" s="72">
        <f t="shared" si="3"/>
        <v>133.02785265049414</v>
      </c>
      <c r="F30" s="78">
        <f t="shared" si="4"/>
        <v>112.18366419154418</v>
      </c>
      <c r="G30" s="90"/>
      <c r="H30" s="127">
        <v>85</v>
      </c>
      <c r="I30" s="119">
        <v>20</v>
      </c>
      <c r="J30" s="40" t="s">
        <v>25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212769</v>
      </c>
      <c r="D31" s="82">
        <f>SUM(L14)</f>
        <v>192863</v>
      </c>
      <c r="E31" s="85">
        <f>SUM(N29/M29*100)</f>
        <v>102.89133903960538</v>
      </c>
      <c r="F31" s="78">
        <f t="shared" si="4"/>
        <v>110.32131616743493</v>
      </c>
      <c r="G31" s="86"/>
      <c r="H31" s="127">
        <v>79</v>
      </c>
      <c r="I31" s="119">
        <v>5</v>
      </c>
      <c r="J31" s="40" t="s">
        <v>13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68</v>
      </c>
      <c r="I32" s="119">
        <v>10</v>
      </c>
      <c r="J32" s="40" t="s">
        <v>17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127">
        <v>55</v>
      </c>
      <c r="I33" s="119">
        <v>18</v>
      </c>
      <c r="J33" s="40" t="s">
        <v>23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127">
        <v>26</v>
      </c>
      <c r="I34" s="119">
        <v>19</v>
      </c>
      <c r="J34" s="40" t="s">
        <v>24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14</v>
      </c>
      <c r="I35" s="119">
        <v>23</v>
      </c>
      <c r="J35" s="40" t="s">
        <v>28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7</v>
      </c>
      <c r="I36" s="119">
        <v>15</v>
      </c>
      <c r="J36" s="40" t="s">
        <v>21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0</v>
      </c>
      <c r="I37" s="119">
        <v>6</v>
      </c>
      <c r="J37" s="40" t="s">
        <v>14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53">
        <v>0</v>
      </c>
      <c r="I38" s="119">
        <v>8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22</v>
      </c>
      <c r="J39" s="40" t="s">
        <v>27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27">
        <v>0</v>
      </c>
      <c r="I40" s="119">
        <v>28</v>
      </c>
      <c r="J40" s="40" t="s">
        <v>33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30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27">
        <v>0</v>
      </c>
      <c r="I42" s="119">
        <v>35</v>
      </c>
      <c r="J42" s="40" t="s">
        <v>37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127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212769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221</v>
      </c>
      <c r="I48" s="119"/>
      <c r="J48" s="262" t="s">
        <v>104</v>
      </c>
      <c r="K48" s="5"/>
      <c r="L48" s="443" t="s">
        <v>212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119</v>
      </c>
      <c r="I49" s="119"/>
      <c r="J49" s="202" t="s">
        <v>10</v>
      </c>
      <c r="K49" s="5"/>
      <c r="L49" s="443" t="s">
        <v>218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52">
        <v>33586</v>
      </c>
      <c r="I50" s="119">
        <v>16</v>
      </c>
      <c r="J50" s="40" t="s">
        <v>3</v>
      </c>
      <c r="K50" s="441">
        <f>SUM(I50)</f>
        <v>16</v>
      </c>
      <c r="L50" s="444">
        <v>25999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16696</v>
      </c>
      <c r="I51" s="119">
        <v>33</v>
      </c>
      <c r="J51" s="40" t="s">
        <v>0</v>
      </c>
      <c r="K51" s="441">
        <f t="shared" ref="K51:K59" si="7">SUM(I51)</f>
        <v>33</v>
      </c>
      <c r="L51" s="445">
        <v>4477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8407</v>
      </c>
      <c r="I52" s="119">
        <v>38</v>
      </c>
      <c r="J52" s="40" t="s">
        <v>39</v>
      </c>
      <c r="K52" s="441">
        <f t="shared" si="7"/>
        <v>38</v>
      </c>
      <c r="L52" s="445">
        <v>6512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221</v>
      </c>
      <c r="D53" s="74" t="s">
        <v>212</v>
      </c>
      <c r="E53" s="74" t="s">
        <v>54</v>
      </c>
      <c r="F53" s="74" t="s">
        <v>53</v>
      </c>
      <c r="G53" s="75" t="s">
        <v>55</v>
      </c>
      <c r="H53" s="53">
        <v>7643</v>
      </c>
      <c r="I53" s="119">
        <v>26</v>
      </c>
      <c r="J53" s="40" t="s">
        <v>31</v>
      </c>
      <c r="K53" s="441">
        <f t="shared" si="7"/>
        <v>26</v>
      </c>
      <c r="L53" s="445">
        <v>3186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33586</v>
      </c>
      <c r="D54" s="139">
        <f>SUM(L50)</f>
        <v>25999</v>
      </c>
      <c r="E54" s="66">
        <f t="shared" ref="E54:E63" si="8">SUM(N67/M67*100)</f>
        <v>84.873142626099266</v>
      </c>
      <c r="F54" s="66">
        <f t="shared" ref="F54:F61" si="9">SUM(C54/D54*100)</f>
        <v>129.18189161121583</v>
      </c>
      <c r="G54" s="77"/>
      <c r="H54" s="53">
        <v>2726</v>
      </c>
      <c r="I54" s="119">
        <v>36</v>
      </c>
      <c r="J54" s="40" t="s">
        <v>5</v>
      </c>
      <c r="K54" s="441">
        <f t="shared" si="7"/>
        <v>36</v>
      </c>
      <c r="L54" s="445">
        <v>621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0</v>
      </c>
      <c r="C55" s="52">
        <f t="shared" ref="C55:C63" si="10">SUM(H51)</f>
        <v>16696</v>
      </c>
      <c r="D55" s="139">
        <f t="shared" ref="D55:D63" si="11">SUM(L51)</f>
        <v>4477</v>
      </c>
      <c r="E55" s="66">
        <f t="shared" si="8"/>
        <v>140.02012747400201</v>
      </c>
      <c r="F55" s="66">
        <f t="shared" si="9"/>
        <v>372.92830020102747</v>
      </c>
      <c r="G55" s="77"/>
      <c r="H55" s="127">
        <v>1868</v>
      </c>
      <c r="I55" s="119">
        <v>34</v>
      </c>
      <c r="J55" s="40" t="s">
        <v>1</v>
      </c>
      <c r="K55" s="441">
        <f t="shared" si="7"/>
        <v>34</v>
      </c>
      <c r="L55" s="445">
        <v>1509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39</v>
      </c>
      <c r="C56" s="52">
        <f t="shared" si="10"/>
        <v>8407</v>
      </c>
      <c r="D56" s="139">
        <f t="shared" si="11"/>
        <v>6512</v>
      </c>
      <c r="E56" s="66">
        <f t="shared" si="8"/>
        <v>78.555410203700234</v>
      </c>
      <c r="F56" s="66">
        <f t="shared" si="9"/>
        <v>129.10012285012286</v>
      </c>
      <c r="G56" s="77"/>
      <c r="H56" s="53">
        <v>1709</v>
      </c>
      <c r="I56" s="119">
        <v>40</v>
      </c>
      <c r="J56" s="40" t="s">
        <v>2</v>
      </c>
      <c r="K56" s="441">
        <f t="shared" si="7"/>
        <v>40</v>
      </c>
      <c r="L56" s="445">
        <v>523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31</v>
      </c>
      <c r="C57" s="52">
        <f t="shared" si="10"/>
        <v>7643</v>
      </c>
      <c r="D57" s="139">
        <f t="shared" si="11"/>
        <v>3186</v>
      </c>
      <c r="E57" s="66">
        <f t="shared" si="8"/>
        <v>105.21751101321586</v>
      </c>
      <c r="F57" s="66">
        <f t="shared" si="9"/>
        <v>239.89328311362209</v>
      </c>
      <c r="G57" s="77"/>
      <c r="H57" s="127">
        <v>758</v>
      </c>
      <c r="I57" s="119">
        <v>14</v>
      </c>
      <c r="J57" s="40" t="s">
        <v>20</v>
      </c>
      <c r="K57" s="441">
        <f t="shared" si="7"/>
        <v>14</v>
      </c>
      <c r="L57" s="445">
        <v>651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5</v>
      </c>
      <c r="C58" s="52">
        <f t="shared" si="10"/>
        <v>2726</v>
      </c>
      <c r="D58" s="139">
        <f t="shared" si="11"/>
        <v>621</v>
      </c>
      <c r="E58" s="66">
        <f t="shared" si="8"/>
        <v>75.303867403314911</v>
      </c>
      <c r="F58" s="66">
        <f t="shared" si="9"/>
        <v>438.96940418679549</v>
      </c>
      <c r="G58" s="87"/>
      <c r="H58" s="53">
        <v>634</v>
      </c>
      <c r="I58" s="119">
        <v>24</v>
      </c>
      <c r="J58" s="404" t="s">
        <v>29</v>
      </c>
      <c r="K58" s="441">
        <f t="shared" si="7"/>
        <v>24</v>
      </c>
      <c r="L58" s="445">
        <v>141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1</v>
      </c>
      <c r="C59" s="52">
        <f t="shared" si="10"/>
        <v>1868</v>
      </c>
      <c r="D59" s="139">
        <f t="shared" si="11"/>
        <v>1509</v>
      </c>
      <c r="E59" s="66">
        <f t="shared" si="8"/>
        <v>53.662740591783972</v>
      </c>
      <c r="F59" s="66">
        <f t="shared" si="9"/>
        <v>123.79058979456595</v>
      </c>
      <c r="G59" s="77"/>
      <c r="H59" s="544">
        <v>467</v>
      </c>
      <c r="I59" s="194">
        <v>25</v>
      </c>
      <c r="J59" s="103" t="s">
        <v>30</v>
      </c>
      <c r="K59" s="442">
        <f t="shared" si="7"/>
        <v>25</v>
      </c>
      <c r="L59" s="446">
        <v>2656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4">
        <v>7</v>
      </c>
      <c r="B60" s="40" t="s">
        <v>2</v>
      </c>
      <c r="C60" s="128">
        <f t="shared" si="10"/>
        <v>1709</v>
      </c>
      <c r="D60" s="139">
        <f t="shared" si="11"/>
        <v>523</v>
      </c>
      <c r="E60" s="66">
        <f t="shared" si="8"/>
        <v>89.149713093375055</v>
      </c>
      <c r="F60" s="66">
        <f t="shared" si="9"/>
        <v>326.7686424474187</v>
      </c>
      <c r="G60" s="505"/>
      <c r="H60" s="547">
        <v>449</v>
      </c>
      <c r="I60" s="303">
        <v>31</v>
      </c>
      <c r="J60" s="518" t="s">
        <v>127</v>
      </c>
      <c r="K60" s="506" t="s">
        <v>8</v>
      </c>
      <c r="L60" s="528">
        <v>47631</v>
      </c>
      <c r="M60" s="507"/>
      <c r="N60" s="130"/>
      <c r="Q60" s="129"/>
      <c r="R60" s="507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20</v>
      </c>
      <c r="C61" s="52">
        <f t="shared" si="10"/>
        <v>758</v>
      </c>
      <c r="D61" s="139">
        <f t="shared" si="11"/>
        <v>651</v>
      </c>
      <c r="E61" s="66">
        <f t="shared" si="8"/>
        <v>92.665036674816619</v>
      </c>
      <c r="F61" s="66">
        <f t="shared" si="9"/>
        <v>116.43625192012288</v>
      </c>
      <c r="G61" s="88"/>
      <c r="H61" s="53">
        <v>210</v>
      </c>
      <c r="I61" s="119">
        <v>15</v>
      </c>
      <c r="J61" s="40" t="s">
        <v>21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4" t="s">
        <v>29</v>
      </c>
      <c r="C62" s="52">
        <f t="shared" si="10"/>
        <v>634</v>
      </c>
      <c r="D62" s="139">
        <f t="shared" si="11"/>
        <v>141</v>
      </c>
      <c r="E62" s="66">
        <f t="shared" si="8"/>
        <v>187.02064896755161</v>
      </c>
      <c r="F62" s="66">
        <f>SUM(C62/D62*100)</f>
        <v>449.64539007092196</v>
      </c>
      <c r="G62" s="87"/>
      <c r="H62" s="53">
        <v>103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30</v>
      </c>
      <c r="C63" s="52">
        <f t="shared" si="10"/>
        <v>467</v>
      </c>
      <c r="D63" s="139">
        <f t="shared" si="11"/>
        <v>2656</v>
      </c>
      <c r="E63" s="72">
        <f t="shared" si="8"/>
        <v>45.964566929133859</v>
      </c>
      <c r="F63" s="66">
        <f>SUM(C63/D63*100)</f>
        <v>17.582831325301203</v>
      </c>
      <c r="G63" s="90"/>
      <c r="H63" s="53">
        <v>96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75561</v>
      </c>
      <c r="D64" s="82">
        <f>SUM(L60)</f>
        <v>47631</v>
      </c>
      <c r="E64" s="85">
        <f>SUM(N77/M77*100)</f>
        <v>91.820590093812285</v>
      </c>
      <c r="F64" s="85">
        <f>SUM(C64/D64*100)</f>
        <v>158.6382817912704</v>
      </c>
      <c r="G64" s="86"/>
      <c r="H64" s="471">
        <v>91</v>
      </c>
      <c r="I64" s="119">
        <v>1</v>
      </c>
      <c r="J64" s="40" t="s">
        <v>4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80</v>
      </c>
      <c r="I65" s="119">
        <v>9</v>
      </c>
      <c r="J65" s="454" t="s">
        <v>199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53">
        <v>32</v>
      </c>
      <c r="I66" s="119">
        <v>19</v>
      </c>
      <c r="J66" s="40" t="s">
        <v>24</v>
      </c>
      <c r="K66" s="1"/>
      <c r="L66" s="263" t="s">
        <v>104</v>
      </c>
      <c r="M66" s="464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127">
        <v>6</v>
      </c>
      <c r="I67" s="119">
        <v>23</v>
      </c>
      <c r="J67" s="40" t="s">
        <v>28</v>
      </c>
      <c r="K67" s="5">
        <f>SUM(I50)</f>
        <v>16</v>
      </c>
      <c r="L67" s="40" t="s">
        <v>3</v>
      </c>
      <c r="M67" s="238">
        <v>39572</v>
      </c>
      <c r="N67" s="128">
        <f>SUM(H50)</f>
        <v>33586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53">
        <v>0</v>
      </c>
      <c r="I68" s="119">
        <v>2</v>
      </c>
      <c r="J68" s="40" t="s">
        <v>6</v>
      </c>
      <c r="K68" s="5">
        <f t="shared" ref="K68:K76" si="12">SUM(I51)</f>
        <v>33</v>
      </c>
      <c r="L68" s="40" t="s">
        <v>0</v>
      </c>
      <c r="M68" s="239">
        <v>11924</v>
      </c>
      <c r="N68" s="128">
        <f t="shared" ref="N68:N76" si="13">SUM(H51)</f>
        <v>16696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53">
        <v>0</v>
      </c>
      <c r="I69" s="119">
        <v>3</v>
      </c>
      <c r="J69" s="40" t="s">
        <v>11</v>
      </c>
      <c r="K69" s="5">
        <f t="shared" si="12"/>
        <v>38</v>
      </c>
      <c r="L69" s="40" t="s">
        <v>39</v>
      </c>
      <c r="M69" s="239">
        <v>10702</v>
      </c>
      <c r="N69" s="128">
        <f t="shared" si="13"/>
        <v>8407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127">
        <v>0</v>
      </c>
      <c r="I70" s="119">
        <v>4</v>
      </c>
      <c r="J70" s="40" t="s">
        <v>12</v>
      </c>
      <c r="K70" s="5">
        <f t="shared" si="12"/>
        <v>26</v>
      </c>
      <c r="L70" s="40" t="s">
        <v>31</v>
      </c>
      <c r="M70" s="239">
        <v>7264</v>
      </c>
      <c r="N70" s="128">
        <f t="shared" si="13"/>
        <v>7643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53">
        <v>0</v>
      </c>
      <c r="I71" s="119">
        <v>5</v>
      </c>
      <c r="J71" s="40" t="s">
        <v>13</v>
      </c>
      <c r="K71" s="5">
        <f t="shared" si="12"/>
        <v>36</v>
      </c>
      <c r="L71" s="40" t="s">
        <v>5</v>
      </c>
      <c r="M71" s="239">
        <v>3620</v>
      </c>
      <c r="N71" s="128">
        <f t="shared" si="13"/>
        <v>2726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53">
        <v>0</v>
      </c>
      <c r="I72" s="119">
        <v>6</v>
      </c>
      <c r="J72" s="40" t="s">
        <v>14</v>
      </c>
      <c r="K72" s="5">
        <f t="shared" si="12"/>
        <v>34</v>
      </c>
      <c r="L72" s="40" t="s">
        <v>1</v>
      </c>
      <c r="M72" s="239">
        <v>3481</v>
      </c>
      <c r="N72" s="128">
        <f t="shared" si="13"/>
        <v>1868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127">
        <v>0</v>
      </c>
      <c r="I73" s="119">
        <v>7</v>
      </c>
      <c r="J73" s="40" t="s">
        <v>15</v>
      </c>
      <c r="K73" s="5">
        <f t="shared" si="12"/>
        <v>40</v>
      </c>
      <c r="L73" s="40" t="s">
        <v>2</v>
      </c>
      <c r="M73" s="239">
        <v>1917</v>
      </c>
      <c r="N73" s="128">
        <f t="shared" si="13"/>
        <v>1709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53">
        <v>0</v>
      </c>
      <c r="I74" s="119">
        <v>8</v>
      </c>
      <c r="J74" s="40" t="s">
        <v>16</v>
      </c>
      <c r="K74" s="5">
        <f t="shared" si="12"/>
        <v>14</v>
      </c>
      <c r="L74" s="40" t="s">
        <v>20</v>
      </c>
      <c r="M74" s="239">
        <v>818</v>
      </c>
      <c r="N74" s="128">
        <f t="shared" si="13"/>
        <v>758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10</v>
      </c>
      <c r="J75" s="40" t="s">
        <v>17</v>
      </c>
      <c r="K75" s="5">
        <f t="shared" si="12"/>
        <v>24</v>
      </c>
      <c r="L75" s="404" t="s">
        <v>29</v>
      </c>
      <c r="M75" s="239">
        <v>339</v>
      </c>
      <c r="N75" s="128">
        <f t="shared" si="13"/>
        <v>634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11</v>
      </c>
      <c r="J76" s="40" t="s">
        <v>18</v>
      </c>
      <c r="K76" s="18">
        <f t="shared" si="12"/>
        <v>25</v>
      </c>
      <c r="L76" s="103" t="s">
        <v>30</v>
      </c>
      <c r="M76" s="240">
        <v>1016</v>
      </c>
      <c r="N76" s="233">
        <f t="shared" si="13"/>
        <v>467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397">
        <v>0</v>
      </c>
      <c r="I77" s="119">
        <v>12</v>
      </c>
      <c r="J77" s="40" t="s">
        <v>19</v>
      </c>
      <c r="K77" s="5"/>
      <c r="L77" s="161" t="s">
        <v>69</v>
      </c>
      <c r="M77" s="409">
        <v>82292</v>
      </c>
      <c r="N77" s="241">
        <f>SUM(H90)</f>
        <v>75561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128">
        <v>0</v>
      </c>
      <c r="I78" s="119">
        <v>17</v>
      </c>
      <c r="J78" s="40" t="s">
        <v>22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127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71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127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127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127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397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75561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M53" sqref="M53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121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224</v>
      </c>
      <c r="I2" s="5"/>
      <c r="J2" s="254" t="s">
        <v>121</v>
      </c>
      <c r="K2" s="117"/>
      <c r="L2" s="432" t="s">
        <v>216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119</v>
      </c>
      <c r="I3" s="5"/>
      <c r="J3" s="202" t="s">
        <v>10</v>
      </c>
      <c r="K3" s="117"/>
      <c r="L3" s="433" t="s">
        <v>119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28">
        <v>32137</v>
      </c>
      <c r="I4" s="119">
        <v>33</v>
      </c>
      <c r="J4" s="225" t="s">
        <v>0</v>
      </c>
      <c r="K4" s="167">
        <f>SUM(I4)</f>
        <v>33</v>
      </c>
      <c r="L4" s="425">
        <v>29231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15669</v>
      </c>
      <c r="I5" s="119">
        <v>40</v>
      </c>
      <c r="J5" s="225" t="s">
        <v>2</v>
      </c>
      <c r="K5" s="167">
        <f t="shared" ref="K5:K13" si="0">SUM(I5)</f>
        <v>40</v>
      </c>
      <c r="L5" s="426">
        <v>10521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9810</v>
      </c>
      <c r="I6" s="119">
        <v>34</v>
      </c>
      <c r="J6" s="225" t="s">
        <v>1</v>
      </c>
      <c r="K6" s="167">
        <f t="shared" si="0"/>
        <v>34</v>
      </c>
      <c r="L6" s="426">
        <v>22483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9682</v>
      </c>
      <c r="I7" s="119">
        <v>9</v>
      </c>
      <c r="J7" s="472" t="s">
        <v>198</v>
      </c>
      <c r="K7" s="167">
        <f t="shared" si="0"/>
        <v>9</v>
      </c>
      <c r="L7" s="426">
        <v>6849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8058</v>
      </c>
      <c r="I8" s="119">
        <v>13</v>
      </c>
      <c r="J8" s="225" t="s">
        <v>7</v>
      </c>
      <c r="K8" s="167">
        <f t="shared" si="0"/>
        <v>13</v>
      </c>
      <c r="L8" s="426">
        <v>5146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5084</v>
      </c>
      <c r="I9" s="119">
        <v>24</v>
      </c>
      <c r="J9" s="225" t="s">
        <v>29</v>
      </c>
      <c r="K9" s="167">
        <f t="shared" si="0"/>
        <v>24</v>
      </c>
      <c r="L9" s="426">
        <v>4637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2556</v>
      </c>
      <c r="I10" s="119">
        <v>36</v>
      </c>
      <c r="J10" s="225" t="s">
        <v>5</v>
      </c>
      <c r="K10" s="167">
        <f t="shared" si="0"/>
        <v>36</v>
      </c>
      <c r="L10" s="426">
        <v>3914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2464</v>
      </c>
      <c r="I11" s="119">
        <v>25</v>
      </c>
      <c r="J11" s="225" t="s">
        <v>30</v>
      </c>
      <c r="K11" s="167">
        <f t="shared" si="0"/>
        <v>25</v>
      </c>
      <c r="L11" s="426">
        <v>2412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1109</v>
      </c>
      <c r="I12" s="119">
        <v>12</v>
      </c>
      <c r="J12" s="225" t="s">
        <v>19</v>
      </c>
      <c r="K12" s="167">
        <f t="shared" si="0"/>
        <v>12</v>
      </c>
      <c r="L12" s="426">
        <v>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994</v>
      </c>
      <c r="I13" s="194">
        <v>31</v>
      </c>
      <c r="J13" s="194" t="s">
        <v>181</v>
      </c>
      <c r="K13" s="253">
        <f t="shared" si="0"/>
        <v>31</v>
      </c>
      <c r="L13" s="434">
        <v>1120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32">
        <v>956</v>
      </c>
      <c r="I14" s="303">
        <v>17</v>
      </c>
      <c r="J14" s="525" t="s">
        <v>22</v>
      </c>
      <c r="K14" s="117" t="s">
        <v>8</v>
      </c>
      <c r="L14" s="435">
        <v>92801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397">
        <v>898</v>
      </c>
      <c r="I15" s="119">
        <v>26</v>
      </c>
      <c r="J15" s="225" t="s">
        <v>31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879</v>
      </c>
      <c r="I16" s="119">
        <v>16</v>
      </c>
      <c r="J16" s="225" t="s">
        <v>3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815</v>
      </c>
      <c r="I17" s="119">
        <v>2</v>
      </c>
      <c r="J17" s="225" t="s">
        <v>6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772</v>
      </c>
      <c r="I18" s="119">
        <v>38</v>
      </c>
      <c r="J18" s="225" t="s">
        <v>39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758</v>
      </c>
      <c r="I19" s="119">
        <v>1</v>
      </c>
      <c r="J19" s="225" t="s">
        <v>4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587</v>
      </c>
      <c r="I20" s="119">
        <v>21</v>
      </c>
      <c r="J20" s="225" t="s">
        <v>26</v>
      </c>
      <c r="K20" s="167">
        <f>SUM(I4)</f>
        <v>33</v>
      </c>
      <c r="L20" s="225" t="s">
        <v>0</v>
      </c>
      <c r="M20" s="436">
        <v>36745</v>
      </c>
      <c r="N20" s="128">
        <f>SUM(H4)</f>
        <v>32137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221</v>
      </c>
      <c r="D21" s="74" t="s">
        <v>212</v>
      </c>
      <c r="E21" s="74" t="s">
        <v>54</v>
      </c>
      <c r="F21" s="74" t="s">
        <v>53</v>
      </c>
      <c r="G21" s="75" t="s">
        <v>55</v>
      </c>
      <c r="H21" s="127">
        <v>566</v>
      </c>
      <c r="I21" s="119">
        <v>6</v>
      </c>
      <c r="J21" s="225" t="s">
        <v>14</v>
      </c>
      <c r="K21" s="167">
        <f t="shared" ref="K21:K29" si="1">SUM(I5)</f>
        <v>40</v>
      </c>
      <c r="L21" s="225" t="s">
        <v>2</v>
      </c>
      <c r="M21" s="437">
        <v>10026</v>
      </c>
      <c r="N21" s="128">
        <f t="shared" ref="N21:N29" si="2">SUM(H5)</f>
        <v>15669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32137</v>
      </c>
      <c r="D22" s="139">
        <f>SUM(L4)</f>
        <v>29231</v>
      </c>
      <c r="E22" s="70">
        <f t="shared" ref="E22:E31" si="3">SUM(N20/M20*100)</f>
        <v>87.459518301809766</v>
      </c>
      <c r="F22" s="66">
        <f t="shared" ref="F22:F32" si="4">SUM(C22/D22*100)</f>
        <v>109.94150046183846</v>
      </c>
      <c r="G22" s="77"/>
      <c r="H22" s="127">
        <v>389</v>
      </c>
      <c r="I22" s="119">
        <v>18</v>
      </c>
      <c r="J22" s="225" t="s">
        <v>23</v>
      </c>
      <c r="K22" s="167">
        <f t="shared" si="1"/>
        <v>34</v>
      </c>
      <c r="L22" s="225" t="s">
        <v>1</v>
      </c>
      <c r="M22" s="437">
        <v>11083</v>
      </c>
      <c r="N22" s="128">
        <f t="shared" si="2"/>
        <v>9810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2</v>
      </c>
      <c r="C23" s="52">
        <f t="shared" ref="C23:C31" si="5">SUM(H5)</f>
        <v>15669</v>
      </c>
      <c r="D23" s="139">
        <f t="shared" ref="D23:D31" si="6">SUM(L5)</f>
        <v>10521</v>
      </c>
      <c r="E23" s="70">
        <f t="shared" si="3"/>
        <v>156.28366247755835</v>
      </c>
      <c r="F23" s="66">
        <f t="shared" si="4"/>
        <v>148.93071000855431</v>
      </c>
      <c r="G23" s="77"/>
      <c r="H23" s="397">
        <v>307</v>
      </c>
      <c r="I23" s="119">
        <v>22</v>
      </c>
      <c r="J23" s="225" t="s">
        <v>27</v>
      </c>
      <c r="K23" s="167">
        <f t="shared" si="1"/>
        <v>9</v>
      </c>
      <c r="L23" s="472" t="s">
        <v>197</v>
      </c>
      <c r="M23" s="437">
        <v>9135</v>
      </c>
      <c r="N23" s="128">
        <f t="shared" si="2"/>
        <v>9682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1</v>
      </c>
      <c r="C24" s="52">
        <f t="shared" si="5"/>
        <v>9810</v>
      </c>
      <c r="D24" s="139">
        <f t="shared" si="6"/>
        <v>22483</v>
      </c>
      <c r="E24" s="70">
        <f t="shared" si="3"/>
        <v>88.513940268880262</v>
      </c>
      <c r="F24" s="66">
        <f t="shared" si="4"/>
        <v>43.632967130720992</v>
      </c>
      <c r="G24" s="77"/>
      <c r="H24" s="127">
        <v>166</v>
      </c>
      <c r="I24" s="119">
        <v>14</v>
      </c>
      <c r="J24" s="225" t="s">
        <v>20</v>
      </c>
      <c r="K24" s="167">
        <f t="shared" si="1"/>
        <v>13</v>
      </c>
      <c r="L24" s="225" t="s">
        <v>7</v>
      </c>
      <c r="M24" s="437">
        <v>12150</v>
      </c>
      <c r="N24" s="128">
        <f t="shared" si="2"/>
        <v>8058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472" t="s">
        <v>197</v>
      </c>
      <c r="C25" s="52">
        <f t="shared" si="5"/>
        <v>9682</v>
      </c>
      <c r="D25" s="139">
        <f t="shared" si="6"/>
        <v>6849</v>
      </c>
      <c r="E25" s="70">
        <f t="shared" si="3"/>
        <v>105.9879584017515</v>
      </c>
      <c r="F25" s="66">
        <f t="shared" si="4"/>
        <v>141.3637027303256</v>
      </c>
      <c r="G25" s="77"/>
      <c r="H25" s="127">
        <v>119</v>
      </c>
      <c r="I25" s="119">
        <v>5</v>
      </c>
      <c r="J25" s="225" t="s">
        <v>13</v>
      </c>
      <c r="K25" s="167">
        <f t="shared" si="1"/>
        <v>24</v>
      </c>
      <c r="L25" s="225" t="s">
        <v>29</v>
      </c>
      <c r="M25" s="437">
        <v>6115</v>
      </c>
      <c r="N25" s="128">
        <f t="shared" si="2"/>
        <v>5084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225" t="s">
        <v>7</v>
      </c>
      <c r="C26" s="52">
        <f t="shared" si="5"/>
        <v>8058</v>
      </c>
      <c r="D26" s="139">
        <f t="shared" si="6"/>
        <v>5146</v>
      </c>
      <c r="E26" s="70">
        <f t="shared" si="3"/>
        <v>66.320987654320987</v>
      </c>
      <c r="F26" s="66">
        <f t="shared" si="4"/>
        <v>156.58764088612514</v>
      </c>
      <c r="G26" s="87"/>
      <c r="H26" s="397">
        <v>55</v>
      </c>
      <c r="I26" s="119">
        <v>11</v>
      </c>
      <c r="J26" s="225" t="s">
        <v>18</v>
      </c>
      <c r="K26" s="167">
        <f t="shared" si="1"/>
        <v>36</v>
      </c>
      <c r="L26" s="225" t="s">
        <v>5</v>
      </c>
      <c r="M26" s="437">
        <v>3085</v>
      </c>
      <c r="N26" s="128">
        <f t="shared" si="2"/>
        <v>2556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29</v>
      </c>
      <c r="C27" s="52">
        <f t="shared" si="5"/>
        <v>5084</v>
      </c>
      <c r="D27" s="139">
        <f t="shared" si="6"/>
        <v>4637</v>
      </c>
      <c r="E27" s="70">
        <f t="shared" si="3"/>
        <v>83.139820114472613</v>
      </c>
      <c r="F27" s="66">
        <f t="shared" si="4"/>
        <v>109.63985335346129</v>
      </c>
      <c r="G27" s="91"/>
      <c r="H27" s="127">
        <v>24</v>
      </c>
      <c r="I27" s="119">
        <v>39</v>
      </c>
      <c r="J27" s="225" t="s">
        <v>40</v>
      </c>
      <c r="K27" s="167">
        <f t="shared" si="1"/>
        <v>25</v>
      </c>
      <c r="L27" s="225" t="s">
        <v>30</v>
      </c>
      <c r="M27" s="437">
        <v>2961</v>
      </c>
      <c r="N27" s="128">
        <f t="shared" si="2"/>
        <v>2464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5</v>
      </c>
      <c r="C28" s="52">
        <f t="shared" si="5"/>
        <v>2556</v>
      </c>
      <c r="D28" s="139">
        <f t="shared" si="6"/>
        <v>3914</v>
      </c>
      <c r="E28" s="70">
        <f t="shared" si="3"/>
        <v>82.852512155591569</v>
      </c>
      <c r="F28" s="66">
        <f t="shared" si="4"/>
        <v>65.304036791006652</v>
      </c>
      <c r="G28" s="77"/>
      <c r="H28" s="127">
        <v>23</v>
      </c>
      <c r="I28" s="119">
        <v>29</v>
      </c>
      <c r="J28" s="225" t="s">
        <v>115</v>
      </c>
      <c r="K28" s="167">
        <f t="shared" si="1"/>
        <v>12</v>
      </c>
      <c r="L28" s="225" t="s">
        <v>19</v>
      </c>
      <c r="M28" s="437">
        <v>2828</v>
      </c>
      <c r="N28" s="128">
        <f t="shared" si="2"/>
        <v>1109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30</v>
      </c>
      <c r="C29" s="52">
        <f t="shared" si="5"/>
        <v>2464</v>
      </c>
      <c r="D29" s="139">
        <f t="shared" si="6"/>
        <v>2412</v>
      </c>
      <c r="E29" s="70">
        <f t="shared" si="3"/>
        <v>83.215130023640654</v>
      </c>
      <c r="F29" s="66">
        <f t="shared" si="4"/>
        <v>102.1558872305141</v>
      </c>
      <c r="G29" s="88"/>
      <c r="H29" s="397">
        <v>13</v>
      </c>
      <c r="I29" s="119">
        <v>27</v>
      </c>
      <c r="J29" s="225" t="s">
        <v>32</v>
      </c>
      <c r="K29" s="253">
        <f t="shared" si="1"/>
        <v>31</v>
      </c>
      <c r="L29" s="194" t="s">
        <v>71</v>
      </c>
      <c r="M29" s="438">
        <v>888</v>
      </c>
      <c r="N29" s="128">
        <f t="shared" si="2"/>
        <v>994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1109</v>
      </c>
      <c r="D30" s="139">
        <f t="shared" si="6"/>
        <v>0</v>
      </c>
      <c r="E30" s="70">
        <f t="shared" si="3"/>
        <v>39.214992927864216</v>
      </c>
      <c r="F30" s="448" t="s">
        <v>240</v>
      </c>
      <c r="G30" s="87"/>
      <c r="H30" s="127">
        <v>7</v>
      </c>
      <c r="I30" s="119">
        <v>15</v>
      </c>
      <c r="J30" s="225" t="s">
        <v>21</v>
      </c>
      <c r="K30" s="161"/>
      <c r="L30" s="451" t="s">
        <v>128</v>
      </c>
      <c r="M30" s="439">
        <v>103633</v>
      </c>
      <c r="N30" s="128">
        <f>SUM(H44)</f>
        <v>94906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194" t="s">
        <v>71</v>
      </c>
      <c r="C31" s="52">
        <f t="shared" si="5"/>
        <v>994</v>
      </c>
      <c r="D31" s="139">
        <f t="shared" si="6"/>
        <v>1120</v>
      </c>
      <c r="E31" s="71">
        <f t="shared" si="3"/>
        <v>111.93693693693693</v>
      </c>
      <c r="F31" s="78">
        <f t="shared" si="4"/>
        <v>88.75</v>
      </c>
      <c r="G31" s="90"/>
      <c r="H31" s="127">
        <v>6</v>
      </c>
      <c r="I31" s="119">
        <v>32</v>
      </c>
      <c r="J31" s="225" t="s">
        <v>36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94906</v>
      </c>
      <c r="D32" s="82">
        <f>SUM(L14)</f>
        <v>92801</v>
      </c>
      <c r="E32" s="83">
        <f>SUM(N30/M30*100)</f>
        <v>91.578937211120021</v>
      </c>
      <c r="F32" s="78">
        <f t="shared" si="4"/>
        <v>102.26829452268834</v>
      </c>
      <c r="G32" s="86"/>
      <c r="H32" s="128">
        <v>2</v>
      </c>
      <c r="I32" s="119">
        <v>4</v>
      </c>
      <c r="J32" s="225" t="s">
        <v>12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397">
        <v>1</v>
      </c>
      <c r="I33" s="119">
        <v>20</v>
      </c>
      <c r="J33" s="225" t="s">
        <v>25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3</v>
      </c>
      <c r="J34" s="225" t="s">
        <v>11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7</v>
      </c>
      <c r="J35" s="225" t="s">
        <v>15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27">
        <v>0</v>
      </c>
      <c r="I36" s="119">
        <v>8</v>
      </c>
      <c r="J36" s="225" t="s">
        <v>16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27">
        <v>0</v>
      </c>
      <c r="I37" s="119">
        <v>10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19</v>
      </c>
      <c r="J38" s="225" t="s">
        <v>24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23</v>
      </c>
      <c r="J39" s="225" t="s">
        <v>28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28</v>
      </c>
      <c r="J40" s="225" t="s">
        <v>33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94906</v>
      </c>
      <c r="I44" s="5"/>
      <c r="J44" s="224" t="s">
        <v>126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221</v>
      </c>
      <c r="I48" s="5"/>
      <c r="J48" s="250" t="s">
        <v>124</v>
      </c>
      <c r="K48" s="117"/>
      <c r="L48" s="411" t="s">
        <v>216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119</v>
      </c>
      <c r="I49" s="5"/>
      <c r="J49" s="202" t="s">
        <v>10</v>
      </c>
      <c r="K49" s="140"/>
      <c r="L49" s="135" t="s">
        <v>119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62289</v>
      </c>
      <c r="I50" s="225">
        <v>36</v>
      </c>
      <c r="J50" s="225" t="s">
        <v>5</v>
      </c>
      <c r="K50" s="170">
        <f>SUM(I50)</f>
        <v>36</v>
      </c>
      <c r="L50" s="412">
        <v>73703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35507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26054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397">
        <v>21732</v>
      </c>
      <c r="I52" s="225">
        <v>33</v>
      </c>
      <c r="J52" s="224" t="s">
        <v>0</v>
      </c>
      <c r="K52" s="170">
        <f t="shared" si="7"/>
        <v>33</v>
      </c>
      <c r="L52" s="412">
        <v>16106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20194</v>
      </c>
      <c r="I53" s="225">
        <v>16</v>
      </c>
      <c r="J53" s="224" t="s">
        <v>3</v>
      </c>
      <c r="K53" s="170">
        <f t="shared" si="7"/>
        <v>16</v>
      </c>
      <c r="L53" s="412">
        <v>19631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221</v>
      </c>
      <c r="D54" s="74" t="s">
        <v>212</v>
      </c>
      <c r="E54" s="74" t="s">
        <v>54</v>
      </c>
      <c r="F54" s="74" t="s">
        <v>53</v>
      </c>
      <c r="G54" s="75" t="s">
        <v>55</v>
      </c>
      <c r="H54" s="127">
        <v>15584</v>
      </c>
      <c r="I54" s="225">
        <v>26</v>
      </c>
      <c r="J54" s="224" t="s">
        <v>31</v>
      </c>
      <c r="K54" s="170">
        <f t="shared" si="7"/>
        <v>26</v>
      </c>
      <c r="L54" s="412">
        <v>12483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62289</v>
      </c>
      <c r="D55" s="9">
        <f t="shared" ref="D55:D64" si="8">SUM(L50)</f>
        <v>73703</v>
      </c>
      <c r="E55" s="66">
        <f>SUM(N66/M66*100)</f>
        <v>83.93273415708839</v>
      </c>
      <c r="F55" s="66">
        <f t="shared" ref="F55:F65" si="9">SUM(C55/D55*100)</f>
        <v>84.513520480848811</v>
      </c>
      <c r="G55" s="77"/>
      <c r="H55" s="127">
        <v>14336</v>
      </c>
      <c r="I55" s="225">
        <v>40</v>
      </c>
      <c r="J55" s="224" t="s">
        <v>2</v>
      </c>
      <c r="K55" s="170">
        <f t="shared" si="7"/>
        <v>40</v>
      </c>
      <c r="L55" s="412">
        <v>11006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35507</v>
      </c>
      <c r="D56" s="9">
        <f t="shared" si="8"/>
        <v>26054</v>
      </c>
      <c r="E56" s="66">
        <f t="shared" ref="E56:E65" si="11">SUM(N67/M67*100)</f>
        <v>98.92182537471443</v>
      </c>
      <c r="F56" s="66">
        <f t="shared" si="9"/>
        <v>136.28233668534583</v>
      </c>
      <c r="G56" s="77"/>
      <c r="H56" s="127">
        <v>12188</v>
      </c>
      <c r="I56" s="225">
        <v>24</v>
      </c>
      <c r="J56" s="224" t="s">
        <v>29</v>
      </c>
      <c r="K56" s="170">
        <f t="shared" si="7"/>
        <v>24</v>
      </c>
      <c r="L56" s="412">
        <v>8765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0</v>
      </c>
      <c r="C57" s="52">
        <f t="shared" si="10"/>
        <v>21732</v>
      </c>
      <c r="D57" s="9">
        <f t="shared" si="8"/>
        <v>16106</v>
      </c>
      <c r="E57" s="66">
        <f t="shared" si="11"/>
        <v>139.60300635960687</v>
      </c>
      <c r="F57" s="66">
        <f t="shared" si="9"/>
        <v>134.93108158450266</v>
      </c>
      <c r="G57" s="77"/>
      <c r="H57" s="397">
        <v>8829</v>
      </c>
      <c r="I57" s="225">
        <v>38</v>
      </c>
      <c r="J57" s="224" t="s">
        <v>39</v>
      </c>
      <c r="K57" s="170">
        <f t="shared" si="7"/>
        <v>38</v>
      </c>
      <c r="L57" s="412">
        <v>10775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</v>
      </c>
      <c r="C58" s="52">
        <f t="shared" si="10"/>
        <v>20194</v>
      </c>
      <c r="D58" s="9">
        <f t="shared" si="8"/>
        <v>19631</v>
      </c>
      <c r="E58" s="66">
        <f t="shared" si="11"/>
        <v>70.276666086653904</v>
      </c>
      <c r="F58" s="66">
        <f t="shared" si="9"/>
        <v>102.8679129947532</v>
      </c>
      <c r="G58" s="77"/>
      <c r="H58" s="535">
        <v>7989</v>
      </c>
      <c r="I58" s="227">
        <v>25</v>
      </c>
      <c r="J58" s="227" t="s">
        <v>30</v>
      </c>
      <c r="K58" s="170">
        <f t="shared" si="7"/>
        <v>25</v>
      </c>
      <c r="L58" s="410">
        <v>7412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31</v>
      </c>
      <c r="C59" s="52">
        <f t="shared" si="10"/>
        <v>15584</v>
      </c>
      <c r="D59" s="9">
        <f t="shared" si="8"/>
        <v>12483</v>
      </c>
      <c r="E59" s="66">
        <f t="shared" si="11"/>
        <v>78.878372222503415</v>
      </c>
      <c r="F59" s="66">
        <f t="shared" si="9"/>
        <v>124.84178482736522</v>
      </c>
      <c r="G59" s="87"/>
      <c r="H59" s="535">
        <v>6021</v>
      </c>
      <c r="I59" s="302">
        <v>37</v>
      </c>
      <c r="J59" s="227" t="s">
        <v>38</v>
      </c>
      <c r="K59" s="170">
        <f t="shared" si="7"/>
        <v>37</v>
      </c>
      <c r="L59" s="410">
        <v>3661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2</v>
      </c>
      <c r="C60" s="52">
        <f t="shared" si="10"/>
        <v>14336</v>
      </c>
      <c r="D60" s="9">
        <f t="shared" si="8"/>
        <v>11006</v>
      </c>
      <c r="E60" s="66">
        <f t="shared" si="11"/>
        <v>85.120532003325025</v>
      </c>
      <c r="F60" s="66">
        <f t="shared" si="9"/>
        <v>130.25622387788479</v>
      </c>
      <c r="G60" s="77"/>
      <c r="H60" s="536">
        <v>4306</v>
      </c>
      <c r="I60" s="304">
        <v>15</v>
      </c>
      <c r="J60" s="304" t="s">
        <v>21</v>
      </c>
      <c r="K60" s="117" t="s">
        <v>8</v>
      </c>
      <c r="L60" s="414">
        <v>203916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29</v>
      </c>
      <c r="C61" s="52">
        <f t="shared" si="10"/>
        <v>12188</v>
      </c>
      <c r="D61" s="9">
        <f t="shared" si="8"/>
        <v>8765</v>
      </c>
      <c r="E61" s="66">
        <f t="shared" si="11"/>
        <v>85.800774375219987</v>
      </c>
      <c r="F61" s="66">
        <f t="shared" si="9"/>
        <v>139.0530519110097</v>
      </c>
      <c r="G61" s="77"/>
      <c r="H61" s="127">
        <v>3064</v>
      </c>
      <c r="I61" s="225">
        <v>34</v>
      </c>
      <c r="J61" s="224" t="s">
        <v>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39</v>
      </c>
      <c r="C62" s="52">
        <f t="shared" si="10"/>
        <v>8829</v>
      </c>
      <c r="D62" s="9">
        <f t="shared" si="8"/>
        <v>10775</v>
      </c>
      <c r="E62" s="66">
        <f t="shared" si="11"/>
        <v>55.668348045397231</v>
      </c>
      <c r="F62" s="66">
        <f t="shared" si="9"/>
        <v>81.939675174013928</v>
      </c>
      <c r="G62" s="88"/>
      <c r="H62" s="127">
        <v>2371</v>
      </c>
      <c r="I62" s="225">
        <v>30</v>
      </c>
      <c r="J62" s="224" t="s">
        <v>118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30</v>
      </c>
      <c r="C63" s="52">
        <f t="shared" si="10"/>
        <v>7989</v>
      </c>
      <c r="D63" s="9">
        <f t="shared" si="8"/>
        <v>7412</v>
      </c>
      <c r="E63" s="66">
        <f t="shared" si="11"/>
        <v>86.162640207075071</v>
      </c>
      <c r="F63" s="66">
        <f t="shared" si="9"/>
        <v>107.78467350242849</v>
      </c>
      <c r="G63" s="87"/>
      <c r="H63" s="127">
        <v>1967</v>
      </c>
      <c r="I63" s="225">
        <v>35</v>
      </c>
      <c r="J63" s="224" t="s">
        <v>37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38</v>
      </c>
      <c r="C64" s="52">
        <f t="shared" si="10"/>
        <v>6021</v>
      </c>
      <c r="D64" s="9">
        <f t="shared" si="8"/>
        <v>3661</v>
      </c>
      <c r="E64" s="72">
        <f t="shared" si="11"/>
        <v>83.671484157865478</v>
      </c>
      <c r="F64" s="66">
        <f t="shared" si="9"/>
        <v>164.46326140398796</v>
      </c>
      <c r="G64" s="90"/>
      <c r="H64" s="169">
        <v>1445</v>
      </c>
      <c r="I64" s="225">
        <v>29</v>
      </c>
      <c r="J64" s="224" t="s">
        <v>115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221605</v>
      </c>
      <c r="D65" s="82">
        <f>SUM(L60)</f>
        <v>203916</v>
      </c>
      <c r="E65" s="85">
        <f t="shared" si="11"/>
        <v>86.204146730462512</v>
      </c>
      <c r="F65" s="85">
        <f t="shared" si="9"/>
        <v>108.67465034622099</v>
      </c>
      <c r="G65" s="86"/>
      <c r="H65" s="128">
        <v>1341</v>
      </c>
      <c r="I65" s="224">
        <v>39</v>
      </c>
      <c r="J65" s="224" t="s">
        <v>40</v>
      </c>
      <c r="K65" s="1"/>
      <c r="L65" s="264" t="s">
        <v>124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97">
        <v>998</v>
      </c>
      <c r="I66" s="225">
        <v>14</v>
      </c>
      <c r="J66" s="224" t="s">
        <v>20</v>
      </c>
      <c r="K66" s="163">
        <f>SUM(I50)</f>
        <v>36</v>
      </c>
      <c r="L66" s="225" t="s">
        <v>5</v>
      </c>
      <c r="M66" s="424">
        <v>74213</v>
      </c>
      <c r="N66" s="128">
        <f>SUM(H50)</f>
        <v>62289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505</v>
      </c>
      <c r="I67" s="224">
        <v>21</v>
      </c>
      <c r="J67" s="224" t="s">
        <v>26</v>
      </c>
      <c r="K67" s="163">
        <f t="shared" ref="K67:K75" si="12">SUM(I51)</f>
        <v>17</v>
      </c>
      <c r="L67" s="224" t="s">
        <v>22</v>
      </c>
      <c r="M67" s="422">
        <v>35894</v>
      </c>
      <c r="N67" s="128">
        <f t="shared" ref="N67:N75" si="13">SUM(H51)</f>
        <v>35507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127">
        <v>270</v>
      </c>
      <c r="I68" s="224">
        <v>13</v>
      </c>
      <c r="J68" s="224" t="s">
        <v>7</v>
      </c>
      <c r="K68" s="163">
        <f t="shared" si="12"/>
        <v>33</v>
      </c>
      <c r="L68" s="224" t="s">
        <v>0</v>
      </c>
      <c r="M68" s="422">
        <v>15567</v>
      </c>
      <c r="N68" s="128">
        <f t="shared" si="13"/>
        <v>21732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262</v>
      </c>
      <c r="I69" s="224">
        <v>1</v>
      </c>
      <c r="J69" s="224" t="s">
        <v>4</v>
      </c>
      <c r="K69" s="163">
        <f t="shared" si="12"/>
        <v>16</v>
      </c>
      <c r="L69" s="224" t="s">
        <v>3</v>
      </c>
      <c r="M69" s="422">
        <v>28735</v>
      </c>
      <c r="N69" s="128">
        <f t="shared" si="13"/>
        <v>20194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129</v>
      </c>
      <c r="I70" s="224">
        <v>27</v>
      </c>
      <c r="J70" s="224" t="s">
        <v>32</v>
      </c>
      <c r="K70" s="163">
        <f t="shared" si="12"/>
        <v>26</v>
      </c>
      <c r="L70" s="224" t="s">
        <v>31</v>
      </c>
      <c r="M70" s="422">
        <v>19757</v>
      </c>
      <c r="N70" s="128">
        <f t="shared" si="13"/>
        <v>15584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84</v>
      </c>
      <c r="I71" s="224">
        <v>9</v>
      </c>
      <c r="J71" s="454" t="s">
        <v>198</v>
      </c>
      <c r="K71" s="163">
        <f t="shared" si="12"/>
        <v>40</v>
      </c>
      <c r="L71" s="224" t="s">
        <v>2</v>
      </c>
      <c r="M71" s="422">
        <v>16842</v>
      </c>
      <c r="N71" s="128">
        <f t="shared" si="13"/>
        <v>14336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49</v>
      </c>
      <c r="I72" s="224">
        <v>22</v>
      </c>
      <c r="J72" s="224" t="s">
        <v>27</v>
      </c>
      <c r="K72" s="163">
        <f t="shared" si="12"/>
        <v>24</v>
      </c>
      <c r="L72" s="224" t="s">
        <v>29</v>
      </c>
      <c r="M72" s="422">
        <v>14205</v>
      </c>
      <c r="N72" s="128">
        <f t="shared" si="13"/>
        <v>12188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38</v>
      </c>
      <c r="I73" s="224">
        <v>28</v>
      </c>
      <c r="J73" s="224" t="s">
        <v>33</v>
      </c>
      <c r="K73" s="163">
        <f t="shared" si="12"/>
        <v>38</v>
      </c>
      <c r="L73" s="224" t="s">
        <v>39</v>
      </c>
      <c r="M73" s="422">
        <v>15860</v>
      </c>
      <c r="N73" s="128">
        <f t="shared" si="13"/>
        <v>8829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36</v>
      </c>
      <c r="I74" s="224">
        <v>2</v>
      </c>
      <c r="J74" s="224" t="s">
        <v>6</v>
      </c>
      <c r="K74" s="163">
        <f t="shared" si="12"/>
        <v>25</v>
      </c>
      <c r="L74" s="227" t="s">
        <v>30</v>
      </c>
      <c r="M74" s="423">
        <v>9272</v>
      </c>
      <c r="N74" s="128">
        <f t="shared" si="13"/>
        <v>7989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25</v>
      </c>
      <c r="I75" s="224">
        <v>4</v>
      </c>
      <c r="J75" s="224" t="s">
        <v>12</v>
      </c>
      <c r="K75" s="163">
        <f t="shared" si="12"/>
        <v>37</v>
      </c>
      <c r="L75" s="227" t="s">
        <v>38</v>
      </c>
      <c r="M75" s="423">
        <v>7196</v>
      </c>
      <c r="N75" s="233">
        <f t="shared" si="13"/>
        <v>6021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23</v>
      </c>
      <c r="I76" s="224">
        <v>23</v>
      </c>
      <c r="J76" s="224" t="s">
        <v>28</v>
      </c>
      <c r="K76" s="5"/>
      <c r="L76" s="451" t="s">
        <v>128</v>
      </c>
      <c r="M76" s="461">
        <v>257070</v>
      </c>
      <c r="N76" s="241">
        <f>SUM(H90)</f>
        <v>221605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20</v>
      </c>
      <c r="I77" s="224">
        <v>11</v>
      </c>
      <c r="J77" s="224" t="s">
        <v>18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449">
        <v>3</v>
      </c>
      <c r="I78" s="224">
        <v>3</v>
      </c>
      <c r="J78" s="224" t="s">
        <v>11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0</v>
      </c>
      <c r="I79" s="224">
        <v>5</v>
      </c>
      <c r="J79" s="224" t="s">
        <v>13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0</v>
      </c>
      <c r="I80" s="224">
        <v>6</v>
      </c>
      <c r="J80" s="224" t="s">
        <v>14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7</v>
      </c>
      <c r="J81" s="224" t="s">
        <v>15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27">
        <v>0</v>
      </c>
      <c r="I82" s="224">
        <v>8</v>
      </c>
      <c r="J82" s="224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10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127">
        <v>0</v>
      </c>
      <c r="I84" s="225">
        <v>12</v>
      </c>
      <c r="J84" s="225" t="s">
        <v>19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4">
        <v>18</v>
      </c>
      <c r="J85" s="224" t="s">
        <v>23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267">
        <v>0</v>
      </c>
      <c r="I86" s="224">
        <v>19</v>
      </c>
      <c r="J86" s="224" t="s">
        <v>24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27">
        <v>0</v>
      </c>
      <c r="I87" s="224">
        <v>20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39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221605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H62" sqref="H62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7" t="s">
        <v>241</v>
      </c>
      <c r="B1" s="578"/>
      <c r="C1" s="578"/>
      <c r="D1" s="578"/>
      <c r="E1" s="578"/>
      <c r="F1" s="578"/>
      <c r="G1" s="578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221</v>
      </c>
      <c r="J2" s="401" t="s">
        <v>208</v>
      </c>
      <c r="K2" s="405" t="s">
        <v>212</v>
      </c>
      <c r="L2" s="405" t="s">
        <v>205</v>
      </c>
    </row>
    <row r="3" spans="1:12" x14ac:dyDescent="0.15">
      <c r="I3" s="40" t="s">
        <v>84</v>
      </c>
      <c r="J3" s="402">
        <v>133170</v>
      </c>
      <c r="K3" s="40" t="s">
        <v>84</v>
      </c>
      <c r="L3" s="406">
        <v>168343</v>
      </c>
    </row>
    <row r="4" spans="1:12" x14ac:dyDescent="0.15">
      <c r="I4" s="18" t="s">
        <v>107</v>
      </c>
      <c r="J4" s="402">
        <v>107739</v>
      </c>
      <c r="K4" s="18" t="s">
        <v>107</v>
      </c>
      <c r="L4" s="406">
        <v>95876</v>
      </c>
    </row>
    <row r="5" spans="1:12" x14ac:dyDescent="0.15">
      <c r="I5" s="18" t="s">
        <v>86</v>
      </c>
      <c r="J5" s="402">
        <v>91149</v>
      </c>
      <c r="K5" s="18" t="s">
        <v>86</v>
      </c>
      <c r="L5" s="406">
        <v>126177</v>
      </c>
    </row>
    <row r="6" spans="1:12" x14ac:dyDescent="0.15">
      <c r="I6" s="18" t="s">
        <v>113</v>
      </c>
      <c r="J6" s="402">
        <v>85241</v>
      </c>
      <c r="K6" s="18" t="s">
        <v>113</v>
      </c>
      <c r="L6" s="406">
        <v>94729</v>
      </c>
    </row>
    <row r="7" spans="1:12" x14ac:dyDescent="0.15">
      <c r="I7" s="18" t="s">
        <v>105</v>
      </c>
      <c r="J7" s="402">
        <v>84079</v>
      </c>
      <c r="K7" s="18" t="s">
        <v>105</v>
      </c>
      <c r="L7" s="406">
        <v>90269</v>
      </c>
    </row>
    <row r="8" spans="1:12" x14ac:dyDescent="0.15">
      <c r="I8" s="18" t="s">
        <v>110</v>
      </c>
      <c r="J8" s="402">
        <v>71105</v>
      </c>
      <c r="K8" s="18" t="s">
        <v>110</v>
      </c>
      <c r="L8" s="406">
        <v>61621</v>
      </c>
    </row>
    <row r="9" spans="1:12" x14ac:dyDescent="0.15">
      <c r="I9" s="18" t="s">
        <v>87</v>
      </c>
      <c r="J9" s="402">
        <v>70847</v>
      </c>
      <c r="K9" s="18" t="s">
        <v>87</v>
      </c>
      <c r="L9" s="406">
        <v>90364</v>
      </c>
    </row>
    <row r="10" spans="1:12" x14ac:dyDescent="0.15">
      <c r="I10" s="18" t="s">
        <v>114</v>
      </c>
      <c r="J10" s="402">
        <v>60830</v>
      </c>
      <c r="K10" s="18" t="s">
        <v>114</v>
      </c>
      <c r="L10" s="406">
        <v>83540</v>
      </c>
    </row>
    <row r="11" spans="1:12" x14ac:dyDescent="0.15">
      <c r="I11" s="18" t="s">
        <v>109</v>
      </c>
      <c r="J11" s="402">
        <v>59223</v>
      </c>
      <c r="K11" s="18" t="s">
        <v>109</v>
      </c>
      <c r="L11" s="406">
        <v>60218</v>
      </c>
    </row>
    <row r="12" spans="1:12" ht="14.25" thickBot="1" x14ac:dyDescent="0.2">
      <c r="I12" s="18" t="s">
        <v>242</v>
      </c>
      <c r="J12" s="403">
        <v>42161</v>
      </c>
      <c r="K12" s="18" t="s">
        <v>242</v>
      </c>
      <c r="L12" s="407">
        <v>48353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211</v>
      </c>
      <c r="J13" s="440">
        <v>1125226</v>
      </c>
      <c r="K13" s="35" t="s">
        <v>8</v>
      </c>
      <c r="L13" s="174">
        <v>1291041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225</v>
      </c>
      <c r="K23" s="475" t="s">
        <v>225</v>
      </c>
      <c r="L23" s="22" t="s">
        <v>70</v>
      </c>
      <c r="M23" s="8"/>
    </row>
    <row r="24" spans="9:14" x14ac:dyDescent="0.15">
      <c r="I24" s="402">
        <f t="shared" ref="I24:I33" si="0">SUM(J3)</f>
        <v>133170</v>
      </c>
      <c r="J24" s="40" t="s">
        <v>84</v>
      </c>
      <c r="K24" s="402">
        <f>SUM(I24)</f>
        <v>133170</v>
      </c>
      <c r="L24" s="510">
        <v>139630</v>
      </c>
      <c r="M24" s="141"/>
      <c r="N24" s="1"/>
    </row>
    <row r="25" spans="9:14" x14ac:dyDescent="0.15">
      <c r="I25" s="402">
        <f t="shared" si="0"/>
        <v>107739</v>
      </c>
      <c r="J25" s="18" t="s">
        <v>107</v>
      </c>
      <c r="K25" s="402">
        <f t="shared" ref="K25:K33" si="1">SUM(I25)</f>
        <v>107739</v>
      </c>
      <c r="L25" s="510">
        <v>77521</v>
      </c>
      <c r="M25" s="177"/>
      <c r="N25" s="1"/>
    </row>
    <row r="26" spans="9:14" x14ac:dyDescent="0.15">
      <c r="I26" s="402">
        <f t="shared" si="0"/>
        <v>91149</v>
      </c>
      <c r="J26" s="18" t="s">
        <v>86</v>
      </c>
      <c r="K26" s="402">
        <f t="shared" si="1"/>
        <v>91149</v>
      </c>
      <c r="L26" s="510">
        <v>100473</v>
      </c>
      <c r="M26" s="141"/>
      <c r="N26" s="1"/>
    </row>
    <row r="27" spans="9:14" x14ac:dyDescent="0.15">
      <c r="I27" s="402">
        <f t="shared" si="0"/>
        <v>85241</v>
      </c>
      <c r="J27" s="18" t="s">
        <v>113</v>
      </c>
      <c r="K27" s="402">
        <f t="shared" si="1"/>
        <v>85241</v>
      </c>
      <c r="L27" s="510">
        <v>82252</v>
      </c>
      <c r="M27" s="141"/>
      <c r="N27" s="1"/>
    </row>
    <row r="28" spans="9:14" x14ac:dyDescent="0.15">
      <c r="I28" s="402">
        <f t="shared" si="0"/>
        <v>84079</v>
      </c>
      <c r="J28" s="18" t="s">
        <v>105</v>
      </c>
      <c r="K28" s="402">
        <f t="shared" si="1"/>
        <v>84079</v>
      </c>
      <c r="L28" s="510">
        <v>76318</v>
      </c>
      <c r="M28" s="141"/>
      <c r="N28" s="2"/>
    </row>
    <row r="29" spans="9:14" x14ac:dyDescent="0.15">
      <c r="I29" s="402">
        <f t="shared" si="0"/>
        <v>71105</v>
      </c>
      <c r="J29" s="18" t="s">
        <v>110</v>
      </c>
      <c r="K29" s="402">
        <f t="shared" si="1"/>
        <v>71105</v>
      </c>
      <c r="L29" s="510">
        <v>68577</v>
      </c>
      <c r="M29" s="141"/>
      <c r="N29" s="1"/>
    </row>
    <row r="30" spans="9:14" x14ac:dyDescent="0.15">
      <c r="I30" s="402">
        <f t="shared" si="0"/>
        <v>70847</v>
      </c>
      <c r="J30" s="18" t="s">
        <v>87</v>
      </c>
      <c r="K30" s="402">
        <f t="shared" si="1"/>
        <v>70847</v>
      </c>
      <c r="L30" s="510">
        <v>71254</v>
      </c>
      <c r="M30" s="141"/>
      <c r="N30" s="1"/>
    </row>
    <row r="31" spans="9:14" x14ac:dyDescent="0.15">
      <c r="I31" s="402">
        <f t="shared" si="0"/>
        <v>60830</v>
      </c>
      <c r="J31" s="18" t="s">
        <v>114</v>
      </c>
      <c r="K31" s="402">
        <f t="shared" si="1"/>
        <v>60830</v>
      </c>
      <c r="L31" s="510">
        <v>65232</v>
      </c>
      <c r="M31" s="141"/>
      <c r="N31" s="1"/>
    </row>
    <row r="32" spans="9:14" x14ac:dyDescent="0.15">
      <c r="I32" s="402">
        <f t="shared" si="0"/>
        <v>59223</v>
      </c>
      <c r="J32" s="18" t="s">
        <v>109</v>
      </c>
      <c r="K32" s="402">
        <f t="shared" si="1"/>
        <v>59223</v>
      </c>
      <c r="L32" s="510">
        <v>55478</v>
      </c>
      <c r="M32" s="141"/>
      <c r="N32" s="37"/>
    </row>
    <row r="33" spans="8:14" x14ac:dyDescent="0.15">
      <c r="I33" s="402">
        <f t="shared" si="0"/>
        <v>42161</v>
      </c>
      <c r="J33" s="18" t="s">
        <v>242</v>
      </c>
      <c r="K33" s="402">
        <f t="shared" si="1"/>
        <v>42161</v>
      </c>
      <c r="L33" s="511">
        <v>41107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319682</v>
      </c>
      <c r="J34" s="108" t="s">
        <v>130</v>
      </c>
      <c r="K34" s="171">
        <f>SUM(I34)</f>
        <v>319682</v>
      </c>
      <c r="L34" s="171" t="s">
        <v>85</v>
      </c>
    </row>
    <row r="35" spans="8:14" ht="15.75" thickTop="1" thickBot="1" x14ac:dyDescent="0.2">
      <c r="H35" s="8"/>
      <c r="I35" s="456">
        <f>SUM(I24:I34)</f>
        <v>1125226</v>
      </c>
      <c r="J35" s="190" t="s">
        <v>8</v>
      </c>
      <c r="K35" s="172">
        <f>SUM(J13)</f>
        <v>1125226</v>
      </c>
      <c r="L35" s="192">
        <v>1102037</v>
      </c>
    </row>
    <row r="36" spans="8:14" ht="14.25" thickTop="1" x14ac:dyDescent="0.15"/>
    <row r="37" spans="8:14" x14ac:dyDescent="0.15">
      <c r="I37" s="453" t="s">
        <v>205</v>
      </c>
      <c r="J37" s="65"/>
      <c r="K37" s="475" t="s">
        <v>205</v>
      </c>
    </row>
    <row r="38" spans="8:14" x14ac:dyDescent="0.15">
      <c r="I38" s="406">
        <f>SUM(L3)</f>
        <v>168343</v>
      </c>
      <c r="J38" s="40" t="s">
        <v>84</v>
      </c>
      <c r="K38" s="406">
        <f>SUM(I38)</f>
        <v>168343</v>
      </c>
    </row>
    <row r="39" spans="8:14" x14ac:dyDescent="0.15">
      <c r="I39" s="406">
        <f t="shared" ref="I39:I47" si="2">SUM(L4)</f>
        <v>95876</v>
      </c>
      <c r="J39" s="18" t="s">
        <v>107</v>
      </c>
      <c r="K39" s="406">
        <f t="shared" ref="K39:K47" si="3">SUM(I39)</f>
        <v>95876</v>
      </c>
    </row>
    <row r="40" spans="8:14" x14ac:dyDescent="0.15">
      <c r="I40" s="406">
        <f t="shared" si="2"/>
        <v>126177</v>
      </c>
      <c r="J40" s="18" t="s">
        <v>86</v>
      </c>
      <c r="K40" s="406">
        <f t="shared" si="3"/>
        <v>126177</v>
      </c>
    </row>
    <row r="41" spans="8:14" x14ac:dyDescent="0.15">
      <c r="I41" s="406">
        <f t="shared" si="2"/>
        <v>94729</v>
      </c>
      <c r="J41" s="18" t="s">
        <v>113</v>
      </c>
      <c r="K41" s="406">
        <f t="shared" si="3"/>
        <v>94729</v>
      </c>
    </row>
    <row r="42" spans="8:14" x14ac:dyDescent="0.15">
      <c r="I42" s="406">
        <f t="shared" si="2"/>
        <v>90269</v>
      </c>
      <c r="J42" s="18" t="s">
        <v>105</v>
      </c>
      <c r="K42" s="406">
        <f t="shared" si="3"/>
        <v>90269</v>
      </c>
    </row>
    <row r="43" spans="8:14" x14ac:dyDescent="0.15">
      <c r="I43" s="406">
        <f>SUM(L8)</f>
        <v>61621</v>
      </c>
      <c r="J43" s="18" t="s">
        <v>110</v>
      </c>
      <c r="K43" s="406">
        <f t="shared" si="3"/>
        <v>61621</v>
      </c>
    </row>
    <row r="44" spans="8:14" x14ac:dyDescent="0.15">
      <c r="I44" s="406">
        <f t="shared" si="2"/>
        <v>90364</v>
      </c>
      <c r="J44" s="18" t="s">
        <v>87</v>
      </c>
      <c r="K44" s="406">
        <f t="shared" si="3"/>
        <v>90364</v>
      </c>
    </row>
    <row r="45" spans="8:14" x14ac:dyDescent="0.15">
      <c r="I45" s="406">
        <f>SUM(L10)</f>
        <v>83540</v>
      </c>
      <c r="J45" s="18" t="s">
        <v>114</v>
      </c>
      <c r="K45" s="406">
        <f t="shared" si="3"/>
        <v>83540</v>
      </c>
    </row>
    <row r="46" spans="8:14" x14ac:dyDescent="0.15">
      <c r="I46" s="406">
        <f t="shared" si="2"/>
        <v>60218</v>
      </c>
      <c r="J46" s="18" t="s">
        <v>109</v>
      </c>
      <c r="K46" s="406">
        <f t="shared" si="3"/>
        <v>60218</v>
      </c>
      <c r="M46" s="8"/>
    </row>
    <row r="47" spans="8:14" x14ac:dyDescent="0.15">
      <c r="I47" s="406">
        <f t="shared" si="2"/>
        <v>48353</v>
      </c>
      <c r="J47" s="18" t="s">
        <v>242</v>
      </c>
      <c r="K47" s="514">
        <f t="shared" si="3"/>
        <v>48353</v>
      </c>
      <c r="M47" s="8"/>
    </row>
    <row r="48" spans="8:14" ht="14.25" thickBot="1" x14ac:dyDescent="0.2">
      <c r="I48" s="157">
        <f>SUM(L13-(I38+I39+I40+I41+I42+I43+I44+I45+I46+I47))</f>
        <v>371551</v>
      </c>
      <c r="J48" s="103" t="s">
        <v>130</v>
      </c>
      <c r="K48" s="157">
        <f>SUM(I48)</f>
        <v>371551</v>
      </c>
    </row>
    <row r="49" spans="1:12" ht="15" thickTop="1" thickBot="1" x14ac:dyDescent="0.2">
      <c r="I49" s="508">
        <f>SUM(I38:I48)</f>
        <v>1291041</v>
      </c>
      <c r="J49" s="455" t="s">
        <v>192</v>
      </c>
      <c r="K49" s="173">
        <f>SUM(L13)</f>
        <v>1291041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221</v>
      </c>
      <c r="D51" s="74" t="s">
        <v>212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133170</v>
      </c>
      <c r="D52" s="6">
        <f t="shared" ref="D52:D61" si="5">SUM(I38)</f>
        <v>168343</v>
      </c>
      <c r="E52" s="41">
        <f t="shared" ref="E52:E61" si="6">SUM(K24/L24*100)</f>
        <v>95.373487072978591</v>
      </c>
      <c r="F52" s="41">
        <f t="shared" ref="F52:F62" si="7">SUM(C52/D52*100)</f>
        <v>79.106348348312679</v>
      </c>
      <c r="G52" s="40"/>
      <c r="I52" s="8"/>
      <c r="K52" s="8"/>
    </row>
    <row r="53" spans="1:12" x14ac:dyDescent="0.15">
      <c r="A53" s="28">
        <v>2</v>
      </c>
      <c r="B53" s="18" t="s">
        <v>107</v>
      </c>
      <c r="C53" s="6">
        <f t="shared" si="4"/>
        <v>107739</v>
      </c>
      <c r="D53" s="6">
        <f t="shared" si="5"/>
        <v>95876</v>
      </c>
      <c r="E53" s="41">
        <f t="shared" si="6"/>
        <v>138.98040530952903</v>
      </c>
      <c r="F53" s="41">
        <f t="shared" si="7"/>
        <v>112.37327381200717</v>
      </c>
      <c r="G53" s="40"/>
      <c r="I53" s="8"/>
    </row>
    <row r="54" spans="1:12" x14ac:dyDescent="0.15">
      <c r="A54" s="28">
        <v>3</v>
      </c>
      <c r="B54" s="18" t="s">
        <v>86</v>
      </c>
      <c r="C54" s="6">
        <f t="shared" si="4"/>
        <v>91149</v>
      </c>
      <c r="D54" s="6">
        <f t="shared" si="5"/>
        <v>126177</v>
      </c>
      <c r="E54" s="41">
        <f t="shared" si="6"/>
        <v>90.719894897136541</v>
      </c>
      <c r="F54" s="41">
        <f t="shared" si="7"/>
        <v>72.238997598611476</v>
      </c>
      <c r="G54" s="40"/>
      <c r="I54" s="8"/>
    </row>
    <row r="55" spans="1:12" s="58" customFormat="1" x14ac:dyDescent="0.15">
      <c r="A55" s="248">
        <v>4</v>
      </c>
      <c r="B55" s="18" t="s">
        <v>113</v>
      </c>
      <c r="C55" s="449">
        <f t="shared" si="4"/>
        <v>85241</v>
      </c>
      <c r="D55" s="449">
        <f t="shared" si="5"/>
        <v>94729</v>
      </c>
      <c r="E55" s="229">
        <f t="shared" si="6"/>
        <v>103.63395418956378</v>
      </c>
      <c r="F55" s="229">
        <f t="shared" si="7"/>
        <v>89.98405979161609</v>
      </c>
      <c r="G55" s="404"/>
    </row>
    <row r="56" spans="1:12" x14ac:dyDescent="0.15">
      <c r="A56" s="28">
        <v>5</v>
      </c>
      <c r="B56" s="18" t="s">
        <v>105</v>
      </c>
      <c r="C56" s="6">
        <f t="shared" si="4"/>
        <v>84079</v>
      </c>
      <c r="D56" s="449">
        <f t="shared" si="5"/>
        <v>90269</v>
      </c>
      <c r="E56" s="41">
        <f t="shared" si="6"/>
        <v>110.16929164810398</v>
      </c>
      <c r="F56" s="41">
        <f t="shared" si="7"/>
        <v>93.142717876568923</v>
      </c>
      <c r="G56" s="40"/>
    </row>
    <row r="57" spans="1:12" x14ac:dyDescent="0.15">
      <c r="A57" s="28">
        <v>6</v>
      </c>
      <c r="B57" s="18" t="s">
        <v>110</v>
      </c>
      <c r="C57" s="6">
        <f t="shared" si="4"/>
        <v>71105</v>
      </c>
      <c r="D57" s="6">
        <f t="shared" si="5"/>
        <v>61621</v>
      </c>
      <c r="E57" s="41">
        <f t="shared" si="6"/>
        <v>103.68636714933579</v>
      </c>
      <c r="F57" s="41">
        <f t="shared" si="7"/>
        <v>115.39085701303127</v>
      </c>
      <c r="G57" s="40"/>
    </row>
    <row r="58" spans="1:12" s="58" customFormat="1" x14ac:dyDescent="0.15">
      <c r="A58" s="248">
        <v>7</v>
      </c>
      <c r="B58" s="18" t="s">
        <v>87</v>
      </c>
      <c r="C58" s="449">
        <f t="shared" si="4"/>
        <v>70847</v>
      </c>
      <c r="D58" s="449">
        <f t="shared" si="5"/>
        <v>90364</v>
      </c>
      <c r="E58" s="229">
        <f t="shared" si="6"/>
        <v>99.428803996968597</v>
      </c>
      <c r="F58" s="229">
        <f t="shared" si="7"/>
        <v>78.401797175866491</v>
      </c>
      <c r="G58" s="404"/>
    </row>
    <row r="59" spans="1:12" x14ac:dyDescent="0.15">
      <c r="A59" s="28">
        <v>8</v>
      </c>
      <c r="B59" s="18" t="s">
        <v>114</v>
      </c>
      <c r="C59" s="6">
        <f t="shared" si="4"/>
        <v>60830</v>
      </c>
      <c r="D59" s="6">
        <f t="shared" si="5"/>
        <v>83540</v>
      </c>
      <c r="E59" s="41">
        <f t="shared" si="6"/>
        <v>93.251778268334562</v>
      </c>
      <c r="F59" s="41">
        <f t="shared" si="7"/>
        <v>72.815417763945405</v>
      </c>
      <c r="G59" s="40"/>
    </row>
    <row r="60" spans="1:12" x14ac:dyDescent="0.15">
      <c r="A60" s="28">
        <v>9</v>
      </c>
      <c r="B60" s="18" t="s">
        <v>109</v>
      </c>
      <c r="C60" s="6">
        <f t="shared" si="4"/>
        <v>59223</v>
      </c>
      <c r="D60" s="6">
        <f t="shared" si="5"/>
        <v>60218</v>
      </c>
      <c r="E60" s="41">
        <f t="shared" si="6"/>
        <v>106.75042359133352</v>
      </c>
      <c r="F60" s="41">
        <f t="shared" si="7"/>
        <v>98.347670131854258</v>
      </c>
      <c r="G60" s="40"/>
    </row>
    <row r="61" spans="1:12" ht="14.25" thickBot="1" x14ac:dyDescent="0.2">
      <c r="A61" s="108">
        <v>10</v>
      </c>
      <c r="B61" s="18" t="s">
        <v>242</v>
      </c>
      <c r="C61" s="111">
        <f t="shared" si="4"/>
        <v>42161</v>
      </c>
      <c r="D61" s="111">
        <f t="shared" si="5"/>
        <v>48353</v>
      </c>
      <c r="E61" s="41">
        <f t="shared" si="6"/>
        <v>102.56404018780256</v>
      </c>
      <c r="F61" s="102">
        <f t="shared" si="7"/>
        <v>87.194176162802719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1125226</v>
      </c>
      <c r="D62" s="189">
        <f>SUM(L13)</f>
        <v>1291041</v>
      </c>
      <c r="E62" s="191">
        <f>SUM(C62/L35)*100</f>
        <v>102.10419432378404</v>
      </c>
      <c r="F62" s="191">
        <f t="shared" si="7"/>
        <v>87.156488446145403</v>
      </c>
      <c r="G62" s="198">
        <v>70.3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2021-07-01T00:52:06Z</cp:lastPrinted>
  <dcterms:created xsi:type="dcterms:W3CDTF">2004-08-12T01:21:30Z</dcterms:created>
  <dcterms:modified xsi:type="dcterms:W3CDTF">2021-07-07T04:25:46Z</dcterms:modified>
</cp:coreProperties>
</file>