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2CF8DFC3-6757-4A6B-85E8-8B7537D1BC5F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1・面積、会員数 " sheetId="53" r:id="rId1"/>
    <sheet name="2・使用状況 " sheetId="41" r:id="rId2"/>
    <sheet name="3・推移  " sheetId="54" r:id="rId3"/>
    <sheet name="4・入庫高" sheetId="7" r:id="rId4"/>
    <sheet name="5・東部・富士" sheetId="8" r:id="rId5"/>
    <sheet name="6・清水・静岡" sheetId="15" r:id="rId6"/>
    <sheet name="7・駿遠・西部" sheetId="13" r:id="rId7"/>
    <sheet name="8・保管残高" sheetId="44" r:id="rId8"/>
    <sheet name="9・東部、富士" sheetId="9" r:id="rId9"/>
    <sheet name="10・清水、静岡" sheetId="17" r:id="rId10"/>
    <sheet name="11・駿遠、西部" sheetId="19" r:id="rId11"/>
    <sheet name="12・東部推移 " sheetId="46" r:id="rId12"/>
    <sheet name="13・富士推移" sheetId="47" r:id="rId13"/>
    <sheet name="14・清水推移" sheetId="48" r:id="rId14"/>
    <sheet name="15・静岡推移 " sheetId="49" r:id="rId15"/>
    <sheet name="16・駿遠推移（千ﾄﾝ） " sheetId="56" r:id="rId16"/>
    <sheet name="17・西部推移 " sheetId="51" r:id="rId17"/>
  </sheets>
  <definedNames>
    <definedName name="_xlnm.Print_Area" localSheetId="0">'1・面積、会員数 '!$A$1:$M$38</definedName>
    <definedName name="_xlnm.Print_Area" localSheetId="9">'10・清水、静岡'!$A$1:$G$64</definedName>
    <definedName name="_xlnm.Print_Area" localSheetId="10">'11・駿遠、西部'!$A$1:$G$67</definedName>
    <definedName name="_xlnm.Print_Area" localSheetId="11">'12・東部推移 '!$A$1:$O$70</definedName>
    <definedName name="_xlnm.Print_Area" localSheetId="12">'13・富士推移'!$A$1:$O$79</definedName>
    <definedName name="_xlnm.Print_Area" localSheetId="13">'14・清水推移'!$A$1:$O$92</definedName>
    <definedName name="_xlnm.Print_Area" localSheetId="14">'15・静岡推移 '!$A$1:$O$92</definedName>
    <definedName name="_xlnm.Print_Area" localSheetId="15">'16・駿遠推移（千ﾄﾝ） '!$A$1:$O$92</definedName>
    <definedName name="_xlnm.Print_Area" localSheetId="16">'17・西部推移 '!$A$1:$O$92</definedName>
    <definedName name="_xlnm.Print_Area" localSheetId="1">'2・使用状況 '!$A$1:$I$62</definedName>
    <definedName name="_xlnm.Print_Area" localSheetId="2">'3・推移  '!$A$1:$O$95</definedName>
    <definedName name="_xlnm.Print_Area" localSheetId="3">'4・入庫高'!$A$1:$G$64</definedName>
    <definedName name="_xlnm.Print_Area" localSheetId="4">'5・東部・富士'!$A$1:$G$64</definedName>
    <definedName name="_xlnm.Print_Area" localSheetId="5">'6・清水・静岡'!$A$1:$G$64</definedName>
    <definedName name="_xlnm.Print_Area" localSheetId="6">'7・駿遠・西部'!$A$1:$G$65</definedName>
    <definedName name="_xlnm.Print_Area" localSheetId="7">'8・保管残高'!$A$1:$G$62</definedName>
    <definedName name="_xlnm.Print_Area" localSheetId="8">'9・東部、富士'!$A$1:$G$64</definedName>
  </definedNames>
  <calcPr calcId="191029" iterateCount="1"/>
</workbook>
</file>

<file path=xl/calcChain.xml><?xml version="1.0" encoding="utf-8"?>
<calcChain xmlns="http://schemas.openxmlformats.org/spreadsheetml/2006/main">
  <c r="F61" i="17" l="1"/>
  <c r="N26" i="54" l="1"/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<sst xmlns="http://schemas.openxmlformats.org/spreadsheetml/2006/main" count="1239" uniqueCount="221">
  <si>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</si>
  <si>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</si>
  <si>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</si>
  <si>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</si>
  <si>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</si>
  <si>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</si>
  <si>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</si>
  <si>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</si>
  <si>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</si>
  <si>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</si>
  <si>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</si>
  <si>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</si>
  <si>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</si>
  <si>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</si>
  <si>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</si>
  <si>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</si>
  <si>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</si>
  <si>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</si>
  <si>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</si>
  <si>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</si>
  <si>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</si>
  <si>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</si>
  <si>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</si>
  <si>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</si>
  <si>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</si>
  <si>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</si>
  <si>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</si>
  <si>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</si>
  <si>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</si>
  <si>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</si>
  <si>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</si>
  <si>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</si>
  <si>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</si>
  <si>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</si>
  <si>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</si>
  <si>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</si>
  <si>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</si>
  <si>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</si>
  <si>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</si>
  <si>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</si>
  <si>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</si>
  <si>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</si>
  <si>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</si>
  <si>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</si>
  <si>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</si>
  <si>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</si>
  <si>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</si>
  <si>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</si>
  <si>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</si>
  <si>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</si>
  <si>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</si>
  <si>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</si>
  <si>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</si>
  <si>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</si>
  <si>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</si>
  <si>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</si>
  <si>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</si>
  <si>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</si>
  <si>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</si>
  <si>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</si>
  <si>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</si>
  <si>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</si>
  <si>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</si>
  <si>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</si>
  <si>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</si>
  <si>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</si>
  <si>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</si>
  <si>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</si>
  <si>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</si>
  <si>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</si>
  <si>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</si>
  <si>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</si>
  <si>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</si>
  <si>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</si>
  <si>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</si>
  <si>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</si>
  <si>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</si>
  <si>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</si>
  <si>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</si>
  <si>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</si>
  <si>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</si>
  <si>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</si>
  <si>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</si>
  <si>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</si>
  <si>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</si>
  <si>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</si>
  <si>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</si>
  <si>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</si>
  <si>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</si>
  <si>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</si>
  <si>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</si>
  <si>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</si>
  <si>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</si>
  <si>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</si>
  <si>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</si>
  <si>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</si>
  <si>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</si>
  <si>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</si>
  <si>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</si>
  <si>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</si>
  <si>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</si>
  <si>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</si>
  <si>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</si>
  <si>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</si>
  <si>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</si>
  <si>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</si>
  <si>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</si>
  <si>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</si>
  <si>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</si>
  <si>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</si>
  <si>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</si>
  <si>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</si>
  <si>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</si>
  <si>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</si>
  <si>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</si>
  <si>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</si>
  <si>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</si>
  <si>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</si>
  <si>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</si>
  <si>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</si>
  <si>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</si>
  <si>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</si>
  <si>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</si>
  <si>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</si>
  <si>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</si>
  <si>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</si>
  <si>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</si>
  <si>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</si>
  <si>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</si>
  <si>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</si>
  <si>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</si>
  <si>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</si>
  <si>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</si>
  <si>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</si>
  <si>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</si>
  <si>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</si>
  <si>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</si>
  <si>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</si>
  <si>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</si>
  <si>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</si>
  <si>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</si>
  <si>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</si>
  <si>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</si>
  <si>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</si>
  <si>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</si>
  <si>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</si>
  <si>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</si>
  <si>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</si>
  <si>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</si>
  <si>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</si>
  <si>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</si>
  <si>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</si>
  <si>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</si>
  <si>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</si>
  <si>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</si>
  <si>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</si>
  <si>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</si>
  <si>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</si>
  <si>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</si>
  <si>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</si>
  <si>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</si>
  <si>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</si>
  <si>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</si>
  <si>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</si>
  <si>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</si>
  <si>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</si>
  <si>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</si>
  <si>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</si>
  <si>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</si>
  <si>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</si>
  <si>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</si>
  <si>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</si>
  <si>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</si>
  <si>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</si>
  <si>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</si>
  <si>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</si>
  <si>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</si>
  <si>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</si>
  <si>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</si>
  <si>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</si>
  <si>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</si>
  <si>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</si>
  <si>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</si>
  <si>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</si>
  <si>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</si>
  <si>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</si>
  <si>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</si>
  <si>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</si>
  <si>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</si>
  <si>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</si>
  <si>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</si>
  <si>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</si>
  <si>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</si>
  <si>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</si>
  <si>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</si>
  <si>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</si>
  <si>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2，897　㎡</t>
    <phoneticPr fontId="2"/>
  </si>
  <si>
    <t>トン数</t>
    <rPh sb="2" eb="3">
      <t>スウ</t>
    </rPh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</si>
  <si>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</si>
  <si>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</si>
  <si>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</si>
  <si>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</si>
  <si>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</si>
  <si>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4"/>
  </si>
  <si>
    <t>3年</t>
    <rPh sb="1" eb="2">
      <t>ネン</t>
    </rPh>
    <phoneticPr fontId="2"/>
  </si>
  <si>
    <t>12，350 ㎡</t>
    <phoneticPr fontId="2"/>
  </si>
  <si>
    <t>電気機械</t>
    <rPh sb="0" eb="4">
      <t>デンキキカイ</t>
    </rPh>
    <phoneticPr fontId="2"/>
  </si>
  <si>
    <t>その他の製造工業品</t>
    <rPh sb="2" eb="3">
      <t>タ</t>
    </rPh>
    <rPh sb="4" eb="6">
      <t>セイゾウ</t>
    </rPh>
    <rPh sb="6" eb="9">
      <t>コウギョウヒン</t>
    </rPh>
    <phoneticPr fontId="2"/>
  </si>
  <si>
    <t>その他の化学工業品</t>
    <rPh sb="2" eb="3">
      <t>タ</t>
    </rPh>
    <rPh sb="4" eb="9">
      <t>カガクコウギョウヒン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</si>
  <si>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</si>
  <si>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その他の化学工業品</t>
    <rPh sb="2" eb="3">
      <t>タ</t>
    </rPh>
    <rPh sb="4" eb="6">
      <t>カガク</t>
    </rPh>
    <rPh sb="6" eb="9">
      <t>コウギョウヒン</t>
    </rPh>
    <phoneticPr fontId="2"/>
  </si>
  <si>
    <t>その他の機械</t>
    <rPh sb="2" eb="3">
      <t>タ</t>
    </rPh>
    <rPh sb="4" eb="6">
      <t>キカイ</t>
    </rPh>
    <phoneticPr fontId="2"/>
  </si>
  <si>
    <t>令和3年4月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</si>
  <si>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令和3年4月所管面（1～3類）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</si>
  <si>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75，816  m</t>
    </r>
    <r>
      <rPr>
        <sz val="8"/>
        <rFont val="ＭＳ Ｐゴシック"/>
        <family val="3"/>
        <charset val="128"/>
      </rPr>
      <t>3</t>
    </r>
    <phoneticPr fontId="2"/>
  </si>
  <si>
    <t>8，555  ㎡</t>
    <phoneticPr fontId="2"/>
  </si>
  <si>
    <t>　　　　　　　　　　　　　　　　令和3年4月末上位10品目入庫高(県合計）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</si>
  <si>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※</t>
    <phoneticPr fontId="2"/>
  </si>
  <si>
    <t>　　　　　　　　　　　　令和3年4月末上位１０品目保管残高（県合計）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</si>
  <si>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その他の食料工業品</t>
    <rPh sb="2" eb="3">
      <t>タ</t>
    </rPh>
    <rPh sb="4" eb="9">
      <t>ショクリョウコウギョウヒン</t>
    </rPh>
    <phoneticPr fontId="2"/>
  </si>
  <si>
    <t>合成樹脂</t>
    <rPh sb="0" eb="4">
      <t>ゴウセイジュシ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</si>
</sst>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8" xfId="0" applyFill="1" applyBorder="1"/>
    <xf numFmtId="0" fontId="11" fillId="0" borderId="38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40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2" borderId="1" xfId="1" applyNumberFormat="1" applyFont="1" applyFill="1" applyBorder="1"/>
    <xf numFmtId="179" fontId="1" fillId="12" borderId="1" xfId="1" applyNumberFormat="1" applyFill="1" applyBorder="1"/>
    <xf numFmtId="179" fontId="1" fillId="12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3" borderId="1" xfId="0" applyFill="1" applyBorder="1" applyAlignment="1">
      <alignment horizontal="center"/>
    </xf>
    <xf numFmtId="38" fontId="0" fillId="13" borderId="1" xfId="1" applyFont="1" applyFill="1" applyBorder="1"/>
    <xf numFmtId="38" fontId="0" fillId="13" borderId="2" xfId="1" applyFont="1" applyFill="1" applyBorder="1"/>
    <xf numFmtId="0" fontId="1" fillId="0" borderId="1" xfId="0" applyFont="1" applyFill="1" applyBorder="1"/>
    <xf numFmtId="0" fontId="0" fillId="14" borderId="1" xfId="0" applyFill="1" applyBorder="1" applyAlignment="1">
      <alignment horizontal="center"/>
    </xf>
    <xf numFmtId="38" fontId="0" fillId="14" borderId="1" xfId="1" applyFont="1" applyFill="1" applyBorder="1"/>
    <xf numFmtId="38" fontId="1" fillId="14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15" borderId="2" xfId="1" applyFont="1" applyFill="1" applyBorder="1"/>
    <xf numFmtId="0" fontId="20" fillId="15" borderId="1" xfId="0" applyFont="1" applyFill="1" applyBorder="1" applyAlignment="1">
      <alignment horizontal="center"/>
    </xf>
    <xf numFmtId="38" fontId="20" fillId="15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15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2" borderId="8" xfId="1" applyFont="1" applyFill="1" applyBorder="1"/>
    <xf numFmtId="38" fontId="26" fillId="12" borderId="4" xfId="1" applyFont="1" applyFill="1" applyBorder="1"/>
    <xf numFmtId="38" fontId="26" fillId="12" borderId="1" xfId="1" applyFont="1" applyFill="1" applyBorder="1"/>
    <xf numFmtId="38" fontId="29" fillId="11" borderId="1" xfId="1" applyFont="1" applyFill="1" applyBorder="1"/>
    <xf numFmtId="38" fontId="29" fillId="11" borderId="11" xfId="1" applyFont="1" applyFill="1" applyBorder="1"/>
    <xf numFmtId="38" fontId="29" fillId="11" borderId="32" xfId="1" applyFont="1" applyFill="1" applyBorder="1"/>
    <xf numFmtId="38" fontId="29" fillId="16" borderId="1" xfId="1" applyFont="1" applyFill="1" applyBorder="1"/>
    <xf numFmtId="38" fontId="29" fillId="16" borderId="11" xfId="1" applyFont="1" applyFill="1" applyBorder="1"/>
    <xf numFmtId="38" fontId="29" fillId="16" borderId="12" xfId="1" applyFont="1" applyFill="1" applyBorder="1"/>
    <xf numFmtId="38" fontId="29" fillId="16" borderId="42" xfId="1" applyFont="1" applyFill="1" applyBorder="1"/>
    <xf numFmtId="0" fontId="29" fillId="11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38" fontId="29" fillId="11" borderId="2" xfId="1" applyFont="1" applyFill="1" applyBorder="1"/>
    <xf numFmtId="38" fontId="29" fillId="11" borderId="31" xfId="1" applyFont="1" applyFill="1" applyBorder="1"/>
    <xf numFmtId="38" fontId="29" fillId="2" borderId="1" xfId="1" applyFont="1" applyFill="1" applyBorder="1"/>
    <xf numFmtId="38" fontId="29" fillId="2" borderId="11" xfId="1" applyFont="1" applyFill="1" applyBorder="1"/>
    <xf numFmtId="38" fontId="29" fillId="2" borderId="2" xfId="1" applyFont="1" applyFill="1" applyBorder="1"/>
    <xf numFmtId="38" fontId="29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9" fillId="14" borderId="1" xfId="0" applyFont="1" applyFill="1" applyBorder="1" applyAlignment="1">
      <alignment horizontal="center"/>
    </xf>
    <xf numFmtId="38" fontId="29" fillId="14" borderId="1" xfId="1" applyFont="1" applyFill="1" applyBorder="1"/>
    <xf numFmtId="38" fontId="29" fillId="14" borderId="11" xfId="1" applyFont="1" applyFill="1" applyBorder="1"/>
    <xf numFmtId="38" fontId="29" fillId="14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3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4" xfId="0" applyFill="1" applyBorder="1"/>
    <xf numFmtId="179" fontId="1" fillId="0" borderId="46" xfId="1" applyNumberFormat="1" applyBorder="1"/>
    <xf numFmtId="38" fontId="26" fillId="12" borderId="31" xfId="1" applyFont="1" applyFill="1" applyBorder="1"/>
    <xf numFmtId="38" fontId="11" fillId="19" borderId="1" xfId="1" applyFont="1" applyFill="1" applyBorder="1"/>
    <xf numFmtId="183" fontId="0" fillId="19" borderId="1" xfId="0" applyNumberFormat="1" applyFill="1" applyBorder="1"/>
    <xf numFmtId="0" fontId="24" fillId="0" borderId="0" xfId="0" applyFont="1" applyAlignment="1">
      <alignment horizontal="center"/>
    </xf>
    <xf numFmtId="179" fontId="0" fillId="12" borderId="31" xfId="0" applyNumberFormat="1" applyFill="1" applyBorder="1"/>
    <xf numFmtId="0" fontId="0" fillId="12" borderId="31" xfId="0" applyFont="1" applyFill="1" applyBorder="1"/>
    <xf numFmtId="38" fontId="1" fillId="12" borderId="31" xfId="1" applyFill="1" applyBorder="1"/>
    <xf numFmtId="38" fontId="0" fillId="12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7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19" borderId="34" xfId="0" applyNumberFormat="1" applyFill="1" applyBorder="1"/>
    <xf numFmtId="0" fontId="0" fillId="0" borderId="0" xfId="0"/>
    <xf numFmtId="38" fontId="0" fillId="15" borderId="1" xfId="1" applyFont="1" applyFill="1" applyBorder="1"/>
    <xf numFmtId="38" fontId="1" fillId="15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4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8" xfId="0" applyFont="1" applyBorder="1"/>
    <xf numFmtId="38" fontId="29" fillId="17" borderId="1" xfId="1" applyFont="1" applyFill="1" applyBorder="1"/>
    <xf numFmtId="38" fontId="29" fillId="17" borderId="11" xfId="1" applyFont="1" applyFill="1" applyBorder="1"/>
    <xf numFmtId="38" fontId="29" fillId="17" borderId="12" xfId="1" applyFont="1" applyFill="1" applyBorder="1"/>
    <xf numFmtId="38" fontId="29" fillId="17" borderId="2" xfId="1" applyFont="1" applyFill="1" applyBorder="1"/>
    <xf numFmtId="38" fontId="29" fillId="17" borderId="31" xfId="1" applyFont="1" applyFill="1" applyBorder="1"/>
    <xf numFmtId="38" fontId="0" fillId="0" borderId="48" xfId="1" applyFont="1" applyFill="1" applyBorder="1"/>
    <xf numFmtId="0" fontId="11" fillId="0" borderId="38" xfId="0" applyFont="1" applyFill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29" fillId="14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8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38" fontId="1" fillId="0" borderId="39" xfId="1" applyFill="1" applyBorder="1"/>
    <xf numFmtId="180" fontId="0" fillId="0" borderId="1" xfId="0" applyNumberFormat="1" applyFill="1" applyBorder="1"/>
    <xf numFmtId="0" fontId="11" fillId="0" borderId="40" xfId="0" applyFont="1" applyBorder="1"/>
    <xf numFmtId="179" fontId="1" fillId="0" borderId="40" xfId="1" applyNumberFormat="1" applyBorder="1"/>
    <xf numFmtId="38" fontId="1" fillId="0" borderId="10" xfId="1" applyBorder="1"/>
    <xf numFmtId="38" fontId="0" fillId="0" borderId="38" xfId="1" applyFont="1" applyFill="1" applyBorder="1"/>
    <xf numFmtId="38" fontId="0" fillId="0" borderId="0" xfId="2" applyFont="1"/>
    <xf numFmtId="0" fontId="0" fillId="0" borderId="37" xfId="0" applyFill="1" applyBorder="1"/>
    <xf numFmtId="0" fontId="11" fillId="0" borderId="37" xfId="0" applyFont="1" applyBorder="1"/>
    <xf numFmtId="38" fontId="0" fillId="0" borderId="12" xfId="1" applyFont="1" applyFill="1" applyBorder="1"/>
    <xf numFmtId="38" fontId="1" fillId="0" borderId="21" xfId="1" applyBorder="1"/>
    <xf numFmtId="0" fontId="0" fillId="0" borderId="2" xfId="0" applyFont="1" applyBorder="1"/>
    <xf numFmtId="0" fontId="11" fillId="0" borderId="11" xfId="0" applyFont="1" applyFill="1" applyBorder="1"/>
    <xf numFmtId="179" fontId="0" fillId="0" borderId="11" xfId="1" applyNumberFormat="1" applyFont="1" applyFill="1" applyBorder="1"/>
    <xf numFmtId="38" fontId="1" fillId="0" borderId="37" xfId="1" applyFont="1" applyFill="1" applyBorder="1"/>
    <xf numFmtId="180" fontId="0" fillId="0" borderId="1" xfId="0" applyNumberFormat="1" applyBorder="1" applyAlignment="1">
      <alignment horizontal="right"/>
    </xf>
    <xf numFmtId="38" fontId="0" fillId="0" borderId="9" xfId="1" applyFont="1" applyFill="1" applyBorder="1"/>
    <xf numFmtId="38" fontId="1" fillId="0" borderId="45" xfId="1" applyFill="1" applyBorder="1"/>
    <xf numFmtId="38" fontId="0" fillId="0" borderId="41" xfId="1" applyFont="1" applyBorder="1"/>
    <xf numFmtId="38" fontId="1" fillId="0" borderId="39" xfId="1" applyBorder="1"/>
    <xf numFmtId="0" fontId="1" fillId="0" borderId="38" xfId="0" applyFont="1" applyFill="1" applyBorder="1"/>
    <xf numFmtId="182" fontId="3" fillId="0" borderId="0" xfId="0" quotePrefix="1" applyNumberFormat="1" applyFont="1" applyAlignment="1">
      <alignment vertical="center" textRotation="180"/>
    </xf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令和3年4月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令和3年4月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令和3年4月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834362650951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224851462757755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26388</c:v>
                </c:pt>
                <c:pt idx="1">
                  <c:v>19230</c:v>
                </c:pt>
                <c:pt idx="2">
                  <c:v>8751</c:v>
                </c:pt>
                <c:pt idx="3">
                  <c:v>5363</c:v>
                </c:pt>
                <c:pt idx="4">
                  <c:v>4958</c:v>
                </c:pt>
                <c:pt idx="5">
                  <c:v>4768</c:v>
                </c:pt>
                <c:pt idx="6">
                  <c:v>3888</c:v>
                </c:pt>
                <c:pt idx="7">
                  <c:v>2597</c:v>
                </c:pt>
                <c:pt idx="8">
                  <c:v>2162</c:v>
                </c:pt>
                <c:pt idx="9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26091</c:v>
                </c:pt>
                <c:pt idx="1">
                  <c:v>17883</c:v>
                </c:pt>
                <c:pt idx="2">
                  <c:v>9299</c:v>
                </c:pt>
                <c:pt idx="3">
                  <c:v>2759</c:v>
                </c:pt>
                <c:pt idx="4">
                  <c:v>3995</c:v>
                </c:pt>
                <c:pt idx="5">
                  <c:v>2709</c:v>
                </c:pt>
                <c:pt idx="6">
                  <c:v>3154</c:v>
                </c:pt>
                <c:pt idx="7">
                  <c:v>2127</c:v>
                </c:pt>
                <c:pt idx="8">
                  <c:v>2237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6.9716775599128538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55782</c:v>
                </c:pt>
                <c:pt idx="1">
                  <c:v>18558</c:v>
                </c:pt>
                <c:pt idx="2">
                  <c:v>16537</c:v>
                </c:pt>
                <c:pt idx="3">
                  <c:v>15682</c:v>
                </c:pt>
                <c:pt idx="4">
                  <c:v>7780</c:v>
                </c:pt>
                <c:pt idx="5">
                  <c:v>5045</c:v>
                </c:pt>
                <c:pt idx="6">
                  <c:v>4301</c:v>
                </c:pt>
                <c:pt idx="7">
                  <c:v>3642</c:v>
                </c:pt>
                <c:pt idx="8">
                  <c:v>2581</c:v>
                </c:pt>
                <c:pt idx="9">
                  <c:v>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1.893879742304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-7.576055833929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3.4767810886383661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4269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55269</c:v>
                </c:pt>
                <c:pt idx="1">
                  <c:v>9269</c:v>
                </c:pt>
                <c:pt idx="2">
                  <c:v>17075</c:v>
                </c:pt>
                <c:pt idx="3">
                  <c:v>12986</c:v>
                </c:pt>
                <c:pt idx="4">
                  <c:v>7743</c:v>
                </c:pt>
                <c:pt idx="5">
                  <c:v>10299</c:v>
                </c:pt>
                <c:pt idx="6">
                  <c:v>3588</c:v>
                </c:pt>
                <c:pt idx="7">
                  <c:v>3123</c:v>
                </c:pt>
                <c:pt idx="8">
                  <c:v>8057</c:v>
                </c:pt>
                <c:pt idx="9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3191489361702126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電気機械</c:v>
                </c:pt>
                <c:pt idx="7">
                  <c:v>雑穀</c:v>
                </c:pt>
                <c:pt idx="8">
                  <c:v>麦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31681</c:v>
                </c:pt>
                <c:pt idx="1">
                  <c:v>23295</c:v>
                </c:pt>
                <c:pt idx="2">
                  <c:v>23148</c:v>
                </c:pt>
                <c:pt idx="3">
                  <c:v>20027</c:v>
                </c:pt>
                <c:pt idx="4">
                  <c:v>15098</c:v>
                </c:pt>
                <c:pt idx="5">
                  <c:v>14380</c:v>
                </c:pt>
                <c:pt idx="6">
                  <c:v>13420</c:v>
                </c:pt>
                <c:pt idx="7">
                  <c:v>12236</c:v>
                </c:pt>
                <c:pt idx="8">
                  <c:v>10391</c:v>
                </c:pt>
                <c:pt idx="9">
                  <c:v>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3.4883415735823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-1.30022138635097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1.550326558017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雑品</c:v>
                </c:pt>
                <c:pt idx="6">
                  <c:v>電気機械</c:v>
                </c:pt>
                <c:pt idx="7">
                  <c:v>雑穀</c:v>
                </c:pt>
                <c:pt idx="8">
                  <c:v>麦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21375</c:v>
                </c:pt>
                <c:pt idx="1">
                  <c:v>31395</c:v>
                </c:pt>
                <c:pt idx="2">
                  <c:v>18433</c:v>
                </c:pt>
                <c:pt idx="3">
                  <c:v>18283</c:v>
                </c:pt>
                <c:pt idx="4">
                  <c:v>9147</c:v>
                </c:pt>
                <c:pt idx="5">
                  <c:v>20457</c:v>
                </c:pt>
                <c:pt idx="6">
                  <c:v>8446</c:v>
                </c:pt>
                <c:pt idx="7">
                  <c:v>6226</c:v>
                </c:pt>
                <c:pt idx="8">
                  <c:v>7143</c:v>
                </c:pt>
                <c:pt idx="9">
                  <c:v>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1.0666666666666666E-2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39572</c:v>
                </c:pt>
                <c:pt idx="1">
                  <c:v>11924</c:v>
                </c:pt>
                <c:pt idx="2">
                  <c:v>10702</c:v>
                </c:pt>
                <c:pt idx="3">
                  <c:v>7264</c:v>
                </c:pt>
                <c:pt idx="4">
                  <c:v>3620</c:v>
                </c:pt>
                <c:pt idx="5">
                  <c:v>3481</c:v>
                </c:pt>
                <c:pt idx="6">
                  <c:v>1917</c:v>
                </c:pt>
                <c:pt idx="7">
                  <c:v>1016</c:v>
                </c:pt>
                <c:pt idx="8">
                  <c:v>818</c:v>
                </c:pt>
                <c:pt idx="9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-1.4260810981515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30705</c:v>
                </c:pt>
                <c:pt idx="1">
                  <c:v>4247</c:v>
                </c:pt>
                <c:pt idx="2">
                  <c:v>8697</c:v>
                </c:pt>
                <c:pt idx="3">
                  <c:v>3767</c:v>
                </c:pt>
                <c:pt idx="4">
                  <c:v>497</c:v>
                </c:pt>
                <c:pt idx="5">
                  <c:v>2701</c:v>
                </c:pt>
                <c:pt idx="6">
                  <c:v>498</c:v>
                </c:pt>
                <c:pt idx="7">
                  <c:v>1457</c:v>
                </c:pt>
                <c:pt idx="8">
                  <c:v>733</c:v>
                </c:pt>
                <c:pt idx="9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8.4570784584131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7820213418204614E-3"/>
                  <c:y val="-6.92320239631056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7.01758736850807E-3"/>
                  <c:y val="-2.3590313922624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36745</c:v>
                </c:pt>
                <c:pt idx="1">
                  <c:v>12150</c:v>
                </c:pt>
                <c:pt idx="2">
                  <c:v>11083</c:v>
                </c:pt>
                <c:pt idx="3">
                  <c:v>10026</c:v>
                </c:pt>
                <c:pt idx="4">
                  <c:v>9135</c:v>
                </c:pt>
                <c:pt idx="5">
                  <c:v>6115</c:v>
                </c:pt>
                <c:pt idx="6">
                  <c:v>3085</c:v>
                </c:pt>
                <c:pt idx="7">
                  <c:v>2961</c:v>
                </c:pt>
                <c:pt idx="8">
                  <c:v>2828</c:v>
                </c:pt>
                <c:pt idx="9">
                  <c:v>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37567</c:v>
                </c:pt>
                <c:pt idx="1">
                  <c:v>6712</c:v>
                </c:pt>
                <c:pt idx="2">
                  <c:v>25966</c:v>
                </c:pt>
                <c:pt idx="3">
                  <c:v>9634</c:v>
                </c:pt>
                <c:pt idx="4">
                  <c:v>7402</c:v>
                </c:pt>
                <c:pt idx="5">
                  <c:v>7970</c:v>
                </c:pt>
                <c:pt idx="6">
                  <c:v>4944</c:v>
                </c:pt>
                <c:pt idx="7">
                  <c:v>2428</c:v>
                </c:pt>
                <c:pt idx="8">
                  <c:v>2400</c:v>
                </c:pt>
                <c:pt idx="9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-8.7374411323503549E-3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3.4951140504382253E-3"/>
                  <c:y val="-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74213</c:v>
                </c:pt>
                <c:pt idx="1">
                  <c:v>35894</c:v>
                </c:pt>
                <c:pt idx="2">
                  <c:v>28735</c:v>
                </c:pt>
                <c:pt idx="3">
                  <c:v>19757</c:v>
                </c:pt>
                <c:pt idx="4">
                  <c:v>16842</c:v>
                </c:pt>
                <c:pt idx="5">
                  <c:v>15860</c:v>
                </c:pt>
                <c:pt idx="6">
                  <c:v>15567</c:v>
                </c:pt>
                <c:pt idx="7">
                  <c:v>14205</c:v>
                </c:pt>
                <c:pt idx="8">
                  <c:v>9272</c:v>
                </c:pt>
                <c:pt idx="9">
                  <c:v>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3.4949764529401419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-1.4336917562724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86426</c:v>
                </c:pt>
                <c:pt idx="1">
                  <c:v>31757</c:v>
                </c:pt>
                <c:pt idx="2">
                  <c:v>22219</c:v>
                </c:pt>
                <c:pt idx="3">
                  <c:v>19118</c:v>
                </c:pt>
                <c:pt idx="4">
                  <c:v>15776</c:v>
                </c:pt>
                <c:pt idx="5">
                  <c:v>11316</c:v>
                </c:pt>
                <c:pt idx="6">
                  <c:v>24842</c:v>
                </c:pt>
                <c:pt idx="7">
                  <c:v>12199</c:v>
                </c:pt>
                <c:pt idx="8">
                  <c:v>9689</c:v>
                </c:pt>
                <c:pt idx="9">
                  <c:v>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7-462C-B9DE-4F35500861CD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7-462C-B9DE-4F35500861CD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7-462C-B9DE-4F35500861CD}"/>
                </c:ext>
              </c:extLst>
            </c:dLbl>
            <c:dLbl>
              <c:idx val="3"/>
              <c:layout>
                <c:manualLayout>
                  <c:x val="-3.5410232355493716E-3"/>
                  <c:y val="-2.0936450350686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7-462C-B9DE-4F35500861CD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7-462C-B9DE-4F35500861CD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7-462C-B9DE-4F35500861CD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7-462C-B9DE-4F35500861CD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7-462C-B9DE-4F35500861CD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7-462C-B9DE-4F35500861CD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139630</c:v>
                </c:pt>
                <c:pt idx="1">
                  <c:v>100473</c:v>
                </c:pt>
                <c:pt idx="2">
                  <c:v>82252</c:v>
                </c:pt>
                <c:pt idx="3">
                  <c:v>77521</c:v>
                </c:pt>
                <c:pt idx="4">
                  <c:v>76318</c:v>
                </c:pt>
                <c:pt idx="5">
                  <c:v>71254</c:v>
                </c:pt>
                <c:pt idx="6">
                  <c:v>68577</c:v>
                </c:pt>
                <c:pt idx="7">
                  <c:v>65232</c:v>
                </c:pt>
                <c:pt idx="8">
                  <c:v>55478</c:v>
                </c:pt>
                <c:pt idx="9">
                  <c:v>46842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F7-462C-B9DE-4F35500861CD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7-462C-B9DE-4F35500861CD}"/>
                </c:ext>
              </c:extLst>
            </c:dLbl>
            <c:dLbl>
              <c:idx val="1"/>
              <c:layout>
                <c:manualLayout>
                  <c:x val="1.9697337029658439E-3"/>
                  <c:y val="-5.970895662470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7-462C-B9DE-4F35500861CD}"/>
                </c:ext>
              </c:extLst>
            </c:dLbl>
            <c:dLbl>
              <c:idx val="2"/>
              <c:layout>
                <c:manualLayout>
                  <c:x val="5.4806803768002238E-3"/>
                  <c:y val="-1.532105720872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7-462C-B9DE-4F35500861CD}"/>
                </c:ext>
              </c:extLst>
            </c:dLbl>
            <c:dLbl>
              <c:idx val="3"/>
              <c:layout>
                <c:manualLayout>
                  <c:x val="7.3443028456784271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F7-462C-B9DE-4F35500861CD}"/>
                </c:ext>
              </c:extLst>
            </c:dLbl>
            <c:dLbl>
              <c:idx val="4"/>
              <c:layout>
                <c:manualLayout>
                  <c:x val="7.2557596967045782E-3"/>
                  <c:y val="3.378328500733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7-462C-B9DE-4F35500861CD}"/>
                </c:ext>
              </c:extLst>
            </c:dLbl>
            <c:dLbl>
              <c:idx val="5"/>
              <c:layout>
                <c:manualLayout>
                  <c:x val="3.5985060100418519E-3"/>
                  <c:y val="2.9752537906012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F7-462C-B9DE-4F35500861CD}"/>
                </c:ext>
              </c:extLst>
            </c:dLbl>
            <c:dLbl>
              <c:idx val="6"/>
              <c:layout>
                <c:manualLayout>
                  <c:x val="-1.7465487496793825E-3"/>
                  <c:y val="-3.2482666029871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F7-462C-B9DE-4F35500861CD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F7-462C-B9DE-4F35500861CD}"/>
                </c:ext>
              </c:extLst>
            </c:dLbl>
            <c:dLbl>
              <c:idx val="8"/>
              <c:layout>
                <c:manualLayout>
                  <c:x val="7.1492268285740079E-3"/>
                  <c:y val="-5.6899150941870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F7-462C-B9DE-4F35500861CD}"/>
                </c:ext>
              </c:extLst>
            </c:dLbl>
            <c:dLbl>
              <c:idx val="9"/>
              <c:layout>
                <c:manualLayout>
                  <c:x val="3.579391933438039E-3"/>
                  <c:y val="1.2017485005972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160835</c:v>
                </c:pt>
                <c:pt idx="1">
                  <c:v>124917</c:v>
                </c:pt>
                <c:pt idx="2">
                  <c:v>87549</c:v>
                </c:pt>
                <c:pt idx="3">
                  <c:v>89837</c:v>
                </c:pt>
                <c:pt idx="4">
                  <c:v>85547</c:v>
                </c:pt>
                <c:pt idx="5">
                  <c:v>86846</c:v>
                </c:pt>
                <c:pt idx="6">
                  <c:v>61848</c:v>
                </c:pt>
                <c:pt idx="7">
                  <c:v>80963</c:v>
                </c:pt>
                <c:pt idx="8">
                  <c:v>58645</c:v>
                </c:pt>
                <c:pt idx="9">
                  <c:v>43344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F7-462C-B9DE-4F355008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83310136"/>
        <c:axId val="183310528"/>
      </c:barChart>
      <c:catAx>
        <c:axId val="18331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528"/>
        <c:crosses val="autoZero"/>
        <c:auto val="1"/>
        <c:lblAlgn val="ctr"/>
        <c:lblOffset val="100"/>
        <c:noMultiLvlLbl val="0"/>
      </c:catAx>
      <c:valAx>
        <c:axId val="18331052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13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51-491C-9C83-ECDC457C6AD6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51-491C-9C83-ECDC457C6AD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51-491C-9C83-ECDC457C6AD6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51-491C-9C83-ECDC457C6AD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051-491C-9C83-ECDC457C6AD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051-491C-9C83-ECDC457C6A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051-491C-9C83-ECDC457C6AD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051-491C-9C83-ECDC457C6AD6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051-491C-9C83-ECDC457C6AD6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51-491C-9C83-ECDC457C6AD6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051-491C-9C83-ECDC457C6AD6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51-491C-9C83-ECDC457C6AD6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51-491C-9C83-ECDC457C6AD6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051-491C-9C83-ECDC457C6AD6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51-491C-9C83-ECDC457C6AD6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051-491C-9C83-ECDC457C6AD6}"/>
                </c:ext>
              </c:extLst>
            </c:dLbl>
            <c:dLbl>
              <c:idx val="5"/>
              <c:layout>
                <c:manualLayout>
                  <c:x val="-0.10224505431362363"/>
                  <c:y val="-7.47928590423995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5995436489761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051-491C-9C83-ECDC457C6AD6}"/>
                </c:ext>
              </c:extLst>
            </c:dLbl>
            <c:dLbl>
              <c:idx val="6"/>
              <c:layout>
                <c:manualLayout>
                  <c:x val="7.6767438236172325E-2"/>
                  <c:y val="-7.089770716986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051-491C-9C83-ECDC457C6AD6}"/>
                </c:ext>
              </c:extLst>
            </c:dLbl>
            <c:dLbl>
              <c:idx val="7"/>
              <c:layout>
                <c:manualLayout>
                  <c:x val="0.20123952956348048"/>
                  <c:y val="-0.16121902713702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051-491C-9C83-ECDC457C6AD6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051-491C-9C83-ECDC457C6AD6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051-491C-9C83-ECDC457C6AD6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51-491C-9C83-ECDC457C6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139630</c:v>
                </c:pt>
                <c:pt idx="1">
                  <c:v>100473</c:v>
                </c:pt>
                <c:pt idx="2">
                  <c:v>82252</c:v>
                </c:pt>
                <c:pt idx="3">
                  <c:v>77521</c:v>
                </c:pt>
                <c:pt idx="4">
                  <c:v>76318</c:v>
                </c:pt>
                <c:pt idx="5">
                  <c:v>71254</c:v>
                </c:pt>
                <c:pt idx="6">
                  <c:v>68577</c:v>
                </c:pt>
                <c:pt idx="7">
                  <c:v>65232</c:v>
                </c:pt>
                <c:pt idx="8">
                  <c:v>55478</c:v>
                </c:pt>
                <c:pt idx="9">
                  <c:v>46842</c:v>
                </c:pt>
                <c:pt idx="10">
                  <c:v>318460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51-491C-9C83-ECDC457C6AD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E7-4B31-A3CB-A20157E375C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E7-4B31-A3CB-A20157E375C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E7-4B31-A3CB-A20157E375C5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FE7-4B31-A3CB-A20157E375C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FE7-4B31-A3CB-A20157E375C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FE7-4B31-A3CB-A20157E375C5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FE7-4B31-A3CB-A20157E375C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FE7-4B31-A3CB-A20157E375C5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FE7-4B31-A3CB-A20157E375C5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FE7-4B31-A3CB-A20157E375C5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FE7-4B31-A3CB-A20157E375C5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7-4B31-A3CB-A20157E375C5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E7-4B31-A3CB-A20157E375C5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7-4B31-A3CB-A20157E375C5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E7-4B31-A3CB-A20157E375C5}"/>
                </c:ext>
              </c:extLst>
            </c:dLbl>
            <c:dLbl>
              <c:idx val="4"/>
              <c:layout>
                <c:manualLayout>
                  <c:x val="-0.16935755492492385"/>
                  <c:y val="-0.12075201797114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FE7-4B31-A3CB-A20157E375C5}"/>
                </c:ext>
              </c:extLst>
            </c:dLbl>
            <c:dLbl>
              <c:idx val="5"/>
              <c:layout>
                <c:manualLayout>
                  <c:x val="-5.7087413565690137E-2"/>
                  <c:y val="-4.7635292816779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FE7-4B31-A3CB-A20157E375C5}"/>
                </c:ext>
              </c:extLst>
            </c:dLbl>
            <c:dLbl>
              <c:idx val="6"/>
              <c:layout>
                <c:manualLayout>
                  <c:x val="7.9619089491986025E-2"/>
                  <c:y val="-0.111228590882902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FE7-4B31-A3CB-A20157E375C5}"/>
                </c:ext>
              </c:extLst>
            </c:dLbl>
            <c:dLbl>
              <c:idx val="7"/>
              <c:layout>
                <c:manualLayout>
                  <c:x val="0.169679043926615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E7-4B31-A3CB-A20157E375C5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E7-4B31-A3CB-A20157E375C5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E7-4B31-A3CB-A20157E375C5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E7-4B31-A3CB-A20157E37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雑品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160835</c:v>
                </c:pt>
                <c:pt idx="1">
                  <c:v>124917</c:v>
                </c:pt>
                <c:pt idx="2">
                  <c:v>87549</c:v>
                </c:pt>
                <c:pt idx="3">
                  <c:v>89837</c:v>
                </c:pt>
                <c:pt idx="4">
                  <c:v>85547</c:v>
                </c:pt>
                <c:pt idx="5">
                  <c:v>86846</c:v>
                </c:pt>
                <c:pt idx="6">
                  <c:v>61848</c:v>
                </c:pt>
                <c:pt idx="7">
                  <c:v>80963</c:v>
                </c:pt>
                <c:pt idx="8">
                  <c:v>58645</c:v>
                </c:pt>
                <c:pt idx="9">
                  <c:v>43344</c:v>
                </c:pt>
                <c:pt idx="10">
                  <c:v>359233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E7-4B31-A3CB-A20157E375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5-4365-B92A-CC6FEC3DD24F}"/>
                </c:ext>
              </c:extLst>
            </c:dLbl>
            <c:dLbl>
              <c:idx val="1"/>
              <c:layout>
                <c:manualLayout>
                  <c:x val="3.5413899955732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5-4365-B92A-CC6FEC3DD24F}"/>
                </c:ext>
              </c:extLst>
            </c:dLbl>
            <c:dLbl>
              <c:idx val="2"/>
              <c:layout>
                <c:manualLayout>
                  <c:x val="-8.8534749889331559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85-4365-B92A-CC6FEC3DD24F}"/>
                </c:ext>
              </c:extLst>
            </c:dLbl>
            <c:dLbl>
              <c:idx val="3"/>
              <c:layout>
                <c:manualLayout>
                  <c:x val="-1.4165559982293114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85-4365-B92A-CC6FEC3DD24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85-4365-B92A-CC6FEC3DD24F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85-4365-B92A-CC6FEC3DD24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85-4365-B92A-CC6FEC3DD24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85-4365-B92A-CC6FEC3DD24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85-4365-B92A-CC6FEC3DD24F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19879</c:v>
                </c:pt>
                <c:pt idx="1">
                  <c:v>16163</c:v>
                </c:pt>
                <c:pt idx="2">
                  <c:v>12072</c:v>
                </c:pt>
                <c:pt idx="3">
                  <c:v>10850</c:v>
                </c:pt>
                <c:pt idx="4">
                  <c:v>6725</c:v>
                </c:pt>
                <c:pt idx="5">
                  <c:v>6431</c:v>
                </c:pt>
                <c:pt idx="6">
                  <c:v>5591</c:v>
                </c:pt>
                <c:pt idx="7">
                  <c:v>3854</c:v>
                </c:pt>
                <c:pt idx="8">
                  <c:v>2968</c:v>
                </c:pt>
                <c:pt idx="9">
                  <c:v>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5-4365-B92A-CC6FEC3DD24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85-4365-B92A-CC6FEC3DD24F}"/>
                </c:ext>
              </c:extLst>
            </c:dLbl>
            <c:dLbl>
              <c:idx val="1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85-4365-B92A-CC6FEC3DD24F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85-4365-B92A-CC6FEC3DD24F}"/>
                </c:ext>
              </c:extLst>
            </c:dLbl>
            <c:dLbl>
              <c:idx val="3"/>
              <c:layout>
                <c:manualLayout>
                  <c:x val="5.3120849933598934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85-4365-B92A-CC6FEC3DD24F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85-4365-B92A-CC6FEC3DD24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85-4365-B92A-CC6FEC3DD24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85-4365-B92A-CC6FEC3DD24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85-4365-B92A-CC6FEC3DD24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85-4365-B92A-CC6FEC3DD24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16728</c:v>
                </c:pt>
                <c:pt idx="1">
                  <c:v>11286</c:v>
                </c:pt>
                <c:pt idx="2">
                  <c:v>6339</c:v>
                </c:pt>
                <c:pt idx="3">
                  <c:v>11421</c:v>
                </c:pt>
                <c:pt idx="4">
                  <c:v>5406</c:v>
                </c:pt>
                <c:pt idx="5">
                  <c:v>8118</c:v>
                </c:pt>
                <c:pt idx="6">
                  <c:v>5769</c:v>
                </c:pt>
                <c:pt idx="7">
                  <c:v>3577</c:v>
                </c:pt>
                <c:pt idx="8">
                  <c:v>2989</c:v>
                </c:pt>
                <c:pt idx="9">
                  <c:v>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985-4365-B92A-CC6FEC3D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0016"/>
        <c:axId val="236080408"/>
      </c:barChart>
      <c:catAx>
        <c:axId val="23608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0408"/>
        <c:crosses val="autoZero"/>
        <c:auto val="1"/>
        <c:lblAlgn val="ctr"/>
        <c:lblOffset val="100"/>
        <c:noMultiLvlLbl val="0"/>
      </c:catAx>
      <c:valAx>
        <c:axId val="236080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0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2,377,380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2,377,380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220371</c:v>
                </c:pt>
                <c:pt idx="1">
                  <c:v>385989</c:v>
                </c:pt>
                <c:pt idx="2">
                  <c:v>516550</c:v>
                </c:pt>
                <c:pt idx="3">
                  <c:v>155235</c:v>
                </c:pt>
                <c:pt idx="4">
                  <c:v>254987</c:v>
                </c:pt>
                <c:pt idx="5">
                  <c:v>844248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4</a:t>
            </a:r>
            <a:r>
              <a:rPr lang="ja-JP" altLang="en-US" sz="1100" baseline="0"/>
              <a:t>年月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F-4679-9866-A54658B465D9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F-4679-9866-A54658B465D9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F-4679-9866-A54658B465D9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F-4679-9866-A54658B465D9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0F-4679-9866-A54658B465D9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F-4679-9866-A54658B465D9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0F-4679-9866-A54658B465D9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0F-4679-9866-A54658B465D9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0F-4679-9866-A54658B465D9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88226</c:v>
                </c:pt>
                <c:pt idx="1">
                  <c:v>21150</c:v>
                </c:pt>
                <c:pt idx="2">
                  <c:v>16327</c:v>
                </c:pt>
                <c:pt idx="3">
                  <c:v>12214</c:v>
                </c:pt>
                <c:pt idx="4">
                  <c:v>10103</c:v>
                </c:pt>
                <c:pt idx="5">
                  <c:v>9952</c:v>
                </c:pt>
                <c:pt idx="6">
                  <c:v>9585</c:v>
                </c:pt>
                <c:pt idx="7">
                  <c:v>9401</c:v>
                </c:pt>
                <c:pt idx="8">
                  <c:v>4543</c:v>
                </c:pt>
                <c:pt idx="9">
                  <c:v>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0F-4679-9866-A54658B465D9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0F-4679-9866-A54658B465D9}"/>
                </c:ext>
              </c:extLst>
            </c:dLbl>
            <c:dLbl>
              <c:idx val="1"/>
              <c:layout>
                <c:manualLayout>
                  <c:x val="1.7683465959328027E-3"/>
                  <c:y val="3.831115938093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0F-4679-9866-A54658B465D9}"/>
                </c:ext>
              </c:extLst>
            </c:dLbl>
            <c:dLbl>
              <c:idx val="2"/>
              <c:layout>
                <c:manualLayout>
                  <c:x val="3.5366931918655409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0F-4679-9866-A54658B465D9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0F-4679-9866-A54658B465D9}"/>
                </c:ext>
              </c:extLst>
            </c:dLbl>
            <c:dLbl>
              <c:idx val="4"/>
              <c:layout>
                <c:manualLayout>
                  <c:x val="8.8417329796639486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0F-4679-9866-A54658B465D9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0F-4679-9866-A54658B465D9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0F-4679-9866-A54658B465D9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0F-4679-9866-A54658B465D9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0F-4679-9866-A54658B465D9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101468</c:v>
                </c:pt>
                <c:pt idx="1">
                  <c:v>23570</c:v>
                </c:pt>
                <c:pt idx="2">
                  <c:v>21655</c:v>
                </c:pt>
                <c:pt idx="3">
                  <c:v>11568</c:v>
                </c:pt>
                <c:pt idx="4">
                  <c:v>10209</c:v>
                </c:pt>
                <c:pt idx="5">
                  <c:v>19140</c:v>
                </c:pt>
                <c:pt idx="6">
                  <c:v>10107</c:v>
                </c:pt>
                <c:pt idx="7">
                  <c:v>8073</c:v>
                </c:pt>
                <c:pt idx="8">
                  <c:v>3386</c:v>
                </c:pt>
                <c:pt idx="9">
                  <c:v>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0F-4679-9866-A54658B4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1192"/>
        <c:axId val="236081584"/>
      </c:barChart>
      <c:catAx>
        <c:axId val="23608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584"/>
        <c:crosses val="autoZero"/>
        <c:auto val="1"/>
        <c:lblAlgn val="ctr"/>
        <c:lblOffset val="100"/>
        <c:noMultiLvlLbl val="0"/>
      </c:catAx>
      <c:valAx>
        <c:axId val="23608158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1.493930905695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6-4151-A52A-9F3D518BE7FA}"/>
                </c:ext>
              </c:extLst>
            </c:dLbl>
            <c:dLbl>
              <c:idx val="1"/>
              <c:layout>
                <c:manualLayout>
                  <c:x val="-1.2477716608739121E-2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6-4151-A52A-9F3D518BE7FA}"/>
                </c:ext>
              </c:extLst>
            </c:dLbl>
            <c:dLbl>
              <c:idx val="2"/>
              <c:layout>
                <c:manualLayout>
                  <c:x val="-8.912654720527954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6-4151-A52A-9F3D518BE7FA}"/>
                </c:ext>
              </c:extLst>
            </c:dLbl>
            <c:dLbl>
              <c:idx val="3"/>
              <c:layout>
                <c:manualLayout>
                  <c:x val="-1.0695185664633506E-2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6-4151-A52A-9F3D518BE7FA}"/>
                </c:ext>
              </c:extLst>
            </c:dLbl>
            <c:dLbl>
              <c:idx val="4"/>
              <c:layout>
                <c:manualLayout>
                  <c:x val="-8.912654720527987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6-4151-A52A-9F3D518BE7FA}"/>
                </c:ext>
              </c:extLst>
            </c:dLbl>
            <c:dLbl>
              <c:idx val="5"/>
              <c:layout>
                <c:manualLayout>
                  <c:x val="-5.3475928323168179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06-4151-A52A-9F3D518BE7FA}"/>
                </c:ext>
              </c:extLst>
            </c:dLbl>
            <c:dLbl>
              <c:idx val="6"/>
              <c:layout>
                <c:manualLayout>
                  <c:x val="-7.1301237764223365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06-4151-A52A-9F3D518BE7FA}"/>
                </c:ext>
              </c:extLst>
            </c:dLbl>
            <c:dLbl>
              <c:idx val="7"/>
              <c:layout>
                <c:manualLayout>
                  <c:x val="-7.1301237764224675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6-4151-A52A-9F3D518BE7FA}"/>
                </c:ext>
              </c:extLst>
            </c:dLbl>
            <c:dLbl>
              <c:idx val="8"/>
              <c:layout>
                <c:manualLayout>
                  <c:x val="-8.9126547205280512E-3"/>
                  <c:y val="-1.493960313784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06-4151-A52A-9F3D518BE7FA}"/>
                </c:ext>
              </c:extLst>
            </c:dLbl>
            <c:dLbl>
              <c:idx val="9"/>
              <c:layout>
                <c:manualLayout>
                  <c:x val="-8.9126547205279211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79282</c:v>
                </c:pt>
                <c:pt idx="1">
                  <c:v>41385</c:v>
                </c:pt>
                <c:pt idx="2">
                  <c:v>29046</c:v>
                </c:pt>
                <c:pt idx="3">
                  <c:v>27773</c:v>
                </c:pt>
                <c:pt idx="4">
                  <c:v>27599</c:v>
                </c:pt>
                <c:pt idx="5">
                  <c:v>24062</c:v>
                </c:pt>
                <c:pt idx="6">
                  <c:v>21100</c:v>
                </c:pt>
                <c:pt idx="7">
                  <c:v>17230</c:v>
                </c:pt>
                <c:pt idx="8">
                  <c:v>16914</c:v>
                </c:pt>
                <c:pt idx="9">
                  <c:v>13812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06-4151-A52A-9F3D518BE7FA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7825309441055841E-3"/>
                  <c:y val="2.2408669504547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06-4151-A52A-9F3D518BE7FA}"/>
                </c:ext>
              </c:extLst>
            </c:dLbl>
            <c:dLbl>
              <c:idx val="1"/>
              <c:layout>
                <c:manualLayout>
                  <c:x val="1.0695185664633506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06-4151-A52A-9F3D518BE7FA}"/>
                </c:ext>
              </c:extLst>
            </c:dLbl>
            <c:dLbl>
              <c:idx val="2"/>
              <c:layout>
                <c:manualLayout>
                  <c:x val="1.069518566463344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06-4151-A52A-9F3D518BE7FA}"/>
                </c:ext>
              </c:extLst>
            </c:dLbl>
            <c:dLbl>
              <c:idx val="3"/>
              <c:layout>
                <c:manualLayout>
                  <c:x val="3.5650618882111032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06-4151-A52A-9F3D518BE7FA}"/>
                </c:ext>
              </c:extLst>
            </c:dLbl>
            <c:dLbl>
              <c:idx val="4"/>
              <c:layout>
                <c:manualLayout>
                  <c:x val="1.7825309441055189E-3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6-4151-A52A-9F3D518BE7FA}"/>
                </c:ext>
              </c:extLst>
            </c:dLbl>
            <c:dLbl>
              <c:idx val="5"/>
              <c:layout>
                <c:manualLayout>
                  <c:x val="8.912654720527921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06-4151-A52A-9F3D518BE7FA}"/>
                </c:ext>
              </c:extLst>
            </c:dLbl>
            <c:dLbl>
              <c:idx val="6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06-4151-A52A-9F3D518BE7FA}"/>
                </c:ext>
              </c:extLst>
            </c:dLbl>
            <c:dLbl>
              <c:idx val="7"/>
              <c:layout>
                <c:manualLayout>
                  <c:x val="7.0874553191774738E-3"/>
                  <c:y val="-1.49398972187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06-4151-A52A-9F3D518BE7FA}"/>
                </c:ext>
              </c:extLst>
            </c:dLbl>
            <c:dLbl>
              <c:idx val="8"/>
              <c:layout>
                <c:manualLayout>
                  <c:x val="3.5650618882111683E-3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06-4151-A52A-9F3D518BE7FA}"/>
                </c:ext>
              </c:extLst>
            </c:dLbl>
            <c:dLbl>
              <c:idx val="9"/>
              <c:layout>
                <c:manualLayout>
                  <c:x val="1.7822502305709486E-3"/>
                  <c:y val="-1.493960313784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84070</c:v>
                </c:pt>
                <c:pt idx="1">
                  <c:v>37211</c:v>
                </c:pt>
                <c:pt idx="2">
                  <c:v>41007</c:v>
                </c:pt>
                <c:pt idx="3">
                  <c:v>27254</c:v>
                </c:pt>
                <c:pt idx="4">
                  <c:v>26468</c:v>
                </c:pt>
                <c:pt idx="5">
                  <c:v>20387</c:v>
                </c:pt>
                <c:pt idx="6">
                  <c:v>17210</c:v>
                </c:pt>
                <c:pt idx="7">
                  <c:v>22045</c:v>
                </c:pt>
                <c:pt idx="8">
                  <c:v>15424</c:v>
                </c:pt>
                <c:pt idx="9">
                  <c:v>15319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06-4151-A52A-9F3D518B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2368"/>
        <c:axId val="236082760"/>
      </c:barChart>
      <c:catAx>
        <c:axId val="236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760"/>
        <c:crosses val="autoZero"/>
        <c:auto val="1"/>
        <c:lblAlgn val="ctr"/>
        <c:lblOffset val="100"/>
        <c:noMultiLvlLbl val="0"/>
      </c:catAx>
      <c:valAx>
        <c:axId val="236082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5-46A2-BC0B-FCB215A9FD76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5-46A2-BC0B-FCB215A9FD76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5-46A2-BC0B-FCB215A9FD76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5-46A2-BC0B-FCB215A9FD76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5-46A2-BC0B-FCB215A9FD76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5-46A2-BC0B-FCB215A9FD76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35-46A2-BC0B-FCB215A9FD76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35-46A2-BC0B-FCB215A9FD76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35-46A2-BC0B-FCB215A9FD76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12000</c:v>
                </c:pt>
                <c:pt idx="1">
                  <c:v>7239</c:v>
                </c:pt>
                <c:pt idx="2">
                  <c:v>5458</c:v>
                </c:pt>
                <c:pt idx="3">
                  <c:v>2439</c:v>
                </c:pt>
                <c:pt idx="4">
                  <c:v>1891</c:v>
                </c:pt>
                <c:pt idx="5">
                  <c:v>1699</c:v>
                </c:pt>
                <c:pt idx="6">
                  <c:v>1417</c:v>
                </c:pt>
                <c:pt idx="7">
                  <c:v>1371</c:v>
                </c:pt>
                <c:pt idx="8">
                  <c:v>952</c:v>
                </c:pt>
                <c:pt idx="9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35-46A2-BC0B-FCB215A9FD76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35-46A2-BC0B-FCB215A9FD76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35-46A2-BC0B-FCB215A9FD76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35-46A2-BC0B-FCB215A9FD76}"/>
                </c:ext>
              </c:extLst>
            </c:dLbl>
            <c:dLbl>
              <c:idx val="3"/>
              <c:layout>
                <c:manualLayout>
                  <c:x val="0"/>
                  <c:y val="-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35-46A2-BC0B-FCB215A9FD76}"/>
                </c:ext>
              </c:extLst>
            </c:dLbl>
            <c:dLbl>
              <c:idx val="4"/>
              <c:layout>
                <c:manualLayout>
                  <c:x val="1.737539816868751E-3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35-46A2-BC0B-FCB215A9FD76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35-46A2-BC0B-FCB215A9FD76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35-46A2-BC0B-FCB215A9FD76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35-46A2-BC0B-FCB215A9FD76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35-46A2-BC0B-FCB215A9FD76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29327</c:v>
                </c:pt>
                <c:pt idx="1">
                  <c:v>10656</c:v>
                </c:pt>
                <c:pt idx="2">
                  <c:v>6994</c:v>
                </c:pt>
                <c:pt idx="3">
                  <c:v>21000</c:v>
                </c:pt>
                <c:pt idx="4">
                  <c:v>2007</c:v>
                </c:pt>
                <c:pt idx="5">
                  <c:v>1290</c:v>
                </c:pt>
                <c:pt idx="6">
                  <c:v>2686</c:v>
                </c:pt>
                <c:pt idx="7">
                  <c:v>1371</c:v>
                </c:pt>
                <c:pt idx="8">
                  <c:v>537</c:v>
                </c:pt>
                <c:pt idx="9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35-46A2-BC0B-FCB215A9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3544"/>
        <c:axId val="236346232"/>
      </c:barChart>
      <c:catAx>
        <c:axId val="23608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6346232"/>
        <c:crosses val="autoZero"/>
        <c:auto val="1"/>
        <c:lblAlgn val="ctr"/>
        <c:lblOffset val="100"/>
        <c:noMultiLvlLbl val="0"/>
      </c:catAx>
      <c:valAx>
        <c:axId val="2363462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3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2-4EB5-9EAA-E07DBF8F0D1F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2-4EB5-9EAA-E07DBF8F0D1F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2-4EB5-9EAA-E07DBF8F0D1F}"/>
                </c:ext>
              </c:extLst>
            </c:dLbl>
            <c:dLbl>
              <c:idx val="3"/>
              <c:layout>
                <c:manualLayout>
                  <c:x val="-8.912655971479501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52-4EB5-9EAA-E07DBF8F0D1F}"/>
                </c:ext>
              </c:extLst>
            </c:dLbl>
            <c:dLbl>
              <c:idx val="4"/>
              <c:layout>
                <c:manualLayout>
                  <c:x val="-7.130124777183666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52-4EB5-9EAA-E07DBF8F0D1F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2-4EB5-9EAA-E07DBF8F0D1F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52-4EB5-9EAA-E07DBF8F0D1F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52-4EB5-9EAA-E07DBF8F0D1F}"/>
                </c:ext>
              </c:extLst>
            </c:dLbl>
            <c:dLbl>
              <c:idx val="8"/>
              <c:layout>
                <c:manualLayout>
                  <c:x val="-8.9126559714796313E-3"/>
                  <c:y val="2.37388797990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52-4EB5-9EAA-E07DBF8F0D1F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18891</c:v>
                </c:pt>
                <c:pt idx="1">
                  <c:v>16210</c:v>
                </c:pt>
                <c:pt idx="2">
                  <c:v>15117</c:v>
                </c:pt>
                <c:pt idx="3">
                  <c:v>7255</c:v>
                </c:pt>
                <c:pt idx="4">
                  <c:v>7218</c:v>
                </c:pt>
                <c:pt idx="5">
                  <c:v>7195</c:v>
                </c:pt>
                <c:pt idx="6">
                  <c:v>7183</c:v>
                </c:pt>
                <c:pt idx="7">
                  <c:v>4929</c:v>
                </c:pt>
                <c:pt idx="8">
                  <c:v>3160</c:v>
                </c:pt>
                <c:pt idx="9">
                  <c:v>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52-4EB5-9EAA-E07DBF8F0D1F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3.5650623885917841E-3"/>
                  <c:y val="-3.9564799665038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52-4EB5-9EAA-E07DBF8F0D1F}"/>
                </c:ext>
              </c:extLst>
            </c:dLbl>
            <c:dLbl>
              <c:idx val="1"/>
              <c:layout>
                <c:manualLayout>
                  <c:x val="1.0781366232964162E-2"/>
                  <c:y val="-7.9366365060356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52-4EB5-9EAA-E07DBF8F0D1F}"/>
                </c:ext>
              </c:extLst>
            </c:dLbl>
            <c:dLbl>
              <c:idx val="2"/>
              <c:layout>
                <c:manualLayout>
                  <c:x val="3.546254579140174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52-4EB5-9EAA-E07DBF8F0D1F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52-4EB5-9EAA-E07DBF8F0D1F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52-4EB5-9EAA-E07DBF8F0D1F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52-4EB5-9EAA-E07DBF8F0D1F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52-4EB5-9EAA-E07DBF8F0D1F}"/>
                </c:ext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52-4EB5-9EAA-E07DBF8F0D1F}"/>
                </c:ext>
              </c:extLst>
            </c:dLbl>
            <c:dLbl>
              <c:idx val="8"/>
              <c:layout>
                <c:manualLayout>
                  <c:x val="3.3952306763793561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52-4EB5-9EAA-E07DBF8F0D1F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24324</c:v>
                </c:pt>
                <c:pt idx="1">
                  <c:v>12076</c:v>
                </c:pt>
                <c:pt idx="2">
                  <c:v>17016</c:v>
                </c:pt>
                <c:pt idx="3">
                  <c:v>3373</c:v>
                </c:pt>
                <c:pt idx="4">
                  <c:v>8247</c:v>
                </c:pt>
                <c:pt idx="5">
                  <c:v>21597</c:v>
                </c:pt>
                <c:pt idx="6">
                  <c:v>10572</c:v>
                </c:pt>
                <c:pt idx="7">
                  <c:v>4119</c:v>
                </c:pt>
                <c:pt idx="8">
                  <c:v>3205</c:v>
                </c:pt>
                <c:pt idx="9">
                  <c:v>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52-4EB5-9EAA-E07DBF8F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7016"/>
        <c:axId val="236347408"/>
      </c:barChart>
      <c:catAx>
        <c:axId val="23634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408"/>
        <c:crosses val="autoZero"/>
        <c:auto val="1"/>
        <c:lblAlgn val="ctr"/>
        <c:lblOffset val="100"/>
        <c:noMultiLvlLbl val="0"/>
      </c:catAx>
      <c:valAx>
        <c:axId val="236347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21-4628-8137-7F388B106BDC}"/>
                </c:ext>
              </c:extLst>
            </c:dLbl>
            <c:dLbl>
              <c:idx val="1"/>
              <c:layout>
                <c:manualLayout>
                  <c:x val="-7.045369328833896E-3"/>
                  <c:y val="3.583870198043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1-4628-8137-7F388B106BDC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1-4628-8137-7F388B106BDC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1-4628-8137-7F388B106BDC}"/>
                </c:ext>
              </c:extLst>
            </c:dLbl>
            <c:dLbl>
              <c:idx val="4"/>
              <c:layout>
                <c:manualLayout>
                  <c:x val="-1.4146703884236757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1-4628-8137-7F388B106BDC}"/>
                </c:ext>
              </c:extLst>
            </c:dLbl>
            <c:dLbl>
              <c:idx val="5"/>
              <c:layout>
                <c:manualLayout>
                  <c:x val="-1.415156438778486E-2"/>
                  <c:y val="1.420298398529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21-4628-8137-7F388B106BDC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21-4628-8137-7F388B106BDC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21-4628-8137-7F388B106BDC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21-4628-8137-7F388B106BDC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74973</c:v>
                </c:pt>
                <c:pt idx="1">
                  <c:v>41629</c:v>
                </c:pt>
                <c:pt idx="2">
                  <c:v>27087</c:v>
                </c:pt>
                <c:pt idx="3">
                  <c:v>21871</c:v>
                </c:pt>
                <c:pt idx="4">
                  <c:v>20853</c:v>
                </c:pt>
                <c:pt idx="5">
                  <c:v>17558</c:v>
                </c:pt>
                <c:pt idx="6">
                  <c:v>16816</c:v>
                </c:pt>
                <c:pt idx="7">
                  <c:v>15633</c:v>
                </c:pt>
                <c:pt idx="8">
                  <c:v>12133</c:v>
                </c:pt>
                <c:pt idx="9">
                  <c:v>11310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21-4628-8137-7F388B106BDC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21-4628-8137-7F388B106BDC}"/>
                </c:ext>
              </c:extLst>
            </c:dLbl>
            <c:dLbl>
              <c:idx val="1"/>
              <c:layout>
                <c:manualLayout>
                  <c:x val="1.0610062631059973E-2"/>
                  <c:y val="7.0922284447063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21-4628-8137-7F388B106BDC}"/>
                </c:ext>
              </c:extLst>
            </c:dLbl>
            <c:dLbl>
              <c:idx val="2"/>
              <c:layout>
                <c:manualLayout>
                  <c:x val="8.8463942007249094E-3"/>
                  <c:y val="1.774923856443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21-4628-8137-7F388B106BDC}"/>
                </c:ext>
              </c:extLst>
            </c:dLbl>
            <c:dLbl>
              <c:idx val="3"/>
              <c:layout>
                <c:manualLayout>
                  <c:x val="5.3050313155300031E-3"/>
                  <c:y val="-1.067722149704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21-4628-8137-7F388B106BDC}"/>
                </c:ext>
              </c:extLst>
            </c:dLbl>
            <c:dLbl>
              <c:idx val="4"/>
              <c:layout>
                <c:manualLayout>
                  <c:x val="1.7869988473663014E-3"/>
                  <c:y val="-3.6419779078417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21-4628-8137-7F388B106BDC}"/>
                </c:ext>
              </c:extLst>
            </c:dLbl>
            <c:dLbl>
              <c:idx val="5"/>
              <c:layout>
                <c:manualLayout>
                  <c:x val="4.7216320181552778E-6"/>
                  <c:y val="-3.584150911617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21-4628-8137-7F388B106BDC}"/>
                </c:ext>
              </c:extLst>
            </c:dLbl>
            <c:dLbl>
              <c:idx val="6"/>
              <c:layout>
                <c:manualLayout>
                  <c:x val="1.7917204793845213E-3"/>
                  <c:y val="-1.43366036464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21-4628-8137-7F388B106BDC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21-4628-8137-7F388B106BDC}"/>
                </c:ext>
              </c:extLst>
            </c:dLbl>
            <c:dLbl>
              <c:idx val="8"/>
              <c:layout>
                <c:manualLayout>
                  <c:x val="5.3097529475482231E-3"/>
                  <c:y val="-1.7864050416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21-4628-8137-7F388B106BDC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90236</c:v>
                </c:pt>
                <c:pt idx="1">
                  <c:v>38207</c:v>
                </c:pt>
                <c:pt idx="2">
                  <c:v>26211</c:v>
                </c:pt>
                <c:pt idx="3">
                  <c:v>23274</c:v>
                </c:pt>
                <c:pt idx="4">
                  <c:v>24781</c:v>
                </c:pt>
                <c:pt idx="5">
                  <c:v>21718</c:v>
                </c:pt>
                <c:pt idx="6">
                  <c:v>17905</c:v>
                </c:pt>
                <c:pt idx="7">
                  <c:v>16153</c:v>
                </c:pt>
                <c:pt idx="8">
                  <c:v>13379</c:v>
                </c:pt>
                <c:pt idx="9">
                  <c:v>13614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21-4628-8137-7F388B10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8192"/>
        <c:axId val="236348584"/>
      </c:barChart>
      <c:catAx>
        <c:axId val="2363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584"/>
        <c:crosses val="autoZero"/>
        <c:auto val="1"/>
        <c:lblAlgn val="ctr"/>
        <c:lblOffset val="100"/>
        <c:noMultiLvlLbl val="0"/>
      </c:catAx>
      <c:valAx>
        <c:axId val="236348584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19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05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158064</c:v>
                </c:pt>
                <c:pt idx="1">
                  <c:v>241572</c:v>
                </c:pt>
                <c:pt idx="2">
                  <c:v>316786</c:v>
                </c:pt>
                <c:pt idx="3">
                  <c:v>125060</c:v>
                </c:pt>
                <c:pt idx="4">
                  <c:v>150188</c:v>
                </c:pt>
                <c:pt idx="5">
                  <c:v>579696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62307</c:v>
                </c:pt>
                <c:pt idx="1">
                  <c:v>144417</c:v>
                </c:pt>
                <c:pt idx="2">
                  <c:v>199764</c:v>
                </c:pt>
                <c:pt idx="3">
                  <c:v>30175</c:v>
                </c:pt>
                <c:pt idx="4">
                  <c:v>104799</c:v>
                </c:pt>
                <c:pt idx="5">
                  <c:v>264552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0.71726316076071717</c:v>
                </c:pt>
                <c:pt idx="1">
                  <c:v>0.62585203205272688</c:v>
                </c:pt>
                <c:pt idx="2">
                  <c:v>0.61327267447488143</c:v>
                </c:pt>
                <c:pt idx="3">
                  <c:v>0.80561728991528969</c:v>
                </c:pt>
                <c:pt idx="4">
                  <c:v>0.58900257660194444</c:v>
                </c:pt>
                <c:pt idx="5">
                  <c:v>0.68664183983853089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-1.731624456033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4054470066368019E-7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130309</c:v>
                </c:pt>
                <c:pt idx="1">
                  <c:v>110073</c:v>
                </c:pt>
                <c:pt idx="2">
                  <c:v>87947</c:v>
                </c:pt>
                <c:pt idx="3">
                  <c:v>86769</c:v>
                </c:pt>
                <c:pt idx="4">
                  <c:v>69885</c:v>
                </c:pt>
                <c:pt idx="5">
                  <c:v>51736</c:v>
                </c:pt>
                <c:pt idx="6">
                  <c:v>47755</c:v>
                </c:pt>
                <c:pt idx="7">
                  <c:v>43424</c:v>
                </c:pt>
                <c:pt idx="8">
                  <c:v>39526</c:v>
                </c:pt>
                <c:pt idx="9">
                  <c:v>39181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3087568599379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2494423889001169E-2"/>
                  <c:y val="2.885548397359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128255</c:v>
                </c:pt>
                <c:pt idx="1">
                  <c:v>104387</c:v>
                </c:pt>
                <c:pt idx="2">
                  <c:v>103171</c:v>
                </c:pt>
                <c:pt idx="3">
                  <c:v>66482</c:v>
                </c:pt>
                <c:pt idx="4">
                  <c:v>56099</c:v>
                </c:pt>
                <c:pt idx="5">
                  <c:v>54874</c:v>
                </c:pt>
                <c:pt idx="6">
                  <c:v>62470</c:v>
                </c:pt>
                <c:pt idx="7">
                  <c:v>29267</c:v>
                </c:pt>
                <c:pt idx="8">
                  <c:v>31603</c:v>
                </c:pt>
                <c:pt idx="9">
                  <c:v>30576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7.3255714830518057E-2"/>
                  <c:y val="-2.8286859784728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-0.19792314422235688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4.387913049330372E-2"/>
                  <c:y val="-4.8849960268727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.14629607196536329"/>
                  <c:y val="-0.104036697247706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3.1204731887146578E-2"/>
                  <c:y val="-7.4526234679380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2.8490028490028491E-2"/>
                  <c:y val="-4.9409810012280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1.1396011396011397E-2"/>
                  <c:y val="-1.1376267186785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2147968683402"/>
                      <c:h val="9.3471068410026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5194831415303856E-2"/>
                  <c:y val="2.6241421657155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130309</c:v>
                </c:pt>
                <c:pt idx="1">
                  <c:v>110073</c:v>
                </c:pt>
                <c:pt idx="2">
                  <c:v>87947</c:v>
                </c:pt>
                <c:pt idx="3">
                  <c:v>86769</c:v>
                </c:pt>
                <c:pt idx="4">
                  <c:v>69885</c:v>
                </c:pt>
                <c:pt idx="5">
                  <c:v>51736</c:v>
                </c:pt>
                <c:pt idx="6">
                  <c:v>47755</c:v>
                </c:pt>
                <c:pt idx="7">
                  <c:v>43424</c:v>
                </c:pt>
                <c:pt idx="8">
                  <c:v>39526</c:v>
                </c:pt>
                <c:pt idx="9">
                  <c:v>39181</c:v>
                </c:pt>
                <c:pt idx="10">
                  <c:v>162188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130309</c:v>
                </c:pt>
                <c:pt idx="1">
                  <c:v>110073</c:v>
                </c:pt>
                <c:pt idx="2">
                  <c:v>87947</c:v>
                </c:pt>
                <c:pt idx="3">
                  <c:v>86769</c:v>
                </c:pt>
                <c:pt idx="4">
                  <c:v>69885</c:v>
                </c:pt>
                <c:pt idx="5">
                  <c:v>51736</c:v>
                </c:pt>
                <c:pt idx="6">
                  <c:v>47755</c:v>
                </c:pt>
                <c:pt idx="7">
                  <c:v>43424</c:v>
                </c:pt>
                <c:pt idx="8">
                  <c:v>39526</c:v>
                </c:pt>
                <c:pt idx="9">
                  <c:v>39181</c:v>
                </c:pt>
                <c:pt idx="10">
                  <c:v>162188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9.6481612212266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5165474544689547"/>
                  <c:y val="-0.109379068995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2.7237549504785186E-2"/>
                  <c:y val="-3.99000814553353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5406089505987321E-2"/>
                  <c:y val="-9.1544694844178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5665818490246"/>
                      <c:h val="8.63296225902796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0039764113455281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8.8486172052920864E-2"/>
                  <c:y val="-3.91876187890306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402162515945052E-2"/>
                  <c:y val="-2.39477479108214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1.8660148397480848E-2"/>
                  <c:y val="-2.0867167466135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128255</c:v>
                </c:pt>
                <c:pt idx="1">
                  <c:v>104387</c:v>
                </c:pt>
                <c:pt idx="2">
                  <c:v>103171</c:v>
                </c:pt>
                <c:pt idx="3">
                  <c:v>66482</c:v>
                </c:pt>
                <c:pt idx="4">
                  <c:v>56099</c:v>
                </c:pt>
                <c:pt idx="5">
                  <c:v>54874</c:v>
                </c:pt>
                <c:pt idx="6">
                  <c:v>62470</c:v>
                </c:pt>
                <c:pt idx="7">
                  <c:v>29267</c:v>
                </c:pt>
                <c:pt idx="8">
                  <c:v>31603</c:v>
                </c:pt>
                <c:pt idx="9">
                  <c:v>30576</c:v>
                </c:pt>
                <c:pt idx="10" formatCode="#,##0_);[Red]\(#,##0\)">
                  <c:v>162715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abSelected="1" workbookViewId="0">
      <selection activeCell="N37" sqref="N37"/>
    </sheetView>
  </sheetViews>
  <sheetFormatPr defaultColWidth="10.625" defaultRowHeight="13.5" x14ac:dyDescent="0.15"/>
  <cols>
    <col min="1" max="1" width="8.5" style="413" customWidth="1"/>
    <col min="2" max="2" width="13.375" style="413" customWidth="1"/>
    <col min="3" max="16384" width="10.625" style="413"/>
  </cols>
  <sheetData>
    <row r="1" spans="1:13" ht="17.25" customHeight="1" x14ac:dyDescent="0.2">
      <c r="A1" s="497" t="s">
        <v>153</v>
      </c>
      <c r="F1" s="201"/>
      <c r="G1" s="201"/>
      <c r="H1" s="201"/>
    </row>
    <row r="2" spans="1:13" x14ac:dyDescent="0.15">
      <c r="A2" s="498"/>
    </row>
    <row r="3" spans="1:13" ht="17.25" x14ac:dyDescent="0.2">
      <c r="A3" s="498"/>
      <c r="C3" s="201"/>
    </row>
    <row r="4" spans="1:13" ht="17.25" x14ac:dyDescent="0.2">
      <c r="A4" s="498"/>
      <c r="J4" s="201"/>
      <c r="K4" s="201"/>
      <c r="L4" s="201"/>
      <c r="M4" s="201"/>
    </row>
    <row r="5" spans="1:13" x14ac:dyDescent="0.15">
      <c r="A5" s="498"/>
    </row>
    <row r="6" spans="1:13" x14ac:dyDescent="0.15">
      <c r="A6" s="498"/>
    </row>
    <row r="7" spans="1:13" x14ac:dyDescent="0.15">
      <c r="A7" s="498"/>
    </row>
    <row r="8" spans="1:13" x14ac:dyDescent="0.15">
      <c r="A8" s="498"/>
    </row>
    <row r="9" spans="1:13" x14ac:dyDescent="0.15">
      <c r="A9" s="498"/>
    </row>
    <row r="10" spans="1:13" x14ac:dyDescent="0.15">
      <c r="A10" s="498"/>
    </row>
    <row r="11" spans="1:13" x14ac:dyDescent="0.15">
      <c r="A11" s="498"/>
    </row>
    <row r="12" spans="1:13" x14ac:dyDescent="0.15">
      <c r="A12" s="498"/>
    </row>
    <row r="13" spans="1:13" x14ac:dyDescent="0.15">
      <c r="A13" s="498"/>
    </row>
    <row r="14" spans="1:13" x14ac:dyDescent="0.15">
      <c r="A14" s="498"/>
    </row>
    <row r="15" spans="1:13" x14ac:dyDescent="0.15">
      <c r="A15" s="498"/>
    </row>
    <row r="16" spans="1:13" x14ac:dyDescent="0.15">
      <c r="A16" s="498"/>
    </row>
    <row r="17" spans="1:15" x14ac:dyDescent="0.15">
      <c r="A17" s="498"/>
    </row>
    <row r="18" spans="1:15" x14ac:dyDescent="0.15">
      <c r="A18" s="498"/>
    </row>
    <row r="19" spans="1:15" x14ac:dyDescent="0.15">
      <c r="A19" s="498"/>
    </row>
    <row r="20" spans="1:15" x14ac:dyDescent="0.15">
      <c r="A20" s="498"/>
    </row>
    <row r="21" spans="1:15" x14ac:dyDescent="0.15">
      <c r="A21" s="498"/>
    </row>
    <row r="22" spans="1:15" x14ac:dyDescent="0.15">
      <c r="A22" s="498"/>
    </row>
    <row r="23" spans="1:15" x14ac:dyDescent="0.15">
      <c r="A23" s="498"/>
    </row>
    <row r="24" spans="1:15" x14ac:dyDescent="0.15">
      <c r="A24" s="498"/>
    </row>
    <row r="25" spans="1:15" x14ac:dyDescent="0.15">
      <c r="A25" s="498"/>
    </row>
    <row r="26" spans="1:15" x14ac:dyDescent="0.15">
      <c r="A26" s="498"/>
    </row>
    <row r="27" spans="1:15" x14ac:dyDescent="0.15">
      <c r="A27" s="498"/>
    </row>
    <row r="28" spans="1:15" x14ac:dyDescent="0.15">
      <c r="A28" s="498"/>
    </row>
    <row r="29" spans="1:15" x14ac:dyDescent="0.15">
      <c r="A29" s="498"/>
      <c r="O29" s="410"/>
    </row>
    <row r="30" spans="1:15" x14ac:dyDescent="0.15">
      <c r="A30" s="498"/>
    </row>
    <row r="31" spans="1:15" x14ac:dyDescent="0.15">
      <c r="A31" s="498"/>
    </row>
    <row r="32" spans="1:15" x14ac:dyDescent="0.15">
      <c r="A32" s="498"/>
    </row>
    <row r="33" spans="1:15" x14ac:dyDescent="0.15">
      <c r="A33" s="498"/>
    </row>
    <row r="34" spans="1:15" x14ac:dyDescent="0.15">
      <c r="A34" s="498"/>
    </row>
    <row r="35" spans="1:15" s="51" customFormat="1" ht="20.100000000000001" customHeight="1" x14ac:dyDescent="0.15">
      <c r="A35" s="498"/>
      <c r="B35" s="439" t="s">
        <v>181</v>
      </c>
      <c r="C35" s="439" t="s">
        <v>152</v>
      </c>
      <c r="D35" s="439" t="s">
        <v>161</v>
      </c>
      <c r="E35" s="439" t="s">
        <v>162</v>
      </c>
      <c r="F35" s="440" t="s">
        <v>165</v>
      </c>
      <c r="G35" s="441" t="s">
        <v>168</v>
      </c>
      <c r="H35" s="441" t="s">
        <v>173</v>
      </c>
      <c r="I35" s="441" t="s">
        <v>180</v>
      </c>
      <c r="J35" s="441" t="s">
        <v>183</v>
      </c>
      <c r="K35" s="441" t="s">
        <v>188</v>
      </c>
      <c r="L35" s="441" t="s">
        <v>199</v>
      </c>
      <c r="M35" s="442" t="s">
        <v>212</v>
      </c>
      <c r="N35" s="56"/>
      <c r="O35" s="203"/>
    </row>
    <row r="36" spans="1:15" ht="25.5" customHeight="1" x14ac:dyDescent="0.15">
      <c r="A36" s="498"/>
      <c r="B36" s="269" t="s">
        <v>130</v>
      </c>
      <c r="C36" s="321">
        <v>107.2</v>
      </c>
      <c r="D36" s="321">
        <v>105</v>
      </c>
      <c r="E36" s="321">
        <v>95.8</v>
      </c>
      <c r="F36" s="321">
        <v>99.5</v>
      </c>
      <c r="G36" s="321">
        <v>100.7</v>
      </c>
      <c r="H36" s="321">
        <v>106.9</v>
      </c>
      <c r="I36" s="321">
        <v>108.5</v>
      </c>
      <c r="J36" s="321">
        <v>114.8</v>
      </c>
      <c r="K36" s="321">
        <v>122.6</v>
      </c>
      <c r="L36" s="321">
        <v>120.5</v>
      </c>
      <c r="M36" s="321">
        <v>110.4</v>
      </c>
      <c r="N36" s="1"/>
      <c r="O36" s="1"/>
    </row>
    <row r="37" spans="1:15" ht="25.5" customHeight="1" x14ac:dyDescent="0.15">
      <c r="A37" s="498"/>
      <c r="B37" s="268" t="s">
        <v>157</v>
      </c>
      <c r="C37" s="321">
        <v>214.8</v>
      </c>
      <c r="D37" s="321">
        <v>215</v>
      </c>
      <c r="E37" s="321">
        <v>220.5</v>
      </c>
      <c r="F37" s="321">
        <v>225.3</v>
      </c>
      <c r="G37" s="321">
        <v>226.3</v>
      </c>
      <c r="H37" s="321">
        <v>228.9</v>
      </c>
      <c r="I37" s="321">
        <v>231.8</v>
      </c>
      <c r="J37" s="321">
        <v>234.9</v>
      </c>
      <c r="K37" s="321">
        <v>240.8</v>
      </c>
      <c r="L37" s="321">
        <v>233.6</v>
      </c>
      <c r="M37" s="321">
        <v>237.7</v>
      </c>
      <c r="N37" s="1"/>
      <c r="O37" s="1"/>
    </row>
    <row r="38" spans="1:15" ht="24.75" customHeight="1" x14ac:dyDescent="0.15">
      <c r="A38" s="498"/>
      <c r="B38" s="242" t="s">
        <v>156</v>
      </c>
      <c r="C38" s="321">
        <v>174</v>
      </c>
      <c r="D38" s="321">
        <v>174</v>
      </c>
      <c r="E38" s="321">
        <v>173</v>
      </c>
      <c r="F38" s="321">
        <v>171</v>
      </c>
      <c r="G38" s="321">
        <v>171</v>
      </c>
      <c r="H38" s="321">
        <v>171</v>
      </c>
      <c r="I38" s="321">
        <v>171</v>
      </c>
      <c r="J38" s="321">
        <v>170</v>
      </c>
      <c r="K38" s="321">
        <v>171</v>
      </c>
      <c r="L38" s="321">
        <v>169</v>
      </c>
      <c r="M38" s="321">
        <v>172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200</v>
      </c>
      <c r="D21" s="74" t="s">
        <v>191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79282</v>
      </c>
      <c r="D22" s="9">
        <v>84070</v>
      </c>
      <c r="E22" s="41">
        <v>94.1</v>
      </c>
      <c r="F22" s="41">
        <f>SUM(C22/D22*100)</f>
        <v>94.304746044962528</v>
      </c>
      <c r="G22" s="96"/>
    </row>
    <row r="23" spans="1:11" x14ac:dyDescent="0.15">
      <c r="A23" s="28">
        <v>2</v>
      </c>
      <c r="B23" s="299" t="s">
        <v>186</v>
      </c>
      <c r="C23" s="9">
        <v>41385</v>
      </c>
      <c r="D23" s="9">
        <v>37211</v>
      </c>
      <c r="E23" s="41">
        <v>85.7</v>
      </c>
      <c r="F23" s="41">
        <f t="shared" ref="F23:F32" si="0">SUM(C23/D23*100)</f>
        <v>111.21711321920938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29046</v>
      </c>
      <c r="D24" s="9">
        <v>41007</v>
      </c>
      <c r="E24" s="66">
        <v>98.6</v>
      </c>
      <c r="F24" s="41">
        <f t="shared" si="0"/>
        <v>70.831809203306747</v>
      </c>
      <c r="G24" s="96"/>
    </row>
    <row r="25" spans="1:11" x14ac:dyDescent="0.15">
      <c r="A25" s="28">
        <v>4</v>
      </c>
      <c r="B25" s="299" t="s">
        <v>189</v>
      </c>
      <c r="C25" s="9">
        <v>27773</v>
      </c>
      <c r="D25" s="9">
        <v>27254</v>
      </c>
      <c r="E25" s="41">
        <v>88.3</v>
      </c>
      <c r="F25" s="41">
        <f t="shared" si="0"/>
        <v>101.90430762456887</v>
      </c>
      <c r="G25" s="96"/>
    </row>
    <row r="26" spans="1:11" x14ac:dyDescent="0.15">
      <c r="A26" s="28">
        <v>5</v>
      </c>
      <c r="B26" s="299" t="s">
        <v>115</v>
      </c>
      <c r="C26" s="9">
        <v>27599</v>
      </c>
      <c r="D26" s="9">
        <v>26468</v>
      </c>
      <c r="E26" s="41">
        <v>110.7</v>
      </c>
      <c r="F26" s="41">
        <f t="shared" si="0"/>
        <v>104.27308447937132</v>
      </c>
      <c r="G26" s="96"/>
    </row>
    <row r="27" spans="1:11" ht="13.5" customHeight="1" x14ac:dyDescent="0.15">
      <c r="A27" s="28">
        <v>6</v>
      </c>
      <c r="B27" s="299" t="s">
        <v>206</v>
      </c>
      <c r="C27" s="9">
        <v>24062</v>
      </c>
      <c r="D27" s="9">
        <v>20387</v>
      </c>
      <c r="E27" s="41">
        <v>99.2</v>
      </c>
      <c r="F27" s="41">
        <f t="shared" si="0"/>
        <v>118.02619316230931</v>
      </c>
      <c r="G27" s="96"/>
      <c r="K27" t="s">
        <v>172</v>
      </c>
    </row>
    <row r="28" spans="1:11" ht="13.5" customHeight="1" x14ac:dyDescent="0.15">
      <c r="A28" s="28">
        <v>7</v>
      </c>
      <c r="B28" s="299" t="s">
        <v>211</v>
      </c>
      <c r="C28" s="9">
        <v>21100</v>
      </c>
      <c r="D28" s="9">
        <v>17210</v>
      </c>
      <c r="E28" s="389">
        <v>98.7</v>
      </c>
      <c r="F28" s="229">
        <f t="shared" si="0"/>
        <v>122.60313771063336</v>
      </c>
      <c r="G28" s="96"/>
    </row>
    <row r="29" spans="1:11" x14ac:dyDescent="0.15">
      <c r="A29" s="28">
        <v>8</v>
      </c>
      <c r="B29" s="299" t="s">
        <v>109</v>
      </c>
      <c r="C29" s="9">
        <v>17230</v>
      </c>
      <c r="D29" s="9">
        <v>22045</v>
      </c>
      <c r="E29" s="41">
        <v>102.8</v>
      </c>
      <c r="F29" s="41">
        <f t="shared" si="0"/>
        <v>78.158312542526659</v>
      </c>
      <c r="G29" s="96"/>
    </row>
    <row r="30" spans="1:11" x14ac:dyDescent="0.15">
      <c r="A30" s="28">
        <v>9</v>
      </c>
      <c r="B30" s="299" t="s">
        <v>198</v>
      </c>
      <c r="C30" s="9">
        <v>16914</v>
      </c>
      <c r="D30" s="9">
        <v>15424</v>
      </c>
      <c r="E30" s="41">
        <v>94.9</v>
      </c>
      <c r="F30" s="229">
        <f t="shared" si="0"/>
        <v>109.66026970954357</v>
      </c>
      <c r="G30" s="96"/>
    </row>
    <row r="31" spans="1:11" ht="14.25" thickBot="1" x14ac:dyDescent="0.2">
      <c r="A31" s="108">
        <v>10</v>
      </c>
      <c r="B31" s="299" t="s">
        <v>207</v>
      </c>
      <c r="C31" s="101">
        <v>13812</v>
      </c>
      <c r="D31" s="101">
        <v>15319</v>
      </c>
      <c r="E31" s="102">
        <v>114</v>
      </c>
      <c r="F31" s="102">
        <f t="shared" si="0"/>
        <v>90.162543246948232</v>
      </c>
      <c r="G31" s="104"/>
    </row>
    <row r="32" spans="1:11" ht="14.25" thickBot="1" x14ac:dyDescent="0.2">
      <c r="A32" s="80"/>
      <c r="B32" s="81" t="s">
        <v>63</v>
      </c>
      <c r="C32" s="82">
        <v>364058</v>
      </c>
      <c r="D32" s="82">
        <v>401483</v>
      </c>
      <c r="E32" s="85">
        <v>95.4</v>
      </c>
      <c r="F32" s="107">
        <f t="shared" si="0"/>
        <v>90.678310165063024</v>
      </c>
      <c r="G32" s="121">
        <v>57.8</v>
      </c>
    </row>
    <row r="33" spans="5:7" x14ac:dyDescent="0.15">
      <c r="E33" s="64"/>
      <c r="F33" s="21"/>
      <c r="G33" s="482"/>
    </row>
    <row r="35" spans="5:7" x14ac:dyDescent="0.15">
      <c r="E35" s="64"/>
      <c r="F35" s="21"/>
    </row>
    <row r="36" spans="5:7" x14ac:dyDescent="0.15">
      <c r="E36" s="64"/>
      <c r="F36" s="21"/>
    </row>
    <row r="37" spans="5:7" x14ac:dyDescent="0.15">
      <c r="E37" s="64"/>
      <c r="F37" s="21"/>
    </row>
    <row r="38" spans="5:7" x14ac:dyDescent="0.15">
      <c r="E38" s="64"/>
      <c r="F38" s="21"/>
    </row>
    <row r="39" spans="5:7" x14ac:dyDescent="0.15">
      <c r="E39" s="64"/>
      <c r="F39" s="21"/>
    </row>
    <row r="40" spans="5:7" x14ac:dyDescent="0.15">
      <c r="E40" s="64"/>
      <c r="F40" s="21"/>
    </row>
    <row r="41" spans="5:7" x14ac:dyDescent="0.15">
      <c r="E41" s="64"/>
      <c r="F41" s="21"/>
    </row>
    <row r="42" spans="5:7" x14ac:dyDescent="0.15">
      <c r="E42" s="64"/>
      <c r="F42" s="21"/>
    </row>
    <row r="43" spans="5:7" x14ac:dyDescent="0.15">
      <c r="E43" s="64"/>
      <c r="F43" s="21"/>
    </row>
    <row r="44" spans="5:7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200</v>
      </c>
      <c r="D53" s="74" t="s">
        <v>191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457" t="s">
        <v>87</v>
      </c>
      <c r="C54" s="9">
        <v>12000</v>
      </c>
      <c r="D54" s="9">
        <v>29327</v>
      </c>
      <c r="E54" s="109">
        <v>124.1</v>
      </c>
      <c r="F54" s="41">
        <f>SUM(C54/D54*100)</f>
        <v>40.917925461179117</v>
      </c>
      <c r="G54" s="96"/>
    </row>
    <row r="55" spans="1:8" x14ac:dyDescent="0.15">
      <c r="A55" s="95">
        <v>2</v>
      </c>
      <c r="B55" s="299" t="s">
        <v>84</v>
      </c>
      <c r="C55" s="9">
        <v>7239</v>
      </c>
      <c r="D55" s="9">
        <v>10656</v>
      </c>
      <c r="E55" s="109">
        <v>268.60000000000002</v>
      </c>
      <c r="F55" s="41">
        <f t="shared" ref="F55:F64" si="1">SUM(C55/D55*100)</f>
        <v>67.933558558558559</v>
      </c>
      <c r="G55" s="96"/>
    </row>
    <row r="56" spans="1:8" x14ac:dyDescent="0.15">
      <c r="A56" s="95">
        <v>3</v>
      </c>
      <c r="B56" s="299" t="s">
        <v>107</v>
      </c>
      <c r="C56" s="9">
        <v>5458</v>
      </c>
      <c r="D56" s="9">
        <v>6994</v>
      </c>
      <c r="E56" s="109">
        <v>244</v>
      </c>
      <c r="F56" s="41">
        <f t="shared" si="1"/>
        <v>78.038318558764658</v>
      </c>
      <c r="G56" s="96"/>
    </row>
    <row r="57" spans="1:8" x14ac:dyDescent="0.15">
      <c r="A57" s="95">
        <v>4</v>
      </c>
      <c r="B57" s="299" t="s">
        <v>219</v>
      </c>
      <c r="C57" s="9">
        <v>2439</v>
      </c>
      <c r="D57" s="9">
        <v>21000</v>
      </c>
      <c r="E57" s="109">
        <v>95.9</v>
      </c>
      <c r="F57" s="41">
        <v>116.1</v>
      </c>
      <c r="G57" s="96"/>
      <c r="H57" s="63"/>
    </row>
    <row r="58" spans="1:8" x14ac:dyDescent="0.15">
      <c r="A58" s="95">
        <v>5</v>
      </c>
      <c r="B58" s="299" t="s">
        <v>113</v>
      </c>
      <c r="C58" s="9">
        <v>1891</v>
      </c>
      <c r="D58" s="9">
        <v>2007</v>
      </c>
      <c r="E58" s="70">
        <v>85</v>
      </c>
      <c r="F58" s="41">
        <f t="shared" si="1"/>
        <v>94.220229197807669</v>
      </c>
      <c r="G58" s="96"/>
    </row>
    <row r="59" spans="1:8" x14ac:dyDescent="0.15">
      <c r="A59" s="95">
        <v>6</v>
      </c>
      <c r="B59" s="299" t="s">
        <v>105</v>
      </c>
      <c r="C59" s="9">
        <v>1699</v>
      </c>
      <c r="D59" s="9">
        <v>1290</v>
      </c>
      <c r="E59" s="109">
        <v>89.8</v>
      </c>
      <c r="F59" s="41">
        <f t="shared" si="1"/>
        <v>131.70542635658916</v>
      </c>
      <c r="G59" s="96"/>
    </row>
    <row r="60" spans="1:8" x14ac:dyDescent="0.15">
      <c r="A60" s="95">
        <v>7</v>
      </c>
      <c r="B60" s="299" t="s">
        <v>151</v>
      </c>
      <c r="C60" s="9">
        <v>1417</v>
      </c>
      <c r="D60" s="9">
        <v>2686</v>
      </c>
      <c r="E60" s="109">
        <v>82.6</v>
      </c>
      <c r="F60" s="41">
        <f t="shared" si="1"/>
        <v>52.755026061057329</v>
      </c>
      <c r="G60" s="96"/>
    </row>
    <row r="61" spans="1:8" x14ac:dyDescent="0.15">
      <c r="A61" s="95">
        <v>8</v>
      </c>
      <c r="B61" s="299" t="s">
        <v>158</v>
      </c>
      <c r="C61" s="9">
        <v>1371</v>
      </c>
      <c r="D61" s="9">
        <v>1371</v>
      </c>
      <c r="E61" s="469">
        <v>100</v>
      </c>
      <c r="F61" s="41">
        <f t="shared" si="1"/>
        <v>100</v>
      </c>
      <c r="G61" s="96"/>
    </row>
    <row r="62" spans="1:8" x14ac:dyDescent="0.15">
      <c r="A62" s="95">
        <v>9</v>
      </c>
      <c r="B62" s="299" t="s">
        <v>86</v>
      </c>
      <c r="C62" s="9">
        <v>952</v>
      </c>
      <c r="D62" s="9">
        <v>537</v>
      </c>
      <c r="E62" s="109">
        <v>249.2</v>
      </c>
      <c r="F62" s="229">
        <f t="shared" si="1"/>
        <v>177.28119180633146</v>
      </c>
      <c r="G62" s="96"/>
    </row>
    <row r="63" spans="1:8" ht="14.25" thickBot="1" x14ac:dyDescent="0.2">
      <c r="A63" s="97">
        <v>10</v>
      </c>
      <c r="B63" s="299" t="s">
        <v>210</v>
      </c>
      <c r="C63" s="98">
        <v>923</v>
      </c>
      <c r="D63" s="98">
        <v>611</v>
      </c>
      <c r="E63" s="110">
        <v>62</v>
      </c>
      <c r="F63" s="41">
        <f t="shared" si="1"/>
        <v>151.06382978723406</v>
      </c>
      <c r="G63" s="99"/>
    </row>
    <row r="64" spans="1:8" ht="14.25" thickBot="1" x14ac:dyDescent="0.2">
      <c r="A64" s="80"/>
      <c r="B64" s="81" t="s">
        <v>59</v>
      </c>
      <c r="C64" s="82">
        <v>38002</v>
      </c>
      <c r="D64" s="82">
        <v>61009</v>
      </c>
      <c r="E64" s="83">
        <v>131.6</v>
      </c>
      <c r="F64" s="107">
        <f t="shared" si="1"/>
        <v>62.28917045026143</v>
      </c>
      <c r="G64" s="121">
        <v>232.5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O31" sqref="O3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200</v>
      </c>
      <c r="D20" s="74" t="s">
        <v>191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18891</v>
      </c>
      <c r="D21" s="9">
        <v>24324</v>
      </c>
      <c r="E21" s="109">
        <v>83.6</v>
      </c>
      <c r="F21" s="41">
        <f t="shared" ref="F21:F31" si="0">SUM(C21/D21*100)</f>
        <v>77.664035520473604</v>
      </c>
      <c r="G21" s="96"/>
    </row>
    <row r="22" spans="1:7" x14ac:dyDescent="0.15">
      <c r="A22" s="95">
        <v>2</v>
      </c>
      <c r="B22" s="299" t="s">
        <v>109</v>
      </c>
      <c r="C22" s="9">
        <v>16210</v>
      </c>
      <c r="D22" s="9">
        <v>12076</v>
      </c>
      <c r="E22" s="109">
        <v>111.4</v>
      </c>
      <c r="F22" s="41">
        <f t="shared" si="0"/>
        <v>134.23318979794635</v>
      </c>
      <c r="G22" s="96"/>
    </row>
    <row r="23" spans="1:7" ht="13.5" customHeight="1" x14ac:dyDescent="0.15">
      <c r="A23" s="95">
        <v>3</v>
      </c>
      <c r="B23" s="299" t="s">
        <v>163</v>
      </c>
      <c r="C23" s="9">
        <v>15117</v>
      </c>
      <c r="D23" s="9">
        <v>17016</v>
      </c>
      <c r="E23" s="109">
        <v>102.8</v>
      </c>
      <c r="F23" s="41">
        <f t="shared" si="0"/>
        <v>88.839915373765862</v>
      </c>
      <c r="G23" s="96"/>
    </row>
    <row r="24" spans="1:7" ht="13.5" customHeight="1" x14ac:dyDescent="0.15">
      <c r="A24" s="95">
        <v>4</v>
      </c>
      <c r="B24" s="299" t="s">
        <v>208</v>
      </c>
      <c r="C24" s="9">
        <v>7255</v>
      </c>
      <c r="D24" s="9">
        <v>3373</v>
      </c>
      <c r="E24" s="109">
        <v>70.5</v>
      </c>
      <c r="F24" s="41">
        <f t="shared" si="0"/>
        <v>215.09042395493628</v>
      </c>
      <c r="G24" s="96"/>
    </row>
    <row r="25" spans="1:7" ht="13.5" customHeight="1" x14ac:dyDescent="0.15">
      <c r="A25" s="95">
        <v>5</v>
      </c>
      <c r="B25" s="299" t="s">
        <v>105</v>
      </c>
      <c r="C25" s="9">
        <v>7218</v>
      </c>
      <c r="D25" s="9">
        <v>8247</v>
      </c>
      <c r="E25" s="109">
        <v>59.9</v>
      </c>
      <c r="F25" s="41">
        <f t="shared" si="0"/>
        <v>87.522735540196436</v>
      </c>
      <c r="G25" s="96"/>
    </row>
    <row r="26" spans="1:7" ht="13.5" customHeight="1" x14ac:dyDescent="0.15">
      <c r="A26" s="95">
        <v>6</v>
      </c>
      <c r="B26" s="299" t="s">
        <v>209</v>
      </c>
      <c r="C26" s="9">
        <v>7195</v>
      </c>
      <c r="D26" s="9">
        <v>21597</v>
      </c>
      <c r="E26" s="109">
        <v>104</v>
      </c>
      <c r="F26" s="229">
        <f t="shared" si="0"/>
        <v>33.314812242441079</v>
      </c>
      <c r="G26" s="96"/>
    </row>
    <row r="27" spans="1:7" ht="13.5" customHeight="1" x14ac:dyDescent="0.15">
      <c r="A27" s="95">
        <v>7</v>
      </c>
      <c r="B27" s="299" t="s">
        <v>220</v>
      </c>
      <c r="C27" s="9">
        <v>7183</v>
      </c>
      <c r="D27" s="9">
        <v>10572</v>
      </c>
      <c r="E27" s="109">
        <v>102.4</v>
      </c>
      <c r="F27" s="229">
        <f t="shared" si="0"/>
        <v>67.94362466893682</v>
      </c>
      <c r="G27" s="96"/>
    </row>
    <row r="28" spans="1:7" ht="13.5" customHeight="1" x14ac:dyDescent="0.15">
      <c r="A28" s="95">
        <v>8</v>
      </c>
      <c r="B28" s="299" t="s">
        <v>158</v>
      </c>
      <c r="C28" s="9">
        <v>4929</v>
      </c>
      <c r="D28" s="9">
        <v>4119</v>
      </c>
      <c r="E28" s="109">
        <v>97.8</v>
      </c>
      <c r="F28" s="41">
        <f t="shared" si="0"/>
        <v>119.66496722505462</v>
      </c>
      <c r="G28" s="96"/>
    </row>
    <row r="29" spans="1:7" ht="13.5" customHeight="1" x14ac:dyDescent="0.15">
      <c r="A29" s="95">
        <v>9</v>
      </c>
      <c r="B29" s="299" t="s">
        <v>110</v>
      </c>
      <c r="C29" s="111">
        <v>3160</v>
      </c>
      <c r="D29" s="101">
        <v>3205</v>
      </c>
      <c r="E29" s="112">
        <v>99</v>
      </c>
      <c r="F29" s="41">
        <f t="shared" si="0"/>
        <v>98.595943837753509</v>
      </c>
      <c r="G29" s="96"/>
    </row>
    <row r="30" spans="1:7" ht="13.5" customHeight="1" thickBot="1" x14ac:dyDescent="0.2">
      <c r="A30" s="100">
        <v>10</v>
      </c>
      <c r="B30" s="299" t="s">
        <v>86</v>
      </c>
      <c r="C30" s="101">
        <v>2391</v>
      </c>
      <c r="D30" s="101">
        <v>3031</v>
      </c>
      <c r="E30" s="112">
        <v>87.3</v>
      </c>
      <c r="F30" s="229">
        <f t="shared" si="0"/>
        <v>78.884856483008903</v>
      </c>
      <c r="G30" s="104"/>
    </row>
    <row r="31" spans="1:7" ht="13.5" customHeight="1" thickBot="1" x14ac:dyDescent="0.2">
      <c r="A31" s="80"/>
      <c r="B31" s="81" t="s">
        <v>65</v>
      </c>
      <c r="C31" s="82">
        <v>102935</v>
      </c>
      <c r="D31" s="82">
        <v>120306</v>
      </c>
      <c r="E31" s="83">
        <v>92.4</v>
      </c>
      <c r="F31" s="107">
        <f t="shared" si="0"/>
        <v>85.560986151979122</v>
      </c>
      <c r="G31" s="121">
        <v>100.7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200</v>
      </c>
      <c r="D53" s="74" t="s">
        <v>191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74973</v>
      </c>
      <c r="D54" s="6">
        <v>90236</v>
      </c>
      <c r="E54" s="41">
        <v>106.4</v>
      </c>
      <c r="F54" s="41">
        <f t="shared" ref="F54:F64" si="1">SUM(C54/D54*100)</f>
        <v>83.085464781240304</v>
      </c>
      <c r="G54" s="96"/>
    </row>
    <row r="55" spans="1:7" x14ac:dyDescent="0.15">
      <c r="A55" s="95">
        <v>2</v>
      </c>
      <c r="B55" s="299" t="s">
        <v>110</v>
      </c>
      <c r="C55" s="6">
        <v>41629</v>
      </c>
      <c r="D55" s="6">
        <v>38207</v>
      </c>
      <c r="E55" s="41">
        <v>86</v>
      </c>
      <c r="F55" s="41">
        <f t="shared" si="1"/>
        <v>108.95647394456513</v>
      </c>
      <c r="G55" s="96"/>
    </row>
    <row r="56" spans="1:7" x14ac:dyDescent="0.15">
      <c r="A56" s="95">
        <v>3</v>
      </c>
      <c r="B56" s="299" t="s">
        <v>105</v>
      </c>
      <c r="C56" s="6">
        <v>27087</v>
      </c>
      <c r="D56" s="6">
        <v>26211</v>
      </c>
      <c r="E56" s="398">
        <v>90.7</v>
      </c>
      <c r="F56" s="41">
        <f t="shared" si="1"/>
        <v>103.34210827515165</v>
      </c>
      <c r="G56" s="96"/>
    </row>
    <row r="57" spans="1:7" x14ac:dyDescent="0.15">
      <c r="A57" s="95">
        <v>4</v>
      </c>
      <c r="B57" s="299" t="s">
        <v>206</v>
      </c>
      <c r="C57" s="6">
        <v>21871</v>
      </c>
      <c r="D57" s="6">
        <v>23274</v>
      </c>
      <c r="E57" s="41">
        <v>122.4</v>
      </c>
      <c r="F57" s="41">
        <f t="shared" si="1"/>
        <v>93.971814041419606</v>
      </c>
      <c r="G57" s="96"/>
    </row>
    <row r="58" spans="1:7" x14ac:dyDescent="0.15">
      <c r="A58" s="95">
        <v>5</v>
      </c>
      <c r="B58" s="299" t="s">
        <v>151</v>
      </c>
      <c r="C58" s="6">
        <v>20853</v>
      </c>
      <c r="D58" s="6">
        <v>24781</v>
      </c>
      <c r="E58" s="41">
        <v>105.3</v>
      </c>
      <c r="F58" s="41">
        <f t="shared" si="1"/>
        <v>84.149146523546264</v>
      </c>
      <c r="G58" s="96"/>
    </row>
    <row r="59" spans="1:7" x14ac:dyDescent="0.15">
      <c r="A59" s="95">
        <v>6</v>
      </c>
      <c r="B59" s="299" t="s">
        <v>108</v>
      </c>
      <c r="C59" s="6">
        <v>17558</v>
      </c>
      <c r="D59" s="6">
        <v>21718</v>
      </c>
      <c r="E59" s="41">
        <v>103.4</v>
      </c>
      <c r="F59" s="41">
        <f t="shared" si="1"/>
        <v>80.845381711023109</v>
      </c>
      <c r="G59" s="96"/>
    </row>
    <row r="60" spans="1:7" x14ac:dyDescent="0.15">
      <c r="A60" s="95">
        <v>7</v>
      </c>
      <c r="B60" s="299" t="s">
        <v>150</v>
      </c>
      <c r="C60" s="6">
        <v>16816</v>
      </c>
      <c r="D60" s="6">
        <v>17905</v>
      </c>
      <c r="E60" s="41">
        <v>109.4</v>
      </c>
      <c r="F60" s="41">
        <f t="shared" si="1"/>
        <v>93.917900027925157</v>
      </c>
      <c r="G60" s="96"/>
    </row>
    <row r="61" spans="1:7" x14ac:dyDescent="0.15">
      <c r="A61" s="95">
        <v>8</v>
      </c>
      <c r="B61" s="299" t="s">
        <v>210</v>
      </c>
      <c r="C61" s="6">
        <v>15633</v>
      </c>
      <c r="D61" s="6">
        <v>16153</v>
      </c>
      <c r="E61" s="41">
        <v>94</v>
      </c>
      <c r="F61" s="41">
        <f t="shared" si="1"/>
        <v>96.780783755339556</v>
      </c>
      <c r="G61" s="96"/>
    </row>
    <row r="62" spans="1:7" x14ac:dyDescent="0.15">
      <c r="A62" s="95">
        <v>9</v>
      </c>
      <c r="B62" s="299" t="s">
        <v>84</v>
      </c>
      <c r="C62" s="111">
        <v>12133</v>
      </c>
      <c r="D62" s="111">
        <v>13379</v>
      </c>
      <c r="E62" s="102">
        <v>94</v>
      </c>
      <c r="F62" s="41">
        <f t="shared" si="1"/>
        <v>90.686897376485547</v>
      </c>
      <c r="G62" s="96"/>
    </row>
    <row r="63" spans="1:7" ht="14.25" thickBot="1" x14ac:dyDescent="0.2">
      <c r="A63" s="100">
        <v>10</v>
      </c>
      <c r="B63" s="299" t="s">
        <v>107</v>
      </c>
      <c r="C63" s="111">
        <v>11310</v>
      </c>
      <c r="D63" s="111">
        <v>13614</v>
      </c>
      <c r="E63" s="102">
        <v>90.4</v>
      </c>
      <c r="F63" s="102">
        <f t="shared" si="1"/>
        <v>83.076245041868674</v>
      </c>
      <c r="G63" s="104"/>
    </row>
    <row r="64" spans="1:7" ht="14.25" thickBot="1" x14ac:dyDescent="0.2">
      <c r="A64" s="80"/>
      <c r="B64" s="81" t="s">
        <v>61</v>
      </c>
      <c r="C64" s="82">
        <v>306422</v>
      </c>
      <c r="D64" s="82">
        <v>339648</v>
      </c>
      <c r="E64" s="85">
        <v>99.8</v>
      </c>
      <c r="F64" s="107">
        <f t="shared" si="1"/>
        <v>90.217519314113432</v>
      </c>
      <c r="G64" s="121">
        <v>83.9</v>
      </c>
    </row>
    <row r="65" spans="4:9" x14ac:dyDescent="0.15">
      <c r="D65" s="464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T27" sqref="T27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356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144</v>
      </c>
      <c r="O16" s="209" t="s">
        <v>146</v>
      </c>
    </row>
    <row r="17" spans="1:27" ht="11.1" customHeight="1" x14ac:dyDescent="0.15">
      <c r="A17" s="10" t="s">
        <v>180</v>
      </c>
      <c r="B17" s="206">
        <v>63.2</v>
      </c>
      <c r="C17" s="206">
        <v>70</v>
      </c>
      <c r="D17" s="206">
        <v>71.900000000000006</v>
      </c>
      <c r="E17" s="206">
        <v>79.599999999999994</v>
      </c>
      <c r="F17" s="206">
        <v>76.7</v>
      </c>
      <c r="G17" s="206">
        <v>86</v>
      </c>
      <c r="H17" s="208">
        <v>86.4</v>
      </c>
      <c r="I17" s="206">
        <v>75.400000000000006</v>
      </c>
      <c r="J17" s="206">
        <v>75.400000000000006</v>
      </c>
      <c r="K17" s="206">
        <v>78.400000000000006</v>
      </c>
      <c r="L17" s="206">
        <v>67.5</v>
      </c>
      <c r="M17" s="207">
        <v>73.099999999999994</v>
      </c>
      <c r="N17" s="284">
        <f>SUM(B17:M17)</f>
        <v>903.59999999999991</v>
      </c>
      <c r="O17" s="283">
        <v>114.9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183</v>
      </c>
      <c r="B18" s="206">
        <v>61.5</v>
      </c>
      <c r="C18" s="206">
        <v>79.400000000000006</v>
      </c>
      <c r="D18" s="206">
        <v>78.3</v>
      </c>
      <c r="E18" s="206">
        <v>80.8</v>
      </c>
      <c r="F18" s="206">
        <v>75.5</v>
      </c>
      <c r="G18" s="206">
        <v>87.5</v>
      </c>
      <c r="H18" s="208">
        <v>76.400000000000006</v>
      </c>
      <c r="I18" s="206">
        <v>81.5</v>
      </c>
      <c r="J18" s="206">
        <v>93.4</v>
      </c>
      <c r="K18" s="206">
        <v>68.2</v>
      </c>
      <c r="L18" s="206">
        <v>78</v>
      </c>
      <c r="M18" s="207">
        <v>73.099999999999994</v>
      </c>
      <c r="N18" s="284">
        <f>SUM(B18:M18)</f>
        <v>933.6</v>
      </c>
      <c r="O18" s="283">
        <f t="shared" ref="O18:O20" si="0">ROUND(N18/N17*100,1)</f>
        <v>103.3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192</v>
      </c>
      <c r="B19" s="206">
        <v>67.599999999999994</v>
      </c>
      <c r="C19" s="206">
        <v>77.900000000000006</v>
      </c>
      <c r="D19" s="206">
        <v>84.6</v>
      </c>
      <c r="E19" s="206">
        <v>82.2</v>
      </c>
      <c r="F19" s="206">
        <v>73.400000000000006</v>
      </c>
      <c r="G19" s="206">
        <v>80.5</v>
      </c>
      <c r="H19" s="208">
        <v>83.7</v>
      </c>
      <c r="I19" s="206">
        <v>78.400000000000006</v>
      </c>
      <c r="J19" s="206">
        <v>74.3</v>
      </c>
      <c r="K19" s="206">
        <v>69.400000000000006</v>
      </c>
      <c r="L19" s="206">
        <v>69.599999999999994</v>
      </c>
      <c r="M19" s="207">
        <v>68.099999999999994</v>
      </c>
      <c r="N19" s="284">
        <f>SUM(B19:M19)</f>
        <v>909.7</v>
      </c>
      <c r="O19" s="283">
        <f t="shared" si="0"/>
        <v>97.4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191</v>
      </c>
      <c r="B20" s="206">
        <v>60.4</v>
      </c>
      <c r="C20" s="206">
        <v>67.900000000000006</v>
      </c>
      <c r="D20" s="206">
        <v>64.7</v>
      </c>
      <c r="E20" s="206">
        <v>74.900000000000006</v>
      </c>
      <c r="F20" s="206">
        <v>58.4</v>
      </c>
      <c r="G20" s="206">
        <v>62.5</v>
      </c>
      <c r="H20" s="208">
        <v>65.5</v>
      </c>
      <c r="I20" s="206">
        <v>60</v>
      </c>
      <c r="J20" s="206">
        <v>66</v>
      </c>
      <c r="K20" s="206">
        <v>71.8</v>
      </c>
      <c r="L20" s="206">
        <v>82.7</v>
      </c>
      <c r="M20" s="207">
        <v>78.5</v>
      </c>
      <c r="N20" s="284">
        <f>SUM(B20:M20)</f>
        <v>813.3</v>
      </c>
      <c r="O20" s="283">
        <f t="shared" si="0"/>
        <v>89.4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200</v>
      </c>
      <c r="B21" s="206">
        <v>73.8</v>
      </c>
      <c r="C21" s="206">
        <v>75.2</v>
      </c>
      <c r="D21" s="206">
        <v>80.7</v>
      </c>
      <c r="E21" s="206">
        <v>84</v>
      </c>
      <c r="F21" s="206"/>
      <c r="G21" s="206"/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145</v>
      </c>
      <c r="O41" s="209" t="s">
        <v>146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180</v>
      </c>
      <c r="B42" s="215">
        <v>81.900000000000006</v>
      </c>
      <c r="C42" s="215">
        <v>83.2</v>
      </c>
      <c r="D42" s="215">
        <v>80.2</v>
      </c>
      <c r="E42" s="215">
        <v>83.3</v>
      </c>
      <c r="F42" s="215">
        <v>82.7</v>
      </c>
      <c r="G42" s="215">
        <v>84.9</v>
      </c>
      <c r="H42" s="215">
        <v>86.3</v>
      </c>
      <c r="I42" s="215">
        <v>86</v>
      </c>
      <c r="J42" s="215">
        <v>84.8</v>
      </c>
      <c r="K42" s="215">
        <v>89.3</v>
      </c>
      <c r="L42" s="215">
        <v>83.9</v>
      </c>
      <c r="M42" s="281">
        <v>78.099999999999994</v>
      </c>
      <c r="N42" s="288">
        <f>SUM(B42:M42)/12</f>
        <v>83.716666666666654</v>
      </c>
      <c r="O42" s="283">
        <v>99.2</v>
      </c>
      <c r="P42" s="200"/>
      <c r="Q42" s="326"/>
      <c r="R42" s="326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183</v>
      </c>
      <c r="B43" s="215">
        <v>79.8</v>
      </c>
      <c r="C43" s="215">
        <v>86.7</v>
      </c>
      <c r="D43" s="215">
        <v>87.5</v>
      </c>
      <c r="E43" s="215">
        <v>89.9</v>
      </c>
      <c r="F43" s="215">
        <v>91.4</v>
      </c>
      <c r="G43" s="215">
        <v>93.2</v>
      </c>
      <c r="H43" s="215">
        <v>87.8</v>
      </c>
      <c r="I43" s="215">
        <v>85.7</v>
      </c>
      <c r="J43" s="215">
        <v>93.5</v>
      </c>
      <c r="K43" s="215">
        <v>78.5</v>
      </c>
      <c r="L43" s="215">
        <v>81.599999999999994</v>
      </c>
      <c r="M43" s="281">
        <v>78.3</v>
      </c>
      <c r="N43" s="288">
        <f>SUM(B43:M43)/12</f>
        <v>86.158333333333346</v>
      </c>
      <c r="O43" s="283">
        <f>ROUND(N43/N42*100,1)</f>
        <v>102.9</v>
      </c>
      <c r="P43" s="200"/>
      <c r="Q43" s="326"/>
      <c r="R43" s="326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192</v>
      </c>
      <c r="B44" s="215">
        <v>80.8</v>
      </c>
      <c r="C44" s="215">
        <v>86.3</v>
      </c>
      <c r="D44" s="215">
        <v>91.5</v>
      </c>
      <c r="E44" s="215">
        <v>87</v>
      </c>
      <c r="F44" s="215">
        <v>86.6</v>
      </c>
      <c r="G44" s="215">
        <v>91.7</v>
      </c>
      <c r="H44" s="215">
        <v>91.2</v>
      </c>
      <c r="I44" s="215">
        <v>93.3</v>
      </c>
      <c r="J44" s="215">
        <v>88.1</v>
      </c>
      <c r="K44" s="215">
        <v>94.4</v>
      </c>
      <c r="L44" s="215">
        <v>79.5</v>
      </c>
      <c r="M44" s="281">
        <v>80.2</v>
      </c>
      <c r="N44" s="288">
        <f>SUM(B44:M44)/12</f>
        <v>87.550000000000011</v>
      </c>
      <c r="O44" s="283">
        <f t="shared" ref="O44:O45" si="1">ROUND(N44/N43*100,1)</f>
        <v>101.6</v>
      </c>
      <c r="P44" s="200"/>
      <c r="Q44" s="326"/>
      <c r="R44" s="326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191</v>
      </c>
      <c r="B45" s="215">
        <v>83.7</v>
      </c>
      <c r="C45" s="215">
        <v>85.3</v>
      </c>
      <c r="D45" s="215">
        <v>80</v>
      </c>
      <c r="E45" s="215">
        <v>85.9</v>
      </c>
      <c r="F45" s="215">
        <v>87.6</v>
      </c>
      <c r="G45" s="215">
        <v>86.2</v>
      </c>
      <c r="H45" s="215">
        <v>83.1</v>
      </c>
      <c r="I45" s="215">
        <v>74.900000000000006</v>
      </c>
      <c r="J45" s="215">
        <v>72.900000000000006</v>
      </c>
      <c r="K45" s="215">
        <v>81.5</v>
      </c>
      <c r="L45" s="215">
        <v>93.4</v>
      </c>
      <c r="M45" s="281">
        <v>92.9</v>
      </c>
      <c r="N45" s="288">
        <f>SUM(B45:M45)/12</f>
        <v>83.949999999999989</v>
      </c>
      <c r="O45" s="283">
        <f t="shared" si="1"/>
        <v>95.9</v>
      </c>
      <c r="P45" s="200"/>
      <c r="Q45" s="326"/>
      <c r="R45" s="326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200</v>
      </c>
      <c r="B46" s="215">
        <v>96.4</v>
      </c>
      <c r="C46" s="215">
        <v>97.8</v>
      </c>
      <c r="D46" s="215">
        <v>95.2</v>
      </c>
      <c r="E46" s="215">
        <v>99.2</v>
      </c>
      <c r="F46" s="215"/>
      <c r="G46" s="215"/>
      <c r="H46" s="215"/>
      <c r="I46" s="215"/>
      <c r="J46" s="215"/>
      <c r="K46" s="215"/>
      <c r="L46" s="215"/>
      <c r="M46" s="281"/>
      <c r="N46" s="288"/>
      <c r="O46" s="283"/>
      <c r="P46" s="200"/>
      <c r="Q46" s="326"/>
      <c r="R46" s="326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145</v>
      </c>
      <c r="O65" s="330" t="s">
        <v>146</v>
      </c>
    </row>
    <row r="66" spans="1:26" ht="11.1" customHeight="1" x14ac:dyDescent="0.15">
      <c r="A66" s="10" t="s">
        <v>180</v>
      </c>
      <c r="B66" s="206">
        <v>76.3</v>
      </c>
      <c r="C66" s="206">
        <v>84</v>
      </c>
      <c r="D66" s="206">
        <v>89.9</v>
      </c>
      <c r="E66" s="206">
        <v>95.5</v>
      </c>
      <c r="F66" s="206">
        <v>92.8</v>
      </c>
      <c r="G66" s="206">
        <v>101.3</v>
      </c>
      <c r="H66" s="206">
        <v>100.1</v>
      </c>
      <c r="I66" s="206">
        <v>87.6</v>
      </c>
      <c r="J66" s="206">
        <v>89</v>
      </c>
      <c r="K66" s="206">
        <v>87.4</v>
      </c>
      <c r="L66" s="206">
        <v>81</v>
      </c>
      <c r="M66" s="207">
        <v>93.7</v>
      </c>
      <c r="N66" s="287">
        <f>SUM(B66:M66)/12</f>
        <v>89.88333333333334</v>
      </c>
      <c r="O66" s="329">
        <v>115.8</v>
      </c>
      <c r="P66" s="23"/>
      <c r="Q66" s="328"/>
      <c r="R66" s="328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183</v>
      </c>
      <c r="B67" s="206">
        <v>76.8</v>
      </c>
      <c r="C67" s="206">
        <v>91.2</v>
      </c>
      <c r="D67" s="206">
        <v>89.4</v>
      </c>
      <c r="E67" s="206">
        <v>89.7</v>
      </c>
      <c r="F67" s="206">
        <v>82.5</v>
      </c>
      <c r="G67" s="206">
        <v>93.9</v>
      </c>
      <c r="H67" s="206">
        <v>87.4</v>
      </c>
      <c r="I67" s="206">
        <v>95.2</v>
      </c>
      <c r="J67" s="206">
        <v>99.9</v>
      </c>
      <c r="K67" s="206">
        <v>88</v>
      </c>
      <c r="L67" s="206">
        <v>95.5</v>
      </c>
      <c r="M67" s="207">
        <v>93.5</v>
      </c>
      <c r="N67" s="287">
        <f>SUM(B67:M67)/12</f>
        <v>90.25</v>
      </c>
      <c r="O67" s="329">
        <f>ROUND(N67/N66*100,1)</f>
        <v>100.4</v>
      </c>
      <c r="P67" s="23"/>
      <c r="Q67" s="416"/>
      <c r="R67" s="41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192</v>
      </c>
      <c r="B68" s="206">
        <v>83.3</v>
      </c>
      <c r="C68" s="206">
        <v>89.9</v>
      </c>
      <c r="D68" s="206">
        <v>92.2</v>
      </c>
      <c r="E68" s="206">
        <v>94.6</v>
      </c>
      <c r="F68" s="206">
        <v>84.8</v>
      </c>
      <c r="G68" s="206">
        <v>87.4</v>
      </c>
      <c r="H68" s="206">
        <v>91.8</v>
      </c>
      <c r="I68" s="206">
        <v>83.9</v>
      </c>
      <c r="J68" s="206">
        <v>84.7</v>
      </c>
      <c r="K68" s="206">
        <v>72.599999999999994</v>
      </c>
      <c r="L68" s="206">
        <v>88.6</v>
      </c>
      <c r="M68" s="207">
        <v>84.9</v>
      </c>
      <c r="N68" s="287">
        <f>SUM(B68:M68)/12</f>
        <v>86.558333333333337</v>
      </c>
      <c r="O68" s="283">
        <f t="shared" ref="O68:O69" si="2">ROUND(N68/N67*100,1)</f>
        <v>95.9</v>
      </c>
      <c r="P68" s="23"/>
      <c r="Q68" s="416"/>
      <c r="R68" s="41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191</v>
      </c>
      <c r="B69" s="206">
        <v>71.5</v>
      </c>
      <c r="C69" s="206">
        <v>79.400000000000006</v>
      </c>
      <c r="D69" s="206">
        <v>81.5</v>
      </c>
      <c r="E69" s="206">
        <v>86.7</v>
      </c>
      <c r="F69" s="206">
        <v>66.3</v>
      </c>
      <c r="G69" s="206">
        <v>72.8</v>
      </c>
      <c r="H69" s="206">
        <v>79.2</v>
      </c>
      <c r="I69" s="206">
        <v>81.2</v>
      </c>
      <c r="J69" s="206">
        <v>90.7</v>
      </c>
      <c r="K69" s="206">
        <v>87.4</v>
      </c>
      <c r="L69" s="206">
        <v>87.8</v>
      </c>
      <c r="M69" s="207">
        <v>84.6</v>
      </c>
      <c r="N69" s="287">
        <f>SUM(B69:M69)/12</f>
        <v>80.75833333333334</v>
      </c>
      <c r="O69" s="283">
        <f t="shared" si="2"/>
        <v>93.3</v>
      </c>
      <c r="P69" s="23"/>
      <c r="Q69" s="416"/>
      <c r="R69" s="41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200</v>
      </c>
      <c r="B70" s="206">
        <v>76.2</v>
      </c>
      <c r="C70" s="206">
        <v>76.7</v>
      </c>
      <c r="D70" s="206">
        <v>85</v>
      </c>
      <c r="E70" s="206">
        <v>84.4</v>
      </c>
      <c r="F70" s="206"/>
      <c r="G70" s="206"/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1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E76" sqref="E76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144</v>
      </c>
      <c r="O18" s="282" t="s">
        <v>146</v>
      </c>
    </row>
    <row r="19" spans="1:18" ht="11.1" customHeight="1" x14ac:dyDescent="0.15">
      <c r="A19" s="10" t="s">
        <v>180</v>
      </c>
      <c r="B19" s="215">
        <v>12.8</v>
      </c>
      <c r="C19" s="215">
        <v>13.9</v>
      </c>
      <c r="D19" s="215">
        <v>14.7</v>
      </c>
      <c r="E19" s="215">
        <v>15.6</v>
      </c>
      <c r="F19" s="215">
        <v>16.100000000000001</v>
      </c>
      <c r="G19" s="215">
        <v>15.1</v>
      </c>
      <c r="H19" s="215">
        <v>14.4</v>
      </c>
      <c r="I19" s="215">
        <v>14.6</v>
      </c>
      <c r="J19" s="215">
        <v>15.2</v>
      </c>
      <c r="K19" s="215">
        <v>14.3</v>
      </c>
      <c r="L19" s="215">
        <v>15.3</v>
      </c>
      <c r="M19" s="215">
        <v>14.9</v>
      </c>
      <c r="N19" s="288">
        <f>SUM(B19:M19)</f>
        <v>176.90000000000003</v>
      </c>
      <c r="O19" s="288">
        <v>111.6</v>
      </c>
      <c r="Q19" s="290"/>
      <c r="R19" s="290"/>
    </row>
    <row r="20" spans="1:18" ht="11.1" customHeight="1" x14ac:dyDescent="0.15">
      <c r="A20" s="10" t="s">
        <v>183</v>
      </c>
      <c r="B20" s="215">
        <v>14.2</v>
      </c>
      <c r="C20" s="215">
        <v>12.5</v>
      </c>
      <c r="D20" s="215">
        <v>14.7</v>
      </c>
      <c r="E20" s="215">
        <v>13.7</v>
      </c>
      <c r="F20" s="215">
        <v>14.5</v>
      </c>
      <c r="G20" s="215">
        <v>14.4</v>
      </c>
      <c r="H20" s="215">
        <v>12.7</v>
      </c>
      <c r="I20" s="215">
        <v>13.9</v>
      </c>
      <c r="J20" s="215">
        <v>14.1</v>
      </c>
      <c r="K20" s="215">
        <v>14</v>
      </c>
      <c r="L20" s="215">
        <v>18.8</v>
      </c>
      <c r="M20" s="215">
        <v>14.8</v>
      </c>
      <c r="N20" s="288">
        <f>SUM(B20:M20)</f>
        <v>172.3</v>
      </c>
      <c r="O20" s="288">
        <f>ROUND(N20/N19*100,1)</f>
        <v>97.4</v>
      </c>
      <c r="Q20" s="290"/>
      <c r="R20" s="290"/>
    </row>
    <row r="21" spans="1:18" ht="11.1" customHeight="1" x14ac:dyDescent="0.15">
      <c r="A21" s="10" t="s">
        <v>192</v>
      </c>
      <c r="B21" s="215">
        <v>14.9</v>
      </c>
      <c r="C21" s="215">
        <v>13.1</v>
      </c>
      <c r="D21" s="215">
        <v>14.8</v>
      </c>
      <c r="E21" s="215">
        <v>13.9</v>
      </c>
      <c r="F21" s="215">
        <v>14.1</v>
      </c>
      <c r="G21" s="215">
        <v>13.1</v>
      </c>
      <c r="H21" s="215">
        <v>15.5</v>
      </c>
      <c r="I21" s="215">
        <v>12.9</v>
      </c>
      <c r="J21" s="215">
        <v>12.4</v>
      </c>
      <c r="K21" s="215">
        <v>15.2</v>
      </c>
      <c r="L21" s="215">
        <v>13.1</v>
      </c>
      <c r="M21" s="215">
        <v>14.2</v>
      </c>
      <c r="N21" s="288">
        <f>SUM(B21:M21)</f>
        <v>167.2</v>
      </c>
      <c r="O21" s="288">
        <f t="shared" ref="O21:O22" si="0">ROUND(N21/N20*100,1)</f>
        <v>97</v>
      </c>
      <c r="Q21" s="290"/>
      <c r="R21" s="290"/>
    </row>
    <row r="22" spans="1:18" ht="11.1" customHeight="1" x14ac:dyDescent="0.15">
      <c r="A22" s="10" t="s">
        <v>191</v>
      </c>
      <c r="B22" s="215">
        <v>11.4</v>
      </c>
      <c r="C22" s="215">
        <v>13.5</v>
      </c>
      <c r="D22" s="215">
        <v>13.7</v>
      </c>
      <c r="E22" s="215">
        <v>13.4</v>
      </c>
      <c r="F22" s="215">
        <v>13.1</v>
      </c>
      <c r="G22" s="215">
        <v>12.4</v>
      </c>
      <c r="H22" s="215">
        <v>11.1</v>
      </c>
      <c r="I22" s="215">
        <v>12</v>
      </c>
      <c r="J22" s="215">
        <v>12.5</v>
      </c>
      <c r="K22" s="215">
        <v>11.2</v>
      </c>
      <c r="L22" s="215">
        <v>11.7</v>
      </c>
      <c r="M22" s="215">
        <v>13.4</v>
      </c>
      <c r="N22" s="288">
        <f>SUM(B22:M22)</f>
        <v>149.4</v>
      </c>
      <c r="O22" s="288">
        <f t="shared" si="0"/>
        <v>89.4</v>
      </c>
      <c r="Q22" s="290"/>
      <c r="R22" s="290"/>
    </row>
    <row r="23" spans="1:18" ht="11.1" customHeight="1" x14ac:dyDescent="0.15">
      <c r="A23" s="10" t="s">
        <v>200</v>
      </c>
      <c r="B23" s="215">
        <v>9.4</v>
      </c>
      <c r="C23" s="215">
        <v>10.3</v>
      </c>
      <c r="D23" s="215">
        <v>13.4</v>
      </c>
      <c r="E23" s="215">
        <v>13.5</v>
      </c>
      <c r="F23" s="215"/>
      <c r="G23" s="215"/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399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145</v>
      </c>
      <c r="O42" s="282" t="s">
        <v>146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180</v>
      </c>
      <c r="B43" s="215">
        <v>21.8</v>
      </c>
      <c r="C43" s="215">
        <v>23</v>
      </c>
      <c r="D43" s="215">
        <v>22.8</v>
      </c>
      <c r="E43" s="215">
        <v>23.1</v>
      </c>
      <c r="F43" s="215">
        <v>23.5</v>
      </c>
      <c r="G43" s="215">
        <v>24.2</v>
      </c>
      <c r="H43" s="215">
        <v>22.7</v>
      </c>
      <c r="I43" s="215">
        <v>23</v>
      </c>
      <c r="J43" s="215">
        <v>22.9</v>
      </c>
      <c r="K43" s="215">
        <v>22.9</v>
      </c>
      <c r="L43" s="215">
        <v>23</v>
      </c>
      <c r="M43" s="215">
        <v>24</v>
      </c>
      <c r="N43" s="288">
        <f>SUM(B43:M43)/12</f>
        <v>23.074999999999999</v>
      </c>
      <c r="O43" s="288">
        <v>98.7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183</v>
      </c>
      <c r="B44" s="215">
        <v>23.3</v>
      </c>
      <c r="C44" s="215">
        <v>22.2</v>
      </c>
      <c r="D44" s="215">
        <v>23.2</v>
      </c>
      <c r="E44" s="215">
        <v>24.1</v>
      </c>
      <c r="F44" s="215">
        <v>24.8</v>
      </c>
      <c r="G44" s="215">
        <v>24.4</v>
      </c>
      <c r="H44" s="215">
        <v>22.4</v>
      </c>
      <c r="I44" s="215">
        <v>22.6</v>
      </c>
      <c r="J44" s="215">
        <v>23.1</v>
      </c>
      <c r="K44" s="215">
        <v>22.1</v>
      </c>
      <c r="L44" s="215">
        <v>26.5</v>
      </c>
      <c r="M44" s="215">
        <v>25.5</v>
      </c>
      <c r="N44" s="288">
        <f>SUM(B44:M44)/12</f>
        <v>23.683333333333334</v>
      </c>
      <c r="O44" s="288">
        <f>ROUND(N44/N43*100,1)</f>
        <v>102.6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192</v>
      </c>
      <c r="B45" s="215">
        <v>23.9</v>
      </c>
      <c r="C45" s="215">
        <v>23.5</v>
      </c>
      <c r="D45" s="215">
        <v>24.5</v>
      </c>
      <c r="E45" s="215">
        <v>24.1</v>
      </c>
      <c r="F45" s="215">
        <v>25.4</v>
      </c>
      <c r="G45" s="215">
        <v>25</v>
      </c>
      <c r="H45" s="215">
        <v>26.2</v>
      </c>
      <c r="I45" s="215">
        <v>25.1</v>
      </c>
      <c r="J45" s="215">
        <v>24.1</v>
      </c>
      <c r="K45" s="215">
        <v>24.5</v>
      </c>
      <c r="L45" s="215">
        <v>23.8</v>
      </c>
      <c r="M45" s="215">
        <v>23.8</v>
      </c>
      <c r="N45" s="288">
        <f>SUM(B45:M45)/12</f>
        <v>24.491666666666664</v>
      </c>
      <c r="O45" s="288">
        <f t="shared" ref="O45:O46" si="1">ROUND(N45/N44*100,1)</f>
        <v>103.4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191</v>
      </c>
      <c r="B46" s="215">
        <v>22.9</v>
      </c>
      <c r="C46" s="215">
        <v>22.7</v>
      </c>
      <c r="D46" s="215">
        <v>23</v>
      </c>
      <c r="E46" s="215">
        <v>23.1</v>
      </c>
      <c r="F46" s="215">
        <v>24.7</v>
      </c>
      <c r="G46" s="215">
        <v>24.6</v>
      </c>
      <c r="H46" s="215">
        <v>23.1</v>
      </c>
      <c r="I46" s="215">
        <v>23.2</v>
      </c>
      <c r="J46" s="215">
        <v>22.3</v>
      </c>
      <c r="K46" s="215">
        <v>20.8</v>
      </c>
      <c r="L46" s="215">
        <v>19.5</v>
      </c>
      <c r="M46" s="215">
        <v>20.100000000000001</v>
      </c>
      <c r="N46" s="288">
        <f>SUM(B46:M46)/12</f>
        <v>22.5</v>
      </c>
      <c r="O46" s="288">
        <f t="shared" si="1"/>
        <v>91.9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200</v>
      </c>
      <c r="B47" s="215">
        <v>18.8</v>
      </c>
      <c r="C47" s="215">
        <v>18.100000000000001</v>
      </c>
      <c r="D47" s="215">
        <v>19.5</v>
      </c>
      <c r="E47" s="215">
        <v>19.100000000000001</v>
      </c>
      <c r="F47" s="215"/>
      <c r="G47" s="215"/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145</v>
      </c>
      <c r="O70" s="282" t="s">
        <v>146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180</v>
      </c>
      <c r="B71" s="206">
        <v>57.9</v>
      </c>
      <c r="C71" s="206">
        <v>59.2</v>
      </c>
      <c r="D71" s="206">
        <v>64.3</v>
      </c>
      <c r="E71" s="206">
        <v>67.400000000000006</v>
      </c>
      <c r="F71" s="206">
        <v>68.5</v>
      </c>
      <c r="G71" s="206">
        <v>61.6</v>
      </c>
      <c r="H71" s="206">
        <v>64.7</v>
      </c>
      <c r="I71" s="206">
        <v>63.2</v>
      </c>
      <c r="J71" s="206">
        <v>66.5</v>
      </c>
      <c r="K71" s="206">
        <v>62.4</v>
      </c>
      <c r="L71" s="206">
        <v>66.099999999999994</v>
      </c>
      <c r="M71" s="206">
        <v>61.3</v>
      </c>
      <c r="N71" s="287">
        <f>SUM(B71:M71)/12</f>
        <v>63.591666666666661</v>
      </c>
      <c r="O71" s="288">
        <v>111.5</v>
      </c>
      <c r="P71" s="57"/>
      <c r="Q71" s="327"/>
      <c r="R71" s="327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183</v>
      </c>
      <c r="B72" s="206">
        <v>61.3</v>
      </c>
      <c r="C72" s="206">
        <v>57.5</v>
      </c>
      <c r="D72" s="206">
        <v>62.8</v>
      </c>
      <c r="E72" s="206">
        <v>55.8</v>
      </c>
      <c r="F72" s="206">
        <v>58</v>
      </c>
      <c r="G72" s="206">
        <v>59.3</v>
      </c>
      <c r="H72" s="206">
        <v>58.4</v>
      </c>
      <c r="I72" s="206">
        <v>61.5</v>
      </c>
      <c r="J72" s="206">
        <v>60.7</v>
      </c>
      <c r="K72" s="206">
        <v>64</v>
      </c>
      <c r="L72" s="206">
        <v>68.3</v>
      </c>
      <c r="M72" s="206">
        <v>58.9</v>
      </c>
      <c r="N72" s="287">
        <f>SUM(B72:M72)/12</f>
        <v>60.541666666666657</v>
      </c>
      <c r="O72" s="288">
        <f t="shared" ref="O72:O74" si="2">ROUND(N72/N71*100,1)</f>
        <v>95.2</v>
      </c>
      <c r="P72" s="57"/>
      <c r="Q72" s="327"/>
      <c r="R72" s="327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192</v>
      </c>
      <c r="B73" s="206">
        <v>63.7</v>
      </c>
      <c r="C73" s="206">
        <v>56.1</v>
      </c>
      <c r="D73" s="206">
        <v>59.3</v>
      </c>
      <c r="E73" s="206">
        <v>58.2</v>
      </c>
      <c r="F73" s="206">
        <v>54.4</v>
      </c>
      <c r="G73" s="206">
        <v>52.5</v>
      </c>
      <c r="H73" s="206">
        <v>58.1</v>
      </c>
      <c r="I73" s="206">
        <v>52.2</v>
      </c>
      <c r="J73" s="206">
        <v>52.7</v>
      </c>
      <c r="K73" s="206">
        <v>61.5</v>
      </c>
      <c r="L73" s="206">
        <v>55.5</v>
      </c>
      <c r="M73" s="206">
        <v>59.8</v>
      </c>
      <c r="N73" s="287">
        <f>SUM(B73:M73)/12</f>
        <v>57</v>
      </c>
      <c r="O73" s="288">
        <f t="shared" si="2"/>
        <v>94.2</v>
      </c>
      <c r="Q73" s="331"/>
      <c r="R73" s="331"/>
    </row>
    <row r="74" spans="1:26" ht="11.1" customHeight="1" x14ac:dyDescent="0.15">
      <c r="A74" s="10" t="s">
        <v>191</v>
      </c>
      <c r="B74" s="206">
        <v>50.6</v>
      </c>
      <c r="C74" s="206">
        <v>59.7</v>
      </c>
      <c r="D74" s="206">
        <v>59.2</v>
      </c>
      <c r="E74" s="206">
        <v>58</v>
      </c>
      <c r="F74" s="206">
        <v>51.7</v>
      </c>
      <c r="G74" s="206">
        <v>50.6</v>
      </c>
      <c r="H74" s="206">
        <v>49.6</v>
      </c>
      <c r="I74" s="206">
        <v>51.4</v>
      </c>
      <c r="J74" s="206">
        <v>56.8</v>
      </c>
      <c r="K74" s="206">
        <v>55.7</v>
      </c>
      <c r="L74" s="206">
        <v>61.1</v>
      </c>
      <c r="M74" s="206">
        <v>66.099999999999994</v>
      </c>
      <c r="N74" s="287">
        <f>SUM(B74:M74)/12</f>
        <v>55.875000000000007</v>
      </c>
      <c r="O74" s="288">
        <f t="shared" si="2"/>
        <v>98</v>
      </c>
      <c r="Q74" s="331"/>
      <c r="R74" s="331"/>
    </row>
    <row r="75" spans="1:26" ht="11.1" customHeight="1" x14ac:dyDescent="0.15">
      <c r="A75" s="10" t="s">
        <v>200</v>
      </c>
      <c r="B75" s="206">
        <v>51.9</v>
      </c>
      <c r="C75" s="206">
        <v>57.5</v>
      </c>
      <c r="D75" s="206">
        <v>67.900000000000006</v>
      </c>
      <c r="E75" s="206">
        <v>70.8</v>
      </c>
      <c r="F75" s="206"/>
      <c r="G75" s="206"/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E89" sqref="E8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16" t="s">
        <v>146</v>
      </c>
      <c r="AA24" s="1"/>
    </row>
    <row r="25" spans="1:27" ht="11.1" customHeight="1" x14ac:dyDescent="0.15">
      <c r="A25" s="10" t="s">
        <v>180</v>
      </c>
      <c r="B25" s="215">
        <v>16.899999999999999</v>
      </c>
      <c r="C25" s="215">
        <v>14.7</v>
      </c>
      <c r="D25" s="215">
        <v>19.899999999999999</v>
      </c>
      <c r="E25" s="215">
        <v>20</v>
      </c>
      <c r="F25" s="215">
        <v>23.4</v>
      </c>
      <c r="G25" s="215">
        <v>19.3</v>
      </c>
      <c r="H25" s="215">
        <v>19.5</v>
      </c>
      <c r="I25" s="215">
        <v>17.8</v>
      </c>
      <c r="J25" s="215">
        <v>19</v>
      </c>
      <c r="K25" s="215">
        <v>17.8</v>
      </c>
      <c r="L25" s="215">
        <v>19.100000000000001</v>
      </c>
      <c r="M25" s="215">
        <v>22.7</v>
      </c>
      <c r="N25" s="288">
        <f>SUM(B25:M25)</f>
        <v>230.1</v>
      </c>
      <c r="O25" s="208">
        <v>107.6</v>
      </c>
      <c r="Q25" s="21"/>
      <c r="R25" s="21"/>
      <c r="AA25" s="1"/>
    </row>
    <row r="26" spans="1:27" ht="11.1" customHeight="1" x14ac:dyDescent="0.15">
      <c r="A26" s="10" t="s">
        <v>183</v>
      </c>
      <c r="B26" s="215">
        <v>17.8</v>
      </c>
      <c r="C26" s="215">
        <v>19.2</v>
      </c>
      <c r="D26" s="215">
        <v>22</v>
      </c>
      <c r="E26" s="215">
        <v>19.600000000000001</v>
      </c>
      <c r="F26" s="215">
        <v>21.2</v>
      </c>
      <c r="G26" s="215">
        <v>21.5</v>
      </c>
      <c r="H26" s="215">
        <v>19.5</v>
      </c>
      <c r="I26" s="215">
        <v>20.8</v>
      </c>
      <c r="J26" s="215">
        <v>18</v>
      </c>
      <c r="K26" s="215">
        <v>21.1</v>
      </c>
      <c r="L26" s="215">
        <v>20.7</v>
      </c>
      <c r="M26" s="215">
        <v>18.2</v>
      </c>
      <c r="N26" s="288">
        <f>SUM(B26:M26)</f>
        <v>239.6</v>
      </c>
      <c r="O26" s="208">
        <f>ROUND(N26/N25*100,1)</f>
        <v>104.1</v>
      </c>
      <c r="Q26" s="21"/>
      <c r="R26" s="21"/>
      <c r="AA26" s="1"/>
    </row>
    <row r="27" spans="1:27" ht="11.1" customHeight="1" x14ac:dyDescent="0.15">
      <c r="A27" s="10" t="s">
        <v>192</v>
      </c>
      <c r="B27" s="215">
        <v>18.600000000000001</v>
      </c>
      <c r="C27" s="215">
        <v>19.100000000000001</v>
      </c>
      <c r="D27" s="215">
        <v>19.899999999999999</v>
      </c>
      <c r="E27" s="215">
        <v>18.5</v>
      </c>
      <c r="F27" s="215">
        <v>19.8</v>
      </c>
      <c r="G27" s="215">
        <v>18</v>
      </c>
      <c r="H27" s="215">
        <v>20.6</v>
      </c>
      <c r="I27" s="215">
        <v>17.5</v>
      </c>
      <c r="J27" s="215">
        <v>17.100000000000001</v>
      </c>
      <c r="K27" s="215">
        <v>21.2</v>
      </c>
      <c r="L27" s="215">
        <v>19</v>
      </c>
      <c r="M27" s="215">
        <v>18.2</v>
      </c>
      <c r="N27" s="288">
        <f>SUM(B27:M27)</f>
        <v>227.49999999999997</v>
      </c>
      <c r="O27" s="208">
        <f t="shared" ref="O27:O28" si="0">ROUND(N27/N26*100,1)</f>
        <v>94.9</v>
      </c>
      <c r="Q27" s="21"/>
      <c r="R27" s="21"/>
      <c r="AA27" s="1"/>
    </row>
    <row r="28" spans="1:27" ht="11.1" customHeight="1" x14ac:dyDescent="0.15">
      <c r="A28" s="10" t="s">
        <v>191</v>
      </c>
      <c r="B28" s="215">
        <v>18</v>
      </c>
      <c r="C28" s="215">
        <v>21.8</v>
      </c>
      <c r="D28" s="215">
        <v>22.1</v>
      </c>
      <c r="E28" s="215">
        <v>19</v>
      </c>
      <c r="F28" s="215">
        <v>19.3</v>
      </c>
      <c r="G28" s="215">
        <v>17.8</v>
      </c>
      <c r="H28" s="215">
        <v>20.3</v>
      </c>
      <c r="I28" s="215">
        <v>18.899999999999999</v>
      </c>
      <c r="J28" s="215">
        <v>18.600000000000001</v>
      </c>
      <c r="K28" s="215">
        <v>20.100000000000001</v>
      </c>
      <c r="L28" s="215">
        <v>17.3</v>
      </c>
      <c r="M28" s="215">
        <v>19.2</v>
      </c>
      <c r="N28" s="288">
        <f>SUM(B28:M28)</f>
        <v>232.4</v>
      </c>
      <c r="O28" s="208">
        <f t="shared" si="0"/>
        <v>102.2</v>
      </c>
      <c r="Q28" s="21"/>
      <c r="R28" s="21"/>
      <c r="AA28" s="1"/>
    </row>
    <row r="29" spans="1:27" ht="11.1" customHeight="1" x14ac:dyDescent="0.15">
      <c r="A29" s="10" t="s">
        <v>200</v>
      </c>
      <c r="B29" s="215">
        <v>16.7</v>
      </c>
      <c r="C29" s="215">
        <v>20</v>
      </c>
      <c r="D29" s="215">
        <v>21.5</v>
      </c>
      <c r="E29" s="215">
        <v>20.7</v>
      </c>
      <c r="F29" s="215"/>
      <c r="G29" s="215"/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180</v>
      </c>
      <c r="B54" s="215">
        <v>38</v>
      </c>
      <c r="C54" s="215">
        <v>35.700000000000003</v>
      </c>
      <c r="D54" s="215">
        <v>37</v>
      </c>
      <c r="E54" s="215">
        <v>36.799999999999997</v>
      </c>
      <c r="F54" s="215">
        <v>39.200000000000003</v>
      </c>
      <c r="G54" s="215">
        <v>38</v>
      </c>
      <c r="H54" s="215">
        <v>35.9</v>
      </c>
      <c r="I54" s="215">
        <v>35.4</v>
      </c>
      <c r="J54" s="215">
        <v>36.700000000000003</v>
      </c>
      <c r="K54" s="215">
        <v>37.200000000000003</v>
      </c>
      <c r="L54" s="215">
        <v>37.1</v>
      </c>
      <c r="M54" s="215">
        <v>38</v>
      </c>
      <c r="N54" s="288">
        <f t="shared" ref="N54:N56" si="1">SUM(B54:M54)/12</f>
        <v>37.083333333333329</v>
      </c>
      <c r="O54" s="334">
        <v>95.5</v>
      </c>
      <c r="P54" s="218"/>
      <c r="Q54" s="332"/>
      <c r="R54" s="332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183</v>
      </c>
      <c r="B55" s="215">
        <v>36.9</v>
      </c>
      <c r="C55" s="215">
        <v>38.9</v>
      </c>
      <c r="D55" s="215">
        <v>39.799999999999997</v>
      </c>
      <c r="E55" s="215">
        <v>38.4</v>
      </c>
      <c r="F55" s="215">
        <v>39.200000000000003</v>
      </c>
      <c r="G55" s="215">
        <v>40.700000000000003</v>
      </c>
      <c r="H55" s="215">
        <v>37.9</v>
      </c>
      <c r="I55" s="215">
        <v>39</v>
      </c>
      <c r="J55" s="215">
        <v>38.4</v>
      </c>
      <c r="K55" s="215">
        <v>40.1</v>
      </c>
      <c r="L55" s="215">
        <v>40.799999999999997</v>
      </c>
      <c r="M55" s="215">
        <v>39.700000000000003</v>
      </c>
      <c r="N55" s="288">
        <f t="shared" si="1"/>
        <v>39.15</v>
      </c>
      <c r="O55" s="334">
        <f>ROUND(N55/N54*100,1)</f>
        <v>105.6</v>
      </c>
      <c r="P55" s="218"/>
      <c r="Q55" s="332"/>
      <c r="R55" s="332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192</v>
      </c>
      <c r="B56" s="215">
        <v>40.9</v>
      </c>
      <c r="C56" s="215">
        <v>42.3</v>
      </c>
      <c r="D56" s="215">
        <v>42.1</v>
      </c>
      <c r="E56" s="215">
        <v>37.9</v>
      </c>
      <c r="F56" s="215">
        <v>39.700000000000003</v>
      </c>
      <c r="G56" s="215">
        <v>38.4</v>
      </c>
      <c r="H56" s="215">
        <v>39.6</v>
      </c>
      <c r="I56" s="215">
        <v>39.299999999999997</v>
      </c>
      <c r="J56" s="215">
        <v>38.1</v>
      </c>
      <c r="K56" s="215">
        <v>40.4</v>
      </c>
      <c r="L56" s="215">
        <v>41.1</v>
      </c>
      <c r="M56" s="215">
        <v>39</v>
      </c>
      <c r="N56" s="288">
        <f t="shared" si="1"/>
        <v>39.9</v>
      </c>
      <c r="O56" s="334">
        <f t="shared" ref="O56:O57" si="2">ROUND(N56/N55*100,1)</f>
        <v>101.9</v>
      </c>
      <c r="P56" s="218"/>
      <c r="Q56" s="332"/>
      <c r="R56" s="332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191</v>
      </c>
      <c r="B57" s="215">
        <v>40.5</v>
      </c>
      <c r="C57" s="215">
        <v>42.5</v>
      </c>
      <c r="D57" s="215">
        <v>41.8</v>
      </c>
      <c r="E57" s="215">
        <v>40.1</v>
      </c>
      <c r="F57" s="215">
        <v>43</v>
      </c>
      <c r="G57" s="215">
        <v>42.8</v>
      </c>
      <c r="H57" s="215">
        <v>42.7</v>
      </c>
      <c r="I57" s="215">
        <v>42.3</v>
      </c>
      <c r="J57" s="215">
        <v>41</v>
      </c>
      <c r="K57" s="215">
        <v>40.700000000000003</v>
      </c>
      <c r="L57" s="215">
        <v>38</v>
      </c>
      <c r="M57" s="215">
        <v>36.4</v>
      </c>
      <c r="N57" s="288">
        <f>SUM(B57:M57)/12</f>
        <v>40.983333333333327</v>
      </c>
      <c r="O57" s="334">
        <f t="shared" si="2"/>
        <v>102.7</v>
      </c>
      <c r="P57" s="218"/>
      <c r="Q57" s="332"/>
      <c r="R57" s="332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200</v>
      </c>
      <c r="B58" s="215">
        <v>36.9</v>
      </c>
      <c r="C58" s="215">
        <v>38.200000000000003</v>
      </c>
      <c r="D58" s="215">
        <v>38.200000000000003</v>
      </c>
      <c r="E58" s="215">
        <v>36.4</v>
      </c>
      <c r="F58" s="215"/>
      <c r="G58" s="215"/>
      <c r="H58" s="215"/>
      <c r="I58" s="215"/>
      <c r="J58" s="215"/>
      <c r="K58" s="215"/>
      <c r="L58" s="215"/>
      <c r="M58" s="215"/>
      <c r="N58" s="288"/>
      <c r="O58" s="334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</row>
    <row r="84" spans="1:18" s="212" customFormat="1" ht="11.1" customHeight="1" x14ac:dyDescent="0.15">
      <c r="A84" s="10" t="s">
        <v>180</v>
      </c>
      <c r="B84" s="206">
        <v>44</v>
      </c>
      <c r="C84" s="206">
        <v>42.9</v>
      </c>
      <c r="D84" s="206">
        <v>52.9</v>
      </c>
      <c r="E84" s="206">
        <v>54.6</v>
      </c>
      <c r="F84" s="206">
        <v>58.6</v>
      </c>
      <c r="G84" s="206">
        <v>51.4</v>
      </c>
      <c r="H84" s="208">
        <v>55.6</v>
      </c>
      <c r="I84" s="206">
        <v>50.5</v>
      </c>
      <c r="J84" s="206">
        <v>50.9</v>
      </c>
      <c r="K84" s="206">
        <v>47.7</v>
      </c>
      <c r="L84" s="206">
        <v>51.7</v>
      </c>
      <c r="M84" s="206">
        <v>59.4</v>
      </c>
      <c r="N84" s="287">
        <f t="shared" ref="N84:N87" si="3">SUM(B84:M84)/12</f>
        <v>51.68333333333333</v>
      </c>
      <c r="O84" s="334">
        <v>112.9</v>
      </c>
      <c r="Q84" s="333"/>
      <c r="R84" s="333"/>
    </row>
    <row r="85" spans="1:18" s="212" customFormat="1" ht="11.1" customHeight="1" x14ac:dyDescent="0.15">
      <c r="A85" s="10" t="s">
        <v>183</v>
      </c>
      <c r="B85" s="206">
        <v>49</v>
      </c>
      <c r="C85" s="206">
        <v>47.9</v>
      </c>
      <c r="D85" s="206">
        <v>54.9</v>
      </c>
      <c r="E85" s="206">
        <v>51.9</v>
      </c>
      <c r="F85" s="206">
        <v>53.4</v>
      </c>
      <c r="G85" s="206">
        <v>52</v>
      </c>
      <c r="H85" s="208">
        <v>53.1</v>
      </c>
      <c r="I85" s="206">
        <v>52.7</v>
      </c>
      <c r="J85" s="206">
        <v>47.4</v>
      </c>
      <c r="K85" s="206">
        <v>51.7</v>
      </c>
      <c r="L85" s="206">
        <v>50.5</v>
      </c>
      <c r="M85" s="206">
        <v>46.4</v>
      </c>
      <c r="N85" s="287">
        <f t="shared" si="3"/>
        <v>50.908333333333331</v>
      </c>
      <c r="O85" s="334">
        <f>ROUND(N85/N84*100,1)</f>
        <v>98.5</v>
      </c>
      <c r="Q85" s="333"/>
      <c r="R85" s="333"/>
    </row>
    <row r="86" spans="1:18" s="212" customFormat="1" ht="11.1" customHeight="1" x14ac:dyDescent="0.15">
      <c r="A86" s="10" t="s">
        <v>192</v>
      </c>
      <c r="B86" s="206">
        <v>44.7</v>
      </c>
      <c r="C86" s="206">
        <v>44.2</v>
      </c>
      <c r="D86" s="206">
        <v>47.2</v>
      </c>
      <c r="E86" s="206">
        <v>51.4</v>
      </c>
      <c r="F86" s="206">
        <v>48.7</v>
      </c>
      <c r="G86" s="206">
        <v>47.7</v>
      </c>
      <c r="H86" s="208">
        <v>51.2</v>
      </c>
      <c r="I86" s="206">
        <v>44.5</v>
      </c>
      <c r="J86" s="206">
        <v>45.6</v>
      </c>
      <c r="K86" s="206">
        <v>51.2</v>
      </c>
      <c r="L86" s="206">
        <v>45.8</v>
      </c>
      <c r="M86" s="206">
        <v>48.1</v>
      </c>
      <c r="N86" s="287">
        <f t="shared" si="3"/>
        <v>47.525000000000006</v>
      </c>
      <c r="O86" s="334">
        <f t="shared" ref="O86:O87" si="4">ROUND(N86/N85*100,1)</f>
        <v>93.4</v>
      </c>
      <c r="Q86" s="333"/>
      <c r="R86" s="333"/>
    </row>
    <row r="87" spans="1:18" s="212" customFormat="1" ht="11.1" customHeight="1" x14ac:dyDescent="0.15">
      <c r="A87" s="10" t="s">
        <v>191</v>
      </c>
      <c r="B87" s="206">
        <v>43.5</v>
      </c>
      <c r="C87" s="208">
        <v>50</v>
      </c>
      <c r="D87" s="206">
        <v>53.2</v>
      </c>
      <c r="E87" s="206">
        <v>48.5</v>
      </c>
      <c r="F87" s="206">
        <v>42.9</v>
      </c>
      <c r="G87" s="206">
        <v>41.7</v>
      </c>
      <c r="H87" s="208">
        <v>47.4</v>
      </c>
      <c r="I87" s="206">
        <v>45</v>
      </c>
      <c r="J87" s="206">
        <v>46.3</v>
      </c>
      <c r="K87" s="206">
        <v>49.6</v>
      </c>
      <c r="L87" s="206">
        <v>47.6</v>
      </c>
      <c r="M87" s="206">
        <v>53.7</v>
      </c>
      <c r="N87" s="287">
        <f t="shared" si="3"/>
        <v>47.45000000000001</v>
      </c>
      <c r="O87" s="334">
        <f t="shared" si="4"/>
        <v>99.8</v>
      </c>
      <c r="Q87" s="333"/>
      <c r="R87" s="333"/>
    </row>
    <row r="88" spans="1:18" ht="11.1" customHeight="1" x14ac:dyDescent="0.15">
      <c r="A88" s="10" t="s">
        <v>200</v>
      </c>
      <c r="B88" s="206">
        <v>44.8</v>
      </c>
      <c r="C88" s="208">
        <v>51.5</v>
      </c>
      <c r="D88" s="206">
        <v>56.2</v>
      </c>
      <c r="E88" s="206">
        <v>57.8</v>
      </c>
      <c r="F88" s="206"/>
      <c r="G88" s="206"/>
      <c r="H88" s="208"/>
      <c r="I88" s="206"/>
      <c r="J88" s="206"/>
      <c r="K88" s="206"/>
      <c r="L88" s="206"/>
      <c r="M88" s="206"/>
      <c r="N88" s="287"/>
      <c r="O88" s="334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3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topLeftCell="A31" workbookViewId="0">
      <selection activeCell="R69" sqref="R6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180</v>
      </c>
      <c r="B25" s="220">
        <v>33.1</v>
      </c>
      <c r="C25" s="220">
        <v>35.1</v>
      </c>
      <c r="D25" s="220">
        <v>41.1</v>
      </c>
      <c r="E25" s="220">
        <v>42.3</v>
      </c>
      <c r="F25" s="220">
        <v>42.9</v>
      </c>
      <c r="G25" s="220">
        <v>48.7</v>
      </c>
      <c r="H25" s="220">
        <v>50.1</v>
      </c>
      <c r="I25" s="220">
        <v>35.4</v>
      </c>
      <c r="J25" s="220">
        <v>35</v>
      </c>
      <c r="K25" s="220">
        <v>39</v>
      </c>
      <c r="L25" s="220">
        <v>38</v>
      </c>
      <c r="M25" s="220">
        <v>37.299999999999997</v>
      </c>
      <c r="N25" s="288">
        <f>SUM(B25:M25)</f>
        <v>478.00000000000006</v>
      </c>
      <c r="O25" s="283">
        <v>101.6</v>
      </c>
      <c r="P25" s="218"/>
      <c r="Q25" s="332"/>
      <c r="R25" s="332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183</v>
      </c>
      <c r="B26" s="220">
        <v>31</v>
      </c>
      <c r="C26" s="220">
        <v>41.9</v>
      </c>
      <c r="D26" s="220">
        <v>40.700000000000003</v>
      </c>
      <c r="E26" s="220">
        <v>47.3</v>
      </c>
      <c r="F26" s="220">
        <v>55.6</v>
      </c>
      <c r="G26" s="220">
        <v>54.5</v>
      </c>
      <c r="H26" s="220">
        <v>50.6</v>
      </c>
      <c r="I26" s="220">
        <v>41.6</v>
      </c>
      <c r="J26" s="220">
        <v>40.700000000000003</v>
      </c>
      <c r="K26" s="220">
        <v>53.2</v>
      </c>
      <c r="L26" s="220">
        <v>46.1</v>
      </c>
      <c r="M26" s="220">
        <v>50.5</v>
      </c>
      <c r="N26" s="288">
        <f>SUM(B26:M26)</f>
        <v>553.70000000000005</v>
      </c>
      <c r="O26" s="283">
        <f>ROUND(N26/N25*100,1)</f>
        <v>115.8</v>
      </c>
      <c r="P26" s="218"/>
      <c r="Q26" s="332"/>
      <c r="R26" s="332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192</v>
      </c>
      <c r="B27" s="220">
        <v>46.8</v>
      </c>
      <c r="C27" s="220">
        <v>51.9</v>
      </c>
      <c r="D27" s="220">
        <v>48.4</v>
      </c>
      <c r="E27" s="220">
        <v>60.2</v>
      </c>
      <c r="F27" s="220">
        <v>52.3</v>
      </c>
      <c r="G27" s="220">
        <v>59.3</v>
      </c>
      <c r="H27" s="220">
        <v>66.7</v>
      </c>
      <c r="I27" s="220">
        <v>43.7</v>
      </c>
      <c r="J27" s="220">
        <v>73.5</v>
      </c>
      <c r="K27" s="220">
        <v>62.6</v>
      </c>
      <c r="L27" s="220">
        <v>59.5</v>
      </c>
      <c r="M27" s="220">
        <v>53.9</v>
      </c>
      <c r="N27" s="358">
        <f>SUM(B27:M27)</f>
        <v>678.8</v>
      </c>
      <c r="O27" s="283">
        <f t="shared" ref="O27:O28" si="0">ROUND(N27/N26*100,1)</f>
        <v>122.6</v>
      </c>
      <c r="P27" s="218"/>
      <c r="Q27" s="332"/>
      <c r="R27" s="332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191</v>
      </c>
      <c r="B28" s="220">
        <v>47.8</v>
      </c>
      <c r="C28" s="220">
        <v>44.8</v>
      </c>
      <c r="D28" s="220">
        <v>52.1</v>
      </c>
      <c r="E28" s="220">
        <v>55.6</v>
      </c>
      <c r="F28" s="220">
        <v>47.6</v>
      </c>
      <c r="G28" s="220">
        <v>72.400000000000006</v>
      </c>
      <c r="H28" s="220">
        <v>64.7</v>
      </c>
      <c r="I28" s="220">
        <v>42.3</v>
      </c>
      <c r="J28" s="220">
        <v>49.9</v>
      </c>
      <c r="K28" s="220">
        <v>47.9</v>
      </c>
      <c r="L28" s="220">
        <v>46.1</v>
      </c>
      <c r="M28" s="220">
        <v>44.3</v>
      </c>
      <c r="N28" s="358">
        <f>SUM(B28:M28)</f>
        <v>615.49999999999989</v>
      </c>
      <c r="O28" s="283">
        <f t="shared" si="0"/>
        <v>90.7</v>
      </c>
      <c r="P28" s="218"/>
      <c r="Q28" s="332"/>
      <c r="R28" s="332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200</v>
      </c>
      <c r="B29" s="220">
        <v>44.4</v>
      </c>
      <c r="C29" s="220">
        <v>43.2</v>
      </c>
      <c r="D29" s="220">
        <v>58.3</v>
      </c>
      <c r="E29" s="220">
        <v>82.3</v>
      </c>
      <c r="F29" s="220"/>
      <c r="G29" s="220"/>
      <c r="H29" s="220"/>
      <c r="I29" s="220"/>
      <c r="J29" s="220"/>
      <c r="K29" s="220"/>
      <c r="L29" s="220"/>
      <c r="M29" s="220"/>
      <c r="N29" s="358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180</v>
      </c>
      <c r="B54" s="220">
        <v>42.4</v>
      </c>
      <c r="C54" s="220">
        <v>42.8</v>
      </c>
      <c r="D54" s="220">
        <v>43.9</v>
      </c>
      <c r="E54" s="220">
        <v>47.3</v>
      </c>
      <c r="F54" s="220">
        <v>50.1</v>
      </c>
      <c r="G54" s="220">
        <v>52.2</v>
      </c>
      <c r="H54" s="220">
        <v>51.2</v>
      </c>
      <c r="I54" s="220">
        <v>49.2</v>
      </c>
      <c r="J54" s="220">
        <v>48.2</v>
      </c>
      <c r="K54" s="220">
        <v>49.1</v>
      </c>
      <c r="L54" s="220">
        <v>48.9</v>
      </c>
      <c r="M54" s="220">
        <v>50.5</v>
      </c>
      <c r="N54" s="288">
        <f>SUM(B54:M54)/12</f>
        <v>47.983333333333327</v>
      </c>
      <c r="O54" s="283">
        <v>102.9</v>
      </c>
      <c r="P54" s="218"/>
      <c r="Q54" s="335"/>
      <c r="R54" s="33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183</v>
      </c>
      <c r="B55" s="220">
        <v>48.3</v>
      </c>
      <c r="C55" s="220">
        <v>50.9</v>
      </c>
      <c r="D55" s="220">
        <v>48.3</v>
      </c>
      <c r="E55" s="220">
        <v>50.5</v>
      </c>
      <c r="F55" s="220">
        <v>52.1</v>
      </c>
      <c r="G55" s="220">
        <v>49.7</v>
      </c>
      <c r="H55" s="220">
        <v>45.5</v>
      </c>
      <c r="I55" s="220">
        <v>40.799999999999997</v>
      </c>
      <c r="J55" s="220">
        <v>41.6</v>
      </c>
      <c r="K55" s="220">
        <v>46.4</v>
      </c>
      <c r="L55" s="220">
        <v>47.5</v>
      </c>
      <c r="M55" s="220">
        <v>56.7</v>
      </c>
      <c r="N55" s="288">
        <f>SUM(B55:M55)/12</f>
        <v>48.19166666666667</v>
      </c>
      <c r="O55" s="283">
        <f>ROUND(N55/N54*100,1)</f>
        <v>100.4</v>
      </c>
      <c r="P55" s="218"/>
      <c r="Q55" s="335"/>
      <c r="R55" s="33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192</v>
      </c>
      <c r="B56" s="220">
        <v>54.8</v>
      </c>
      <c r="C56" s="220">
        <v>59.3</v>
      </c>
      <c r="D56" s="220">
        <v>58.7</v>
      </c>
      <c r="E56" s="220">
        <v>64.3</v>
      </c>
      <c r="F56" s="220">
        <v>57.2</v>
      </c>
      <c r="G56" s="220">
        <v>59.5</v>
      </c>
      <c r="H56" s="220">
        <v>57.8</v>
      </c>
      <c r="I56" s="220">
        <v>57.5</v>
      </c>
      <c r="J56" s="220">
        <v>57.6</v>
      </c>
      <c r="K56" s="220">
        <v>61</v>
      </c>
      <c r="L56" s="220">
        <v>58.2</v>
      </c>
      <c r="M56" s="220">
        <v>62.9</v>
      </c>
      <c r="N56" s="288">
        <f>SUM(B56:M56)/12</f>
        <v>59.06666666666667</v>
      </c>
      <c r="O56" s="283">
        <f t="shared" ref="O56:O57" si="1">ROUND(N56/N55*100,1)</f>
        <v>122.6</v>
      </c>
      <c r="P56" s="218"/>
      <c r="Q56" s="335"/>
      <c r="R56" s="33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191</v>
      </c>
      <c r="B57" s="220">
        <v>65.900000000000006</v>
      </c>
      <c r="C57" s="220">
        <v>65.900000000000006</v>
      </c>
      <c r="D57" s="220">
        <v>60.8</v>
      </c>
      <c r="E57" s="220">
        <v>61</v>
      </c>
      <c r="F57" s="220">
        <v>64.599999999999994</v>
      </c>
      <c r="G57" s="220">
        <v>55.6</v>
      </c>
      <c r="H57" s="220">
        <v>43</v>
      </c>
      <c r="I57" s="220">
        <v>47.8</v>
      </c>
      <c r="J57" s="220">
        <v>53.1</v>
      </c>
      <c r="K57" s="220">
        <v>53.4</v>
      </c>
      <c r="L57" s="220">
        <v>34</v>
      </c>
      <c r="M57" s="220">
        <v>32.1</v>
      </c>
      <c r="N57" s="288">
        <f>SUM(B57:M57)/12</f>
        <v>53.1</v>
      </c>
      <c r="O57" s="283">
        <f t="shared" si="1"/>
        <v>89.9</v>
      </c>
      <c r="P57" s="218"/>
      <c r="Q57" s="335"/>
      <c r="R57" s="33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200</v>
      </c>
      <c r="B58" s="220">
        <v>32.1</v>
      </c>
      <c r="C58" s="220">
        <v>30.1</v>
      </c>
      <c r="D58" s="220">
        <v>28.9</v>
      </c>
      <c r="E58" s="220">
        <v>38</v>
      </c>
      <c r="F58" s="220"/>
      <c r="G58" s="220"/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180</v>
      </c>
      <c r="B84" s="15">
        <v>78</v>
      </c>
      <c r="C84" s="15">
        <v>81.900000000000006</v>
      </c>
      <c r="D84" s="15">
        <v>93.5</v>
      </c>
      <c r="E84" s="15">
        <v>89.1</v>
      </c>
      <c r="F84" s="15">
        <v>85.2</v>
      </c>
      <c r="G84" s="15">
        <v>93.3</v>
      </c>
      <c r="H84" s="15">
        <v>97.7</v>
      </c>
      <c r="I84" s="15">
        <v>72.599999999999994</v>
      </c>
      <c r="J84" s="15">
        <v>73</v>
      </c>
      <c r="K84" s="15">
        <v>79.2</v>
      </c>
      <c r="L84" s="15">
        <v>77.8</v>
      </c>
      <c r="M84" s="15">
        <v>73.400000000000006</v>
      </c>
      <c r="N84" s="287">
        <f>SUM(B84:M84)/12</f>
        <v>82.891666666666666</v>
      </c>
      <c r="O84" s="208">
        <v>98.6</v>
      </c>
      <c r="P84" s="57"/>
      <c r="Q84" s="327"/>
      <c r="R84" s="327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183</v>
      </c>
      <c r="B85" s="15">
        <v>64.900000000000006</v>
      </c>
      <c r="C85" s="15">
        <v>81.8</v>
      </c>
      <c r="D85" s="15">
        <v>84.6</v>
      </c>
      <c r="E85" s="15">
        <v>93.4</v>
      </c>
      <c r="F85" s="15">
        <v>106.7</v>
      </c>
      <c r="G85" s="15">
        <v>109.4</v>
      </c>
      <c r="H85" s="15">
        <v>110.7</v>
      </c>
      <c r="I85" s="15">
        <v>101.9</v>
      </c>
      <c r="J85" s="15">
        <v>97.7</v>
      </c>
      <c r="K85" s="15">
        <v>115.3</v>
      </c>
      <c r="L85" s="15">
        <v>97.1</v>
      </c>
      <c r="M85" s="15">
        <v>88.2</v>
      </c>
      <c r="N85" s="287">
        <f>SUM(B85:M85)/12</f>
        <v>95.975000000000009</v>
      </c>
      <c r="O85" s="208">
        <f>ROUND(N85/N84*100,1)</f>
        <v>115.8</v>
      </c>
      <c r="P85" s="57"/>
      <c r="Q85" s="327"/>
      <c r="R85" s="327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192</v>
      </c>
      <c r="B86" s="15">
        <v>85.7</v>
      </c>
      <c r="C86" s="15">
        <v>87</v>
      </c>
      <c r="D86" s="15">
        <v>82.4</v>
      </c>
      <c r="E86" s="15">
        <v>93.3</v>
      </c>
      <c r="F86" s="15">
        <v>92</v>
      </c>
      <c r="G86" s="15">
        <v>99.6</v>
      </c>
      <c r="H86" s="15">
        <v>115.3</v>
      </c>
      <c r="I86" s="15">
        <v>76.099999999999994</v>
      </c>
      <c r="J86" s="15">
        <v>127.5</v>
      </c>
      <c r="K86" s="15">
        <v>102.6</v>
      </c>
      <c r="L86" s="15">
        <v>102.2</v>
      </c>
      <c r="M86" s="15">
        <v>85.1</v>
      </c>
      <c r="N86" s="287">
        <f>SUM(B86:M86)/12</f>
        <v>95.733333333333334</v>
      </c>
      <c r="O86" s="208">
        <f t="shared" ref="O86:O87" si="2">ROUND(N86/N85*100,1)</f>
        <v>99.7</v>
      </c>
      <c r="P86" s="57"/>
      <c r="Q86" s="327"/>
      <c r="R86" s="327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191</v>
      </c>
      <c r="B87" s="15">
        <v>71.8</v>
      </c>
      <c r="C87" s="15">
        <v>67.900000000000006</v>
      </c>
      <c r="D87" s="15">
        <v>86.3</v>
      </c>
      <c r="E87" s="15">
        <v>91.1</v>
      </c>
      <c r="F87" s="15">
        <v>72.900000000000006</v>
      </c>
      <c r="G87" s="15">
        <v>127.8</v>
      </c>
      <c r="H87" s="15">
        <v>144</v>
      </c>
      <c r="I87" s="15">
        <v>88.1</v>
      </c>
      <c r="J87" s="15">
        <v>93.5</v>
      </c>
      <c r="K87" s="15">
        <v>89.7</v>
      </c>
      <c r="L87" s="15">
        <v>127.8</v>
      </c>
      <c r="M87" s="15">
        <v>136.69999999999999</v>
      </c>
      <c r="N87" s="287">
        <f>SUM(B87:M87)/12</f>
        <v>99.800000000000011</v>
      </c>
      <c r="O87" s="208">
        <f t="shared" si="2"/>
        <v>104.2</v>
      </c>
      <c r="P87" s="57"/>
      <c r="Q87" s="327"/>
      <c r="R87" s="327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200</v>
      </c>
      <c r="B88" s="15">
        <v>138.19999999999999</v>
      </c>
      <c r="C88" s="15">
        <v>142.4</v>
      </c>
      <c r="D88" s="15">
        <v>199.9</v>
      </c>
      <c r="E88" s="15">
        <v>232.5</v>
      </c>
      <c r="F88" s="15"/>
      <c r="G88" s="15"/>
      <c r="H88" s="15"/>
      <c r="I88" s="15"/>
      <c r="J88" s="15"/>
      <c r="K88" s="15"/>
      <c r="L88" s="15"/>
      <c r="M88" s="15"/>
      <c r="N88" s="287"/>
      <c r="O88" s="208"/>
      <c r="P88" s="57"/>
      <c r="Q88" s="418"/>
      <c r="R88" s="41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452"/>
      <c r="D89" s="427"/>
    </row>
    <row r="90" spans="1:26" s="449" customFormat="1" ht="9.9499999999999993" customHeight="1" x14ac:dyDescent="0.15">
      <c r="D90" s="42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topLeftCell="A31" zoomScaleNormal="100" workbookViewId="0">
      <selection activeCell="W64" sqref="W64"/>
    </sheetView>
  </sheetViews>
  <sheetFormatPr defaultRowHeight="9.9499999999999993" customHeight="1" x14ac:dyDescent="0.15"/>
  <cols>
    <col min="1" max="1" width="8" style="436" customWidth="1"/>
    <col min="2" max="13" width="6.125" style="436" customWidth="1"/>
    <col min="14" max="26" width="7.625" style="436" customWidth="1"/>
    <col min="27" max="16384" width="9" style="43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21" t="s">
        <v>180</v>
      </c>
      <c r="B25" s="422">
        <v>86.4</v>
      </c>
      <c r="C25" s="422">
        <v>105.9</v>
      </c>
      <c r="D25" s="422">
        <v>115.8</v>
      </c>
      <c r="E25" s="422">
        <v>124.6</v>
      </c>
      <c r="F25" s="422">
        <v>121.9</v>
      </c>
      <c r="G25" s="422">
        <v>135.4</v>
      </c>
      <c r="H25" s="422">
        <v>137.80000000000001</v>
      </c>
      <c r="I25" s="422">
        <v>127</v>
      </c>
      <c r="J25" s="422">
        <v>126.1</v>
      </c>
      <c r="K25" s="422">
        <v>125.2</v>
      </c>
      <c r="L25" s="422">
        <v>122.8</v>
      </c>
      <c r="M25" s="422">
        <v>110</v>
      </c>
      <c r="N25" s="288">
        <f>SUM(B25:M25)</f>
        <v>1438.8999999999999</v>
      </c>
      <c r="O25" s="283">
        <v>123</v>
      </c>
      <c r="P25" s="218"/>
      <c r="Q25" s="332"/>
      <c r="R25" s="332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21" t="s">
        <v>183</v>
      </c>
      <c r="B26" s="422">
        <v>91</v>
      </c>
      <c r="C26" s="422">
        <v>88.5</v>
      </c>
      <c r="D26" s="422">
        <v>127.1</v>
      </c>
      <c r="E26" s="422">
        <v>123.6</v>
      </c>
      <c r="F26" s="422">
        <v>127.3</v>
      </c>
      <c r="G26" s="422">
        <v>123.9</v>
      </c>
      <c r="H26" s="422">
        <v>147.6</v>
      </c>
      <c r="I26" s="422">
        <v>123.9</v>
      </c>
      <c r="J26" s="422">
        <v>121.8</v>
      </c>
      <c r="K26" s="422">
        <v>131</v>
      </c>
      <c r="L26" s="422">
        <v>110.3</v>
      </c>
      <c r="M26" s="422">
        <v>106.5</v>
      </c>
      <c r="N26" s="423">
        <f>SUM(B26:M26)</f>
        <v>1422.5</v>
      </c>
      <c r="O26" s="424">
        <f>ROUND(N26/N25*100,1)</f>
        <v>98.9</v>
      </c>
      <c r="P26" s="428"/>
      <c r="Q26" s="429"/>
      <c r="R26" s="429"/>
      <c r="S26" s="428"/>
      <c r="T26" s="428"/>
      <c r="U26" s="428"/>
      <c r="V26" s="428"/>
      <c r="W26" s="428"/>
      <c r="X26" s="428"/>
      <c r="Y26" s="428"/>
      <c r="Z26" s="42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21" t="s">
        <v>192</v>
      </c>
      <c r="B27" s="422">
        <v>96.4</v>
      </c>
      <c r="C27" s="422">
        <v>100.8</v>
      </c>
      <c r="D27" s="422">
        <v>119.9</v>
      </c>
      <c r="E27" s="422">
        <v>122</v>
      </c>
      <c r="F27" s="422">
        <v>123.5</v>
      </c>
      <c r="G27" s="422">
        <v>126.2</v>
      </c>
      <c r="H27" s="422">
        <v>126.9</v>
      </c>
      <c r="I27" s="422">
        <v>97.5</v>
      </c>
      <c r="J27" s="422">
        <v>114.1</v>
      </c>
      <c r="K27" s="422">
        <v>104.1</v>
      </c>
      <c r="L27" s="422">
        <v>95.1</v>
      </c>
      <c r="M27" s="422">
        <v>110</v>
      </c>
      <c r="N27" s="423">
        <f>SUM(B27:M27)</f>
        <v>1336.4999999999998</v>
      </c>
      <c r="O27" s="424">
        <f t="shared" ref="O27:O28" si="0">ROUND(N27/N26*100,1)</f>
        <v>94</v>
      </c>
      <c r="P27" s="428"/>
      <c r="Q27" s="429"/>
      <c r="R27" s="429"/>
      <c r="S27" s="428"/>
      <c r="T27" s="428"/>
      <c r="U27" s="428"/>
      <c r="V27" s="428"/>
      <c r="W27" s="428"/>
      <c r="X27" s="428"/>
      <c r="Y27" s="428"/>
      <c r="Z27" s="42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21" t="s">
        <v>191</v>
      </c>
      <c r="B28" s="422">
        <v>84.4</v>
      </c>
      <c r="C28" s="422">
        <v>90.2</v>
      </c>
      <c r="D28" s="422">
        <v>113.2</v>
      </c>
      <c r="E28" s="422">
        <v>112.9</v>
      </c>
      <c r="F28" s="422">
        <v>92.8</v>
      </c>
      <c r="G28" s="422">
        <v>100.2</v>
      </c>
      <c r="H28" s="422">
        <v>103</v>
      </c>
      <c r="I28" s="422">
        <v>90.2</v>
      </c>
      <c r="J28" s="422">
        <v>95.8</v>
      </c>
      <c r="K28" s="422">
        <v>131.9</v>
      </c>
      <c r="L28" s="422">
        <v>84.5</v>
      </c>
      <c r="M28" s="422">
        <v>78.599999999999994</v>
      </c>
      <c r="N28" s="423">
        <f>SUM(B28:M28)</f>
        <v>1177.6999999999998</v>
      </c>
      <c r="O28" s="424">
        <f t="shared" si="0"/>
        <v>88.1</v>
      </c>
      <c r="P28" s="428"/>
      <c r="Q28" s="429"/>
      <c r="R28" s="429"/>
      <c r="S28" s="428"/>
      <c r="T28" s="428"/>
      <c r="U28" s="428"/>
      <c r="V28" s="428"/>
      <c r="W28" s="428"/>
      <c r="X28" s="428"/>
      <c r="Y28" s="428"/>
      <c r="Z28" s="42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21" t="s">
        <v>200</v>
      </c>
      <c r="B29" s="422">
        <v>75.7</v>
      </c>
      <c r="C29" s="422">
        <v>92.3</v>
      </c>
      <c r="D29" s="422">
        <v>105</v>
      </c>
      <c r="E29" s="422">
        <v>103.6</v>
      </c>
      <c r="F29" s="422"/>
      <c r="G29" s="422"/>
      <c r="H29" s="422"/>
      <c r="I29" s="422"/>
      <c r="J29" s="422"/>
      <c r="K29" s="422"/>
      <c r="L29" s="422"/>
      <c r="M29" s="422"/>
      <c r="N29" s="423"/>
      <c r="O29" s="424"/>
      <c r="P29" s="428"/>
      <c r="Q29" s="430"/>
      <c r="R29" s="430"/>
      <c r="S29" s="428"/>
      <c r="T29" s="428"/>
      <c r="U29" s="428"/>
      <c r="V29" s="428"/>
      <c r="W29" s="428"/>
      <c r="X29" s="428"/>
      <c r="Y29" s="428"/>
      <c r="Z29" s="4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356" customFormat="1" ht="11.1" customHeight="1" x14ac:dyDescent="0.15">
      <c r="A53" s="431"/>
      <c r="B53" s="432" t="s">
        <v>89</v>
      </c>
      <c r="C53" s="432" t="s">
        <v>90</v>
      </c>
      <c r="D53" s="432" t="s">
        <v>91</v>
      </c>
      <c r="E53" s="432" t="s">
        <v>92</v>
      </c>
      <c r="F53" s="432" t="s">
        <v>93</v>
      </c>
      <c r="G53" s="432" t="s">
        <v>94</v>
      </c>
      <c r="H53" s="432" t="s">
        <v>95</v>
      </c>
      <c r="I53" s="432" t="s">
        <v>96</v>
      </c>
      <c r="J53" s="432" t="s">
        <v>97</v>
      </c>
      <c r="K53" s="432" t="s">
        <v>98</v>
      </c>
      <c r="L53" s="432" t="s">
        <v>99</v>
      </c>
      <c r="M53" s="432" t="s">
        <v>100</v>
      </c>
      <c r="N53" s="433" t="s">
        <v>145</v>
      </c>
      <c r="O53" s="434" t="s">
        <v>147</v>
      </c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</row>
    <row r="54" spans="1:48" s="356" customFormat="1" ht="11.1" customHeight="1" x14ac:dyDescent="0.15">
      <c r="A54" s="10" t="s">
        <v>180</v>
      </c>
      <c r="B54" s="215">
        <v>92.5</v>
      </c>
      <c r="C54" s="215">
        <v>102.9</v>
      </c>
      <c r="D54" s="215">
        <v>99.4</v>
      </c>
      <c r="E54" s="215">
        <v>109.4</v>
      </c>
      <c r="F54" s="215">
        <v>112.9</v>
      </c>
      <c r="G54" s="215">
        <v>124.7</v>
      </c>
      <c r="H54" s="215">
        <v>123</v>
      </c>
      <c r="I54" s="215">
        <v>131.30000000000001</v>
      </c>
      <c r="J54" s="215">
        <v>130.1</v>
      </c>
      <c r="K54" s="215">
        <v>132.19999999999999</v>
      </c>
      <c r="L54" s="215">
        <v>134.30000000000001</v>
      </c>
      <c r="M54" s="215">
        <v>124.2</v>
      </c>
      <c r="N54" s="423">
        <f>SUM(B54:M54)/12</f>
        <v>118.075</v>
      </c>
      <c r="O54" s="424">
        <v>125</v>
      </c>
      <c r="P54" s="425"/>
      <c r="Q54" s="426"/>
      <c r="R54" s="426"/>
      <c r="S54" s="425"/>
      <c r="T54" s="425"/>
      <c r="U54" s="425"/>
      <c r="V54" s="425"/>
      <c r="W54" s="425"/>
      <c r="X54" s="425"/>
      <c r="Y54" s="425"/>
      <c r="Z54" s="425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</row>
    <row r="55" spans="1:48" s="356" customFormat="1" ht="11.1" customHeight="1" x14ac:dyDescent="0.15">
      <c r="A55" s="10" t="s">
        <v>183</v>
      </c>
      <c r="B55" s="215">
        <v>120.5</v>
      </c>
      <c r="C55" s="215">
        <v>109</v>
      </c>
      <c r="D55" s="215">
        <v>119.8</v>
      </c>
      <c r="E55" s="215">
        <v>121.6</v>
      </c>
      <c r="F55" s="215">
        <v>136.1</v>
      </c>
      <c r="G55" s="215">
        <v>141.5</v>
      </c>
      <c r="H55" s="215">
        <v>138.5</v>
      </c>
      <c r="I55" s="215">
        <v>115.4</v>
      </c>
      <c r="J55" s="215">
        <v>127.1</v>
      </c>
      <c r="K55" s="215">
        <v>139.9</v>
      </c>
      <c r="L55" s="215">
        <v>134.6</v>
      </c>
      <c r="M55" s="215">
        <v>130.80000000000001</v>
      </c>
      <c r="N55" s="423">
        <f>SUM(B55:M55)/12</f>
        <v>127.89999999999999</v>
      </c>
      <c r="O55" s="424">
        <f t="shared" ref="O55:O57" si="1">ROUND(N55/N54*100,1)</f>
        <v>108.3</v>
      </c>
      <c r="P55" s="425"/>
      <c r="Q55" s="426"/>
      <c r="R55" s="426"/>
      <c r="S55" s="425"/>
      <c r="T55" s="425"/>
      <c r="U55" s="425"/>
      <c r="V55" s="425"/>
      <c r="W55" s="425"/>
      <c r="X55" s="425"/>
      <c r="Y55" s="425"/>
      <c r="Z55" s="425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</row>
    <row r="56" spans="1:48" s="356" customFormat="1" ht="11.1" customHeight="1" x14ac:dyDescent="0.15">
      <c r="A56" s="10" t="s">
        <v>192</v>
      </c>
      <c r="B56" s="215">
        <v>114.1</v>
      </c>
      <c r="C56" s="215">
        <v>119.1</v>
      </c>
      <c r="D56" s="215">
        <v>126.2</v>
      </c>
      <c r="E56" s="215">
        <v>117.7</v>
      </c>
      <c r="F56" s="215">
        <v>126</v>
      </c>
      <c r="G56" s="215">
        <v>138.9</v>
      </c>
      <c r="H56" s="215">
        <v>146.19999999999999</v>
      </c>
      <c r="I56" s="215">
        <v>134.4</v>
      </c>
      <c r="J56" s="215">
        <v>134.19999999999999</v>
      </c>
      <c r="K56" s="215">
        <v>122.9</v>
      </c>
      <c r="L56" s="215">
        <v>124.3</v>
      </c>
      <c r="M56" s="215">
        <v>122.1</v>
      </c>
      <c r="N56" s="423">
        <f>SUM(B56:M56)/12</f>
        <v>127.17499999999997</v>
      </c>
      <c r="O56" s="424">
        <f t="shared" si="1"/>
        <v>99.4</v>
      </c>
      <c r="P56" s="425"/>
      <c r="Q56" s="426"/>
      <c r="R56" s="426"/>
      <c r="S56" s="425"/>
      <c r="T56" s="425"/>
      <c r="U56" s="425"/>
      <c r="V56" s="425"/>
      <c r="W56" s="425"/>
      <c r="X56" s="425"/>
      <c r="Y56" s="425"/>
      <c r="Z56" s="425"/>
      <c r="AA56" s="427"/>
    </row>
    <row r="57" spans="1:48" s="356" customFormat="1" ht="11.1" customHeight="1" x14ac:dyDescent="0.15">
      <c r="A57" s="10" t="s">
        <v>191</v>
      </c>
      <c r="B57" s="215">
        <v>119.6</v>
      </c>
      <c r="C57" s="215">
        <v>116.2</v>
      </c>
      <c r="D57" s="215">
        <v>120.4</v>
      </c>
      <c r="E57" s="215">
        <v>120.3</v>
      </c>
      <c r="F57" s="215">
        <v>123.1</v>
      </c>
      <c r="G57" s="215">
        <v>116.5</v>
      </c>
      <c r="H57" s="215">
        <v>114.8</v>
      </c>
      <c r="I57" s="215">
        <v>111.8</v>
      </c>
      <c r="J57" s="215">
        <v>114</v>
      </c>
      <c r="K57" s="215">
        <v>141.30000000000001</v>
      </c>
      <c r="L57" s="215">
        <v>114</v>
      </c>
      <c r="M57" s="215">
        <v>101.3</v>
      </c>
      <c r="N57" s="423">
        <f>SUM(B57:M57)/12</f>
        <v>117.77499999999998</v>
      </c>
      <c r="O57" s="424">
        <f t="shared" si="1"/>
        <v>92.6</v>
      </c>
      <c r="P57" s="425"/>
      <c r="Q57" s="426"/>
      <c r="R57" s="426"/>
      <c r="S57" s="425"/>
      <c r="T57" s="425"/>
      <c r="U57" s="425"/>
      <c r="V57" s="425"/>
      <c r="W57" s="425"/>
      <c r="X57" s="425"/>
      <c r="Y57" s="425"/>
      <c r="Z57" s="425"/>
      <c r="AA57" s="427"/>
    </row>
    <row r="58" spans="1:48" s="212" customFormat="1" ht="11.1" customHeight="1" x14ac:dyDescent="0.15">
      <c r="A58" s="10" t="s">
        <v>200</v>
      </c>
      <c r="B58" s="215">
        <v>99.7</v>
      </c>
      <c r="C58" s="215">
        <v>109.5</v>
      </c>
      <c r="D58" s="215">
        <v>111.4</v>
      </c>
      <c r="E58" s="215">
        <v>102.9</v>
      </c>
      <c r="F58" s="215"/>
      <c r="G58" s="215"/>
      <c r="H58" s="215"/>
      <c r="I58" s="215"/>
      <c r="J58" s="215"/>
      <c r="K58" s="215"/>
      <c r="L58" s="215"/>
      <c r="M58" s="215"/>
      <c r="N58" s="288"/>
      <c r="O58" s="424"/>
      <c r="P58" s="222"/>
      <c r="Q58" s="419"/>
      <c r="R58" s="41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2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145</v>
      </c>
      <c r="O83" s="209" t="s">
        <v>147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180</v>
      </c>
      <c r="B84" s="208">
        <v>93.4</v>
      </c>
      <c r="C84" s="208">
        <v>103.1</v>
      </c>
      <c r="D84" s="208">
        <v>116.2</v>
      </c>
      <c r="E84" s="208">
        <v>114.5</v>
      </c>
      <c r="F84" s="208">
        <v>108.1</v>
      </c>
      <c r="G84" s="208">
        <v>109</v>
      </c>
      <c r="H84" s="208">
        <v>112</v>
      </c>
      <c r="I84" s="208">
        <v>96.6</v>
      </c>
      <c r="J84" s="208">
        <v>97</v>
      </c>
      <c r="K84" s="208">
        <v>94.7</v>
      </c>
      <c r="L84" s="208">
        <v>91.3</v>
      </c>
      <c r="M84" s="208">
        <v>89</v>
      </c>
      <c r="N84" s="287">
        <f t="shared" ref="N84:N87" si="2">SUM(B84:M84)/12</f>
        <v>102.07499999999999</v>
      </c>
      <c r="O84" s="293">
        <v>99.2</v>
      </c>
      <c r="P84" s="210"/>
      <c r="Q84" s="336"/>
      <c r="R84" s="336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183</v>
      </c>
      <c r="B85" s="208">
        <v>76</v>
      </c>
      <c r="C85" s="208">
        <v>82.2</v>
      </c>
      <c r="D85" s="208">
        <v>106.4</v>
      </c>
      <c r="E85" s="208">
        <v>101.7</v>
      </c>
      <c r="F85" s="208">
        <v>93.2</v>
      </c>
      <c r="G85" s="208">
        <v>87.3</v>
      </c>
      <c r="H85" s="208">
        <v>106.5</v>
      </c>
      <c r="I85" s="208">
        <v>106.7</v>
      </c>
      <c r="J85" s="208">
        <v>95.6</v>
      </c>
      <c r="K85" s="208">
        <v>93.4</v>
      </c>
      <c r="L85" s="208">
        <v>82.3</v>
      </c>
      <c r="M85" s="208">
        <v>81.7</v>
      </c>
      <c r="N85" s="287">
        <f t="shared" si="2"/>
        <v>92.75</v>
      </c>
      <c r="O85" s="293">
        <f t="shared" ref="O85:O87" si="3">ROUND(N85/N84*100,1)</f>
        <v>90.9</v>
      </c>
      <c r="P85" s="210"/>
      <c r="Q85" s="336"/>
      <c r="R85" s="336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192</v>
      </c>
      <c r="B86" s="208">
        <v>85.5</v>
      </c>
      <c r="C86" s="208">
        <v>84.2</v>
      </c>
      <c r="D86" s="208">
        <v>94.9</v>
      </c>
      <c r="E86" s="208">
        <v>103.5</v>
      </c>
      <c r="F86" s="208">
        <v>98</v>
      </c>
      <c r="G86" s="208">
        <v>90.4</v>
      </c>
      <c r="H86" s="208">
        <v>86.4</v>
      </c>
      <c r="I86" s="208">
        <v>73.7</v>
      </c>
      <c r="J86" s="208">
        <v>85</v>
      </c>
      <c r="K86" s="208">
        <v>85.4</v>
      </c>
      <c r="L86" s="208">
        <v>76.400000000000006</v>
      </c>
      <c r="M86" s="208">
        <v>90.2</v>
      </c>
      <c r="N86" s="287">
        <f t="shared" si="2"/>
        <v>87.8</v>
      </c>
      <c r="O86" s="293">
        <f t="shared" si="3"/>
        <v>94.7</v>
      </c>
      <c r="P86" s="210"/>
      <c r="Q86" s="336"/>
      <c r="R86" s="336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191</v>
      </c>
      <c r="B87" s="208">
        <v>70.900000000000006</v>
      </c>
      <c r="C87" s="208">
        <v>78</v>
      </c>
      <c r="D87" s="208">
        <v>93.9</v>
      </c>
      <c r="E87" s="208">
        <v>93.9</v>
      </c>
      <c r="F87" s="208">
        <v>75.099999999999994</v>
      </c>
      <c r="G87" s="208">
        <v>86.4</v>
      </c>
      <c r="H87" s="208">
        <v>89.8</v>
      </c>
      <c r="I87" s="208">
        <v>81</v>
      </c>
      <c r="J87" s="208">
        <v>83.9</v>
      </c>
      <c r="K87" s="208">
        <v>92.6</v>
      </c>
      <c r="L87" s="208">
        <v>76.900000000000006</v>
      </c>
      <c r="M87" s="208">
        <v>79</v>
      </c>
      <c r="N87" s="287">
        <f t="shared" si="2"/>
        <v>83.45</v>
      </c>
      <c r="O87" s="293">
        <f t="shared" si="3"/>
        <v>95</v>
      </c>
      <c r="P87" s="210"/>
      <c r="Q87" s="336"/>
      <c r="R87" s="336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200</v>
      </c>
      <c r="B88" s="208">
        <v>76.099999999999994</v>
      </c>
      <c r="C88" s="208">
        <v>83.6</v>
      </c>
      <c r="D88" s="208">
        <v>94.2</v>
      </c>
      <c r="E88" s="208">
        <v>100.7</v>
      </c>
      <c r="F88" s="208"/>
      <c r="G88" s="208"/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45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E89" sqref="E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180</v>
      </c>
      <c r="B25" s="215">
        <v>14.1</v>
      </c>
      <c r="C25" s="215">
        <v>14.9</v>
      </c>
      <c r="D25" s="215">
        <v>16.399999999999999</v>
      </c>
      <c r="E25" s="215">
        <v>16.100000000000001</v>
      </c>
      <c r="F25" s="215">
        <v>15.5</v>
      </c>
      <c r="G25" s="215">
        <v>16.8</v>
      </c>
      <c r="H25" s="215">
        <v>16.100000000000001</v>
      </c>
      <c r="I25" s="215">
        <v>15</v>
      </c>
      <c r="J25" s="215">
        <v>17.8</v>
      </c>
      <c r="K25" s="215">
        <v>16.899999999999999</v>
      </c>
      <c r="L25" s="215">
        <v>15.7</v>
      </c>
      <c r="M25" s="391">
        <v>15.7</v>
      </c>
      <c r="N25" s="288">
        <f>SUM(B25:M25)</f>
        <v>191</v>
      </c>
      <c r="O25" s="283">
        <v>108.8</v>
      </c>
      <c r="P25" s="218"/>
      <c r="Q25" s="326"/>
      <c r="R25" s="326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183</v>
      </c>
      <c r="B26" s="215">
        <v>14.6</v>
      </c>
      <c r="C26" s="215">
        <v>14.9</v>
      </c>
      <c r="D26" s="215">
        <v>16</v>
      </c>
      <c r="E26" s="215">
        <v>15.6</v>
      </c>
      <c r="F26" s="215">
        <v>15.5</v>
      </c>
      <c r="G26" s="215">
        <v>15.8</v>
      </c>
      <c r="H26" s="215">
        <v>15.8</v>
      </c>
      <c r="I26" s="215">
        <v>15.3</v>
      </c>
      <c r="J26" s="215">
        <v>19.3</v>
      </c>
      <c r="K26" s="215">
        <v>20.3</v>
      </c>
      <c r="L26" s="215">
        <v>21.1</v>
      </c>
      <c r="M26" s="391">
        <v>18.5</v>
      </c>
      <c r="N26" s="288">
        <f>SUM(B26:M26)</f>
        <v>202.7</v>
      </c>
      <c r="O26" s="283">
        <f>SUM(N26/N25)*100</f>
        <v>106.12565445026176</v>
      </c>
      <c r="P26" s="218"/>
      <c r="Q26" s="326"/>
      <c r="R26" s="326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192</v>
      </c>
      <c r="B27" s="215">
        <v>20</v>
      </c>
      <c r="C27" s="215">
        <v>20.100000000000001</v>
      </c>
      <c r="D27" s="215">
        <v>21.2</v>
      </c>
      <c r="E27" s="215">
        <v>22.7</v>
      </c>
      <c r="F27" s="215">
        <v>21.8</v>
      </c>
      <c r="G27" s="215">
        <v>21.8</v>
      </c>
      <c r="H27" s="215">
        <v>23.4</v>
      </c>
      <c r="I27" s="215">
        <v>20.3</v>
      </c>
      <c r="J27" s="215">
        <v>23.3</v>
      </c>
      <c r="K27" s="215">
        <v>22.7</v>
      </c>
      <c r="L27" s="215">
        <v>21.9</v>
      </c>
      <c r="M27" s="391">
        <v>20.8</v>
      </c>
      <c r="N27" s="329">
        <f>SUM(B27:M27)</f>
        <v>260</v>
      </c>
      <c r="O27" s="283">
        <f>SUM(N27/N26)*100</f>
        <v>128.26837691169217</v>
      </c>
      <c r="P27" s="218"/>
      <c r="Q27" s="326"/>
      <c r="R27" s="326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191</v>
      </c>
      <c r="B28" s="215">
        <v>20.3</v>
      </c>
      <c r="C28" s="215">
        <v>21.9</v>
      </c>
      <c r="D28" s="215">
        <v>25.5</v>
      </c>
      <c r="E28" s="215">
        <v>26.2</v>
      </c>
      <c r="F28" s="215">
        <v>20.399999999999999</v>
      </c>
      <c r="G28" s="215">
        <v>21.6</v>
      </c>
      <c r="H28" s="215">
        <v>23.6</v>
      </c>
      <c r="I28" s="215">
        <v>19.3</v>
      </c>
      <c r="J28" s="215">
        <v>23.5</v>
      </c>
      <c r="K28" s="215">
        <v>23.4</v>
      </c>
      <c r="L28" s="215">
        <v>16.899999999999999</v>
      </c>
      <c r="M28" s="391">
        <v>19</v>
      </c>
      <c r="N28" s="329">
        <f>SUM(B28:M28)</f>
        <v>261.60000000000002</v>
      </c>
      <c r="O28" s="283">
        <f>SUM(N28/N27)*100</f>
        <v>100.61538461538461</v>
      </c>
      <c r="P28" s="218"/>
      <c r="Q28" s="326"/>
      <c r="R28" s="326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200</v>
      </c>
      <c r="B29" s="215">
        <v>16.5</v>
      </c>
      <c r="C29" s="215">
        <v>20.6</v>
      </c>
      <c r="D29" s="215">
        <v>23</v>
      </c>
      <c r="E29" s="215">
        <v>25.7</v>
      </c>
      <c r="F29" s="215"/>
      <c r="G29" s="215"/>
      <c r="H29" s="215"/>
      <c r="I29" s="215"/>
      <c r="J29" s="215"/>
      <c r="K29" s="215"/>
      <c r="L29" s="215"/>
      <c r="M29" s="391"/>
      <c r="N29" s="329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180</v>
      </c>
      <c r="B54" s="215">
        <v>22.9</v>
      </c>
      <c r="C54" s="215">
        <v>22.8</v>
      </c>
      <c r="D54" s="215">
        <v>23.1</v>
      </c>
      <c r="E54" s="215">
        <v>23.2</v>
      </c>
      <c r="F54" s="215">
        <v>23</v>
      </c>
      <c r="G54" s="215">
        <v>23.1</v>
      </c>
      <c r="H54" s="215">
        <v>22.7</v>
      </c>
      <c r="I54" s="215">
        <v>22.8</v>
      </c>
      <c r="J54" s="215">
        <v>23.7</v>
      </c>
      <c r="K54" s="215">
        <v>24.1</v>
      </c>
      <c r="L54" s="215">
        <v>24.6</v>
      </c>
      <c r="M54" s="215">
        <v>24.6</v>
      </c>
      <c r="N54" s="288">
        <f t="shared" ref="N54:N57" si="0">SUM(B54:M54)/12</f>
        <v>23.383333333333336</v>
      </c>
      <c r="O54" s="283">
        <v>105.6</v>
      </c>
      <c r="P54" s="218"/>
      <c r="Q54" s="337"/>
      <c r="R54" s="33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183</v>
      </c>
      <c r="B55" s="215">
        <v>24.8</v>
      </c>
      <c r="C55" s="215">
        <v>25.3</v>
      </c>
      <c r="D55" s="215">
        <v>24.4</v>
      </c>
      <c r="E55" s="215">
        <v>23.9</v>
      </c>
      <c r="F55" s="215">
        <v>23.3</v>
      </c>
      <c r="G55" s="215">
        <v>23.4</v>
      </c>
      <c r="H55" s="215">
        <v>23.5</v>
      </c>
      <c r="I55" s="215">
        <v>23.2</v>
      </c>
      <c r="J55" s="215">
        <v>26.7</v>
      </c>
      <c r="K55" s="215">
        <v>29.6</v>
      </c>
      <c r="L55" s="215">
        <v>30.7</v>
      </c>
      <c r="M55" s="215">
        <v>29.8</v>
      </c>
      <c r="N55" s="288">
        <f t="shared" si="0"/>
        <v>25.716666666666665</v>
      </c>
      <c r="O55" s="283">
        <f>SUM(N55/N54)*100</f>
        <v>109.97861724875264</v>
      </c>
      <c r="P55" s="218"/>
      <c r="Q55" s="337"/>
      <c r="R55" s="33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192</v>
      </c>
      <c r="B56" s="215">
        <v>29.9</v>
      </c>
      <c r="C56" s="215">
        <v>30.7</v>
      </c>
      <c r="D56" s="215">
        <v>30.6</v>
      </c>
      <c r="E56" s="215">
        <v>31.5</v>
      </c>
      <c r="F56" s="215">
        <v>30.7</v>
      </c>
      <c r="G56" s="215">
        <v>30.4</v>
      </c>
      <c r="H56" s="215">
        <v>31.2</v>
      </c>
      <c r="I56" s="215">
        <v>31.6</v>
      </c>
      <c r="J56" s="215">
        <v>30.1</v>
      </c>
      <c r="K56" s="215">
        <v>31.2</v>
      </c>
      <c r="L56" s="215">
        <v>32.200000000000003</v>
      </c>
      <c r="M56" s="215">
        <v>30.2</v>
      </c>
      <c r="N56" s="288">
        <f t="shared" si="0"/>
        <v>30.858333333333331</v>
      </c>
      <c r="O56" s="283">
        <f t="shared" ref="O56:O57" si="1">SUM(N56/N55)*100</f>
        <v>119.99351911860012</v>
      </c>
      <c r="P56" s="218"/>
      <c r="Q56" s="337"/>
      <c r="R56" s="33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191</v>
      </c>
      <c r="B57" s="215">
        <v>31.5</v>
      </c>
      <c r="C57" s="215">
        <v>32.5</v>
      </c>
      <c r="D57" s="215">
        <v>33.299999999999997</v>
      </c>
      <c r="E57" s="215">
        <v>34</v>
      </c>
      <c r="F57" s="215">
        <v>33.9</v>
      </c>
      <c r="G57" s="215">
        <v>32.9</v>
      </c>
      <c r="H57" s="215">
        <v>31</v>
      </c>
      <c r="I57" s="215">
        <v>30.4</v>
      </c>
      <c r="J57" s="215">
        <v>31.4</v>
      </c>
      <c r="K57" s="215">
        <v>28.8</v>
      </c>
      <c r="L57" s="215">
        <v>30</v>
      </c>
      <c r="M57" s="215">
        <v>28.8</v>
      </c>
      <c r="N57" s="288">
        <f t="shared" si="0"/>
        <v>31.541666666666668</v>
      </c>
      <c r="O57" s="283">
        <f t="shared" si="1"/>
        <v>102.21442073994061</v>
      </c>
      <c r="P57" s="218"/>
      <c r="Q57" s="337"/>
      <c r="R57" s="33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200</v>
      </c>
      <c r="B58" s="215">
        <v>29.4</v>
      </c>
      <c r="C58" s="215">
        <v>31.6</v>
      </c>
      <c r="D58" s="215">
        <v>30.7</v>
      </c>
      <c r="E58" s="215">
        <v>30.6</v>
      </c>
      <c r="F58" s="215"/>
      <c r="G58" s="215"/>
      <c r="H58" s="215"/>
      <c r="I58" s="215"/>
      <c r="J58" s="215"/>
      <c r="K58" s="215"/>
      <c r="L58" s="215"/>
      <c r="M58" s="215"/>
      <c r="N58" s="288"/>
      <c r="O58" s="283"/>
      <c r="P58" s="218"/>
      <c r="Q58" s="337"/>
      <c r="R58" s="337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180</v>
      </c>
      <c r="B84" s="206">
        <v>61.1</v>
      </c>
      <c r="C84" s="206">
        <v>65.400000000000006</v>
      </c>
      <c r="D84" s="206">
        <v>70.900000000000006</v>
      </c>
      <c r="E84" s="206">
        <v>69.2</v>
      </c>
      <c r="F84" s="206">
        <v>67.3</v>
      </c>
      <c r="G84" s="206">
        <v>72.8</v>
      </c>
      <c r="H84" s="206">
        <v>71.2</v>
      </c>
      <c r="I84" s="206">
        <v>66</v>
      </c>
      <c r="J84" s="206">
        <v>74.900000000000006</v>
      </c>
      <c r="K84" s="206">
        <v>69.900000000000006</v>
      </c>
      <c r="L84" s="206">
        <v>63.4</v>
      </c>
      <c r="M84" s="206">
        <v>63.8</v>
      </c>
      <c r="N84" s="287">
        <f t="shared" ref="N84:N87" si="2">SUM(B84:M84)/12</f>
        <v>67.99166666666666</v>
      </c>
      <c r="O84" s="208">
        <v>94.8</v>
      </c>
      <c r="P84" s="57"/>
      <c r="Q84" s="328"/>
      <c r="R84" s="328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183</v>
      </c>
      <c r="B85" s="206">
        <v>58.8</v>
      </c>
      <c r="C85" s="206">
        <v>58.5</v>
      </c>
      <c r="D85" s="206">
        <v>66.2</v>
      </c>
      <c r="E85" s="206">
        <v>65.8</v>
      </c>
      <c r="F85" s="206">
        <v>67.099999999999994</v>
      </c>
      <c r="G85" s="206">
        <v>67.3</v>
      </c>
      <c r="H85" s="206">
        <v>67.099999999999994</v>
      </c>
      <c r="I85" s="206">
        <v>66.2</v>
      </c>
      <c r="J85" s="206">
        <v>70.3</v>
      </c>
      <c r="K85" s="206">
        <v>67.099999999999994</v>
      </c>
      <c r="L85" s="206">
        <v>68.2</v>
      </c>
      <c r="M85" s="206">
        <v>62.5</v>
      </c>
      <c r="N85" s="287">
        <f t="shared" si="2"/>
        <v>65.424999999999997</v>
      </c>
      <c r="O85" s="208">
        <f t="shared" ref="O85:O87" si="3">ROUND(N85/N84*100,1)</f>
        <v>96.2</v>
      </c>
      <c r="P85" s="57"/>
      <c r="Q85" s="328"/>
      <c r="R85" s="328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192</v>
      </c>
      <c r="B86" s="206">
        <v>67.099999999999994</v>
      </c>
      <c r="C86" s="206">
        <v>65</v>
      </c>
      <c r="D86" s="206">
        <v>69.599999999999994</v>
      </c>
      <c r="E86" s="206">
        <v>71.8</v>
      </c>
      <c r="F86" s="206">
        <v>71.3</v>
      </c>
      <c r="G86" s="206">
        <v>71.900000000000006</v>
      </c>
      <c r="H86" s="206">
        <v>74.599999999999994</v>
      </c>
      <c r="I86" s="206">
        <v>64.2</v>
      </c>
      <c r="J86" s="206">
        <v>77.900000000000006</v>
      </c>
      <c r="K86" s="206">
        <v>72.5</v>
      </c>
      <c r="L86" s="206">
        <v>67.5</v>
      </c>
      <c r="M86" s="206">
        <v>70</v>
      </c>
      <c r="N86" s="287">
        <f t="shared" si="2"/>
        <v>70.283333333333346</v>
      </c>
      <c r="O86" s="208">
        <f t="shared" si="3"/>
        <v>107.4</v>
      </c>
      <c r="P86" s="57"/>
      <c r="Q86" s="328"/>
      <c r="R86" s="328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191</v>
      </c>
      <c r="B87" s="206">
        <v>63.7</v>
      </c>
      <c r="C87" s="206">
        <v>66.900000000000006</v>
      </c>
      <c r="D87" s="206">
        <v>76.400000000000006</v>
      </c>
      <c r="E87" s="206">
        <v>76.900000000000006</v>
      </c>
      <c r="F87" s="206">
        <v>60.2</v>
      </c>
      <c r="G87" s="206">
        <v>66.400000000000006</v>
      </c>
      <c r="H87" s="206">
        <v>77</v>
      </c>
      <c r="I87" s="206">
        <v>64</v>
      </c>
      <c r="J87" s="206">
        <v>74.5</v>
      </c>
      <c r="K87" s="206">
        <v>82</v>
      </c>
      <c r="L87" s="206">
        <v>55.6</v>
      </c>
      <c r="M87" s="206">
        <v>66.8</v>
      </c>
      <c r="N87" s="287">
        <f t="shared" si="2"/>
        <v>69.2</v>
      </c>
      <c r="O87" s="208">
        <f t="shared" si="3"/>
        <v>98.5</v>
      </c>
      <c r="P87" s="57"/>
      <c r="Q87" s="328"/>
      <c r="R87" s="328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200</v>
      </c>
      <c r="B88" s="206">
        <v>55.6</v>
      </c>
      <c r="C88" s="206">
        <v>63.7</v>
      </c>
      <c r="D88" s="206">
        <v>75.3</v>
      </c>
      <c r="E88" s="206">
        <v>79</v>
      </c>
      <c r="F88" s="206"/>
      <c r="G88" s="206"/>
      <c r="H88" s="206"/>
      <c r="I88" s="206"/>
      <c r="J88" s="206"/>
      <c r="K88" s="206"/>
      <c r="L88" s="206"/>
      <c r="M88" s="206"/>
      <c r="N88" s="287"/>
      <c r="O88" s="208"/>
      <c r="P88" s="57"/>
      <c r="Q88" s="418"/>
      <c r="R88" s="41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R24" sqref="R24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499" t="s">
        <v>213</v>
      </c>
      <c r="C1" s="499"/>
      <c r="D1" s="499"/>
      <c r="E1" s="499"/>
      <c r="F1" s="499"/>
      <c r="G1" s="500" t="s">
        <v>154</v>
      </c>
      <c r="H1" s="500"/>
      <c r="I1" s="500"/>
      <c r="J1" s="309" t="s">
        <v>132</v>
      </c>
      <c r="K1" s="5"/>
      <c r="M1" s="5" t="s">
        <v>175</v>
      </c>
    </row>
    <row r="2" spans="1:15" x14ac:dyDescent="0.15">
      <c r="A2" s="306"/>
      <c r="B2" s="499"/>
      <c r="C2" s="499"/>
      <c r="D2" s="499"/>
      <c r="E2" s="499"/>
      <c r="F2" s="499"/>
      <c r="G2" s="500"/>
      <c r="H2" s="500"/>
      <c r="I2" s="500"/>
      <c r="J2" s="403">
        <v>220371</v>
      </c>
      <c r="K2" s="7" t="s">
        <v>134</v>
      </c>
      <c r="L2" s="278">
        <f t="shared" ref="L2:L7" si="0">SUM(J2)</f>
        <v>220371</v>
      </c>
      <c r="M2" s="403">
        <v>158064</v>
      </c>
    </row>
    <row r="3" spans="1:15" x14ac:dyDescent="0.15">
      <c r="J3" s="403">
        <v>385989</v>
      </c>
      <c r="K3" s="5" t="s">
        <v>135</v>
      </c>
      <c r="L3" s="278">
        <f t="shared" si="0"/>
        <v>385989</v>
      </c>
      <c r="M3" s="403">
        <v>241572</v>
      </c>
    </row>
    <row r="4" spans="1:15" x14ac:dyDescent="0.15">
      <c r="J4" s="403">
        <v>516550</v>
      </c>
      <c r="K4" s="5" t="s">
        <v>124</v>
      </c>
      <c r="L4" s="278">
        <f t="shared" si="0"/>
        <v>516550</v>
      </c>
      <c r="M4" s="403">
        <v>316786</v>
      </c>
    </row>
    <row r="5" spans="1:15" x14ac:dyDescent="0.15">
      <c r="J5" s="403">
        <v>155235</v>
      </c>
      <c r="K5" s="5" t="s">
        <v>104</v>
      </c>
      <c r="L5" s="278">
        <f t="shared" si="0"/>
        <v>155235</v>
      </c>
      <c r="M5" s="403">
        <v>125060</v>
      </c>
    </row>
    <row r="6" spans="1:15" x14ac:dyDescent="0.15">
      <c r="J6" s="403">
        <v>254987</v>
      </c>
      <c r="K6" s="5" t="s">
        <v>122</v>
      </c>
      <c r="L6" s="278">
        <f t="shared" si="0"/>
        <v>254987</v>
      </c>
      <c r="M6" s="403">
        <v>150188</v>
      </c>
    </row>
    <row r="7" spans="1:15" x14ac:dyDescent="0.15">
      <c r="J7" s="403">
        <v>844248</v>
      </c>
      <c r="K7" s="5" t="s">
        <v>125</v>
      </c>
      <c r="L7" s="278">
        <f t="shared" si="0"/>
        <v>844248</v>
      </c>
      <c r="M7" s="403">
        <v>579696</v>
      </c>
    </row>
    <row r="8" spans="1:15" x14ac:dyDescent="0.15">
      <c r="J8" s="278">
        <f>SUM(J2:J7)</f>
        <v>2377380</v>
      </c>
      <c r="K8" s="5" t="s">
        <v>111</v>
      </c>
      <c r="L8" s="60">
        <f>SUM(L2:L7)</f>
        <v>2377380</v>
      </c>
      <c r="M8" s="466">
        <f>SUM(M2:M7)</f>
        <v>1571366</v>
      </c>
    </row>
    <row r="10" spans="1:15" x14ac:dyDescent="0.15">
      <c r="K10" s="5"/>
      <c r="L10" s="5" t="s">
        <v>175</v>
      </c>
      <c r="M10" s="5" t="s">
        <v>136</v>
      </c>
      <c r="N10" s="5"/>
      <c r="O10" s="5" t="s">
        <v>155</v>
      </c>
    </row>
    <row r="11" spans="1:15" x14ac:dyDescent="0.15">
      <c r="K11" s="7" t="s">
        <v>134</v>
      </c>
      <c r="L11" s="278">
        <f>SUM(M2)</f>
        <v>158064</v>
      </c>
      <c r="M11" s="278">
        <f t="shared" ref="M11:M17" si="1">SUM(N11-L11)</f>
        <v>62307</v>
      </c>
      <c r="N11" s="278">
        <f t="shared" ref="N11:N17" si="2">SUM(L2)</f>
        <v>220371</v>
      </c>
      <c r="O11" s="404">
        <f>SUM(L11/N11)</f>
        <v>0.71726316076071717</v>
      </c>
    </row>
    <row r="12" spans="1:15" x14ac:dyDescent="0.15">
      <c r="K12" s="5" t="s">
        <v>135</v>
      </c>
      <c r="L12" s="278">
        <f t="shared" ref="L12:L17" si="3">SUM(M3)</f>
        <v>241572</v>
      </c>
      <c r="M12" s="278">
        <f t="shared" si="1"/>
        <v>144417</v>
      </c>
      <c r="N12" s="278">
        <f t="shared" si="2"/>
        <v>385989</v>
      </c>
      <c r="O12" s="404">
        <f t="shared" ref="O12:O17" si="4">SUM(L12/N12)</f>
        <v>0.62585203205272688</v>
      </c>
    </row>
    <row r="13" spans="1:15" x14ac:dyDescent="0.15">
      <c r="K13" s="5" t="s">
        <v>124</v>
      </c>
      <c r="L13" s="278">
        <f t="shared" si="3"/>
        <v>316786</v>
      </c>
      <c r="M13" s="278">
        <f t="shared" si="1"/>
        <v>199764</v>
      </c>
      <c r="N13" s="278">
        <f t="shared" si="2"/>
        <v>516550</v>
      </c>
      <c r="O13" s="404">
        <f t="shared" si="4"/>
        <v>0.61327267447488143</v>
      </c>
    </row>
    <row r="14" spans="1:15" x14ac:dyDescent="0.15">
      <c r="K14" s="5" t="s">
        <v>104</v>
      </c>
      <c r="L14" s="278">
        <f t="shared" si="3"/>
        <v>125060</v>
      </c>
      <c r="M14" s="278">
        <f t="shared" si="1"/>
        <v>30175</v>
      </c>
      <c r="N14" s="278">
        <f t="shared" si="2"/>
        <v>155235</v>
      </c>
      <c r="O14" s="404">
        <f t="shared" si="4"/>
        <v>0.80561728991528969</v>
      </c>
    </row>
    <row r="15" spans="1:15" x14ac:dyDescent="0.15">
      <c r="K15" s="5" t="s">
        <v>122</v>
      </c>
      <c r="L15" s="278">
        <f t="shared" si="3"/>
        <v>150188</v>
      </c>
      <c r="M15" s="278">
        <f t="shared" si="1"/>
        <v>104799</v>
      </c>
      <c r="N15" s="278">
        <f t="shared" si="2"/>
        <v>254987</v>
      </c>
      <c r="O15" s="404">
        <f t="shared" si="4"/>
        <v>0.58900257660194444</v>
      </c>
    </row>
    <row r="16" spans="1:15" x14ac:dyDescent="0.15">
      <c r="K16" s="5" t="s">
        <v>125</v>
      </c>
      <c r="L16" s="278">
        <f t="shared" si="3"/>
        <v>579696</v>
      </c>
      <c r="M16" s="278">
        <f t="shared" si="1"/>
        <v>264552</v>
      </c>
      <c r="N16" s="278">
        <f t="shared" si="2"/>
        <v>844248</v>
      </c>
      <c r="O16" s="404">
        <f t="shared" si="4"/>
        <v>0.68664183983853089</v>
      </c>
    </row>
    <row r="17" spans="11:15" x14ac:dyDescent="0.15">
      <c r="K17" s="5" t="s">
        <v>111</v>
      </c>
      <c r="L17" s="278">
        <f t="shared" si="3"/>
        <v>1571366</v>
      </c>
      <c r="M17" s="278">
        <f t="shared" si="1"/>
        <v>806014</v>
      </c>
      <c r="N17" s="278">
        <f t="shared" si="2"/>
        <v>2377380</v>
      </c>
      <c r="O17" s="467">
        <f t="shared" si="4"/>
        <v>0.66096543253497553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01" t="s">
        <v>132</v>
      </c>
      <c r="D56" s="502"/>
      <c r="E56" s="501" t="s">
        <v>133</v>
      </c>
      <c r="F56" s="502"/>
      <c r="G56" s="505" t="s">
        <v>138</v>
      </c>
      <c r="H56" s="501" t="s">
        <v>139</v>
      </c>
      <c r="I56" s="502"/>
    </row>
    <row r="57" spans="1:11" ht="14.25" x14ac:dyDescent="0.15">
      <c r="A57" s="45" t="s">
        <v>140</v>
      </c>
      <c r="B57" s="46"/>
      <c r="C57" s="503"/>
      <c r="D57" s="504"/>
      <c r="E57" s="503"/>
      <c r="F57" s="504"/>
      <c r="G57" s="506"/>
      <c r="H57" s="503"/>
      <c r="I57" s="504"/>
    </row>
    <row r="58" spans="1:11" ht="19.5" customHeight="1" x14ac:dyDescent="0.15">
      <c r="A58" s="50" t="s">
        <v>141</v>
      </c>
      <c r="B58" s="47"/>
      <c r="C58" s="509" t="s">
        <v>167</v>
      </c>
      <c r="D58" s="508"/>
      <c r="E58" s="510" t="s">
        <v>196</v>
      </c>
      <c r="F58" s="508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07" t="s">
        <v>164</v>
      </c>
      <c r="D59" s="508"/>
      <c r="E59" s="510" t="s">
        <v>214</v>
      </c>
      <c r="F59" s="508"/>
      <c r="G59" s="122">
        <v>23.8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10" t="s">
        <v>205</v>
      </c>
      <c r="D60" s="511"/>
      <c r="E60" s="507" t="s">
        <v>215</v>
      </c>
      <c r="F60" s="508"/>
      <c r="G60" s="116">
        <v>69.3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T69" sqref="T69"/>
    </sheetView>
  </sheetViews>
  <sheetFormatPr defaultColWidth="4.75" defaultRowHeight="9.9499999999999993" customHeight="1" x14ac:dyDescent="0.15"/>
  <cols>
    <col min="1" max="1" width="7.625" style="414" customWidth="1"/>
    <col min="2" max="10" width="6.125" style="414" customWidth="1"/>
    <col min="11" max="11" width="6.125" style="1" customWidth="1"/>
    <col min="12" max="13" width="6.125" style="414" customWidth="1"/>
    <col min="14" max="14" width="7.625" style="414" customWidth="1"/>
    <col min="15" max="15" width="7.5" style="414" customWidth="1"/>
    <col min="16" max="34" width="7.625" style="414" customWidth="1"/>
    <col min="35" max="41" width="9.625" style="414" customWidth="1"/>
    <col min="42" max="16384" width="4.75" style="41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22"/>
    </row>
    <row r="14" spans="1:19" ht="9.9499999999999993" customHeight="1" x14ac:dyDescent="0.15">
      <c r="R14" s="221"/>
      <c r="S14" s="322"/>
    </row>
    <row r="15" spans="1:19" ht="9.9499999999999993" customHeight="1" x14ac:dyDescent="0.15">
      <c r="R15" s="221"/>
      <c r="S15" s="322"/>
    </row>
    <row r="16" spans="1:19" ht="9.9499999999999993" customHeight="1" x14ac:dyDescent="0.15">
      <c r="R16" s="221"/>
      <c r="S16" s="322"/>
    </row>
    <row r="17" spans="1:35" ht="9.9499999999999993" customHeight="1" x14ac:dyDescent="0.15">
      <c r="R17" s="221"/>
      <c r="S17" s="322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148</v>
      </c>
      <c r="O25" s="209" t="s">
        <v>147</v>
      </c>
      <c r="AI25" s="414"/>
    </row>
    <row r="26" spans="1:35" ht="9.9499999999999993" customHeight="1" x14ac:dyDescent="0.15">
      <c r="A26" s="10" t="s">
        <v>180</v>
      </c>
      <c r="B26" s="206">
        <v>62</v>
      </c>
      <c r="C26" s="206">
        <v>64.5</v>
      </c>
      <c r="D26" s="208">
        <v>73.8</v>
      </c>
      <c r="E26" s="206">
        <v>76.400000000000006</v>
      </c>
      <c r="F26" s="206">
        <v>79.2</v>
      </c>
      <c r="G26" s="206">
        <v>78.099999999999994</v>
      </c>
      <c r="H26" s="208">
        <v>77.5</v>
      </c>
      <c r="I26" s="206">
        <v>71.099999999999994</v>
      </c>
      <c r="J26" s="206">
        <v>75.7</v>
      </c>
      <c r="K26" s="206">
        <v>73.3</v>
      </c>
      <c r="L26" s="206">
        <v>72.900000000000006</v>
      </c>
      <c r="M26" s="357">
        <v>75.400000000000006</v>
      </c>
      <c r="N26" s="358">
        <f t="shared" ref="N26:N29" si="0">SUM(B26:M26)</f>
        <v>879.9</v>
      </c>
      <c r="O26" s="208">
        <v>111.3</v>
      </c>
    </row>
    <row r="27" spans="1:35" ht="9.9499999999999993" customHeight="1" x14ac:dyDescent="0.15">
      <c r="A27" s="10" t="s">
        <v>183</v>
      </c>
      <c r="B27" s="206">
        <v>64.900000000000006</v>
      </c>
      <c r="C27" s="206">
        <v>67.599999999999994</v>
      </c>
      <c r="D27" s="208">
        <v>77.400000000000006</v>
      </c>
      <c r="E27" s="206">
        <v>74</v>
      </c>
      <c r="F27" s="206">
        <v>77</v>
      </c>
      <c r="G27" s="206">
        <v>78.2</v>
      </c>
      <c r="H27" s="208">
        <v>75.400000000000006</v>
      </c>
      <c r="I27" s="206">
        <v>74.8</v>
      </c>
      <c r="J27" s="206">
        <v>77</v>
      </c>
      <c r="K27" s="206">
        <v>80.7</v>
      </c>
      <c r="L27" s="206">
        <v>84.1</v>
      </c>
      <c r="M27" s="357">
        <v>74.400000000000006</v>
      </c>
      <c r="N27" s="358">
        <f t="shared" si="0"/>
        <v>905.5</v>
      </c>
      <c r="O27" s="208">
        <f>SUM(N27/N26)*100</f>
        <v>102.90942152517333</v>
      </c>
    </row>
    <row r="28" spans="1:35" ht="9.9499999999999993" customHeight="1" x14ac:dyDescent="0.15">
      <c r="A28" s="10" t="s">
        <v>192</v>
      </c>
      <c r="B28" s="206">
        <v>74.599999999999994</v>
      </c>
      <c r="C28" s="206">
        <v>75.400000000000006</v>
      </c>
      <c r="D28" s="208">
        <v>81.099999999999994</v>
      </c>
      <c r="E28" s="206">
        <v>81.599999999999994</v>
      </c>
      <c r="F28" s="206">
        <v>80.7</v>
      </c>
      <c r="G28" s="206">
        <v>79.400000000000006</v>
      </c>
      <c r="H28" s="208">
        <v>87.2</v>
      </c>
      <c r="I28" s="206">
        <v>72.599999999999994</v>
      </c>
      <c r="J28" s="206">
        <v>79</v>
      </c>
      <c r="K28" s="206">
        <v>82.8</v>
      </c>
      <c r="L28" s="206">
        <v>76.400000000000006</v>
      </c>
      <c r="M28" s="357">
        <v>76.5</v>
      </c>
      <c r="N28" s="358">
        <f t="shared" si="0"/>
        <v>947.3</v>
      </c>
      <c r="O28" s="208">
        <f>SUM(N28/N27)*100</f>
        <v>104.61623412479292</v>
      </c>
    </row>
    <row r="29" spans="1:35" ht="9.9499999999999993" customHeight="1" x14ac:dyDescent="0.15">
      <c r="A29" s="10" t="s">
        <v>191</v>
      </c>
      <c r="B29" s="206">
        <v>69</v>
      </c>
      <c r="C29" s="206">
        <v>77.5</v>
      </c>
      <c r="D29" s="208">
        <v>84.3</v>
      </c>
      <c r="E29" s="206">
        <v>83</v>
      </c>
      <c r="F29" s="206">
        <v>72.7</v>
      </c>
      <c r="G29" s="206">
        <v>75.400000000000006</v>
      </c>
      <c r="H29" s="208">
        <v>78.3</v>
      </c>
      <c r="I29" s="206">
        <v>69.5</v>
      </c>
      <c r="J29" s="206">
        <v>75.900000000000006</v>
      </c>
      <c r="K29" s="206">
        <v>79.900000000000006</v>
      </c>
      <c r="L29" s="206">
        <v>67.3</v>
      </c>
      <c r="M29" s="357">
        <v>71.8</v>
      </c>
      <c r="N29" s="358">
        <f t="shared" si="0"/>
        <v>904.5999999999998</v>
      </c>
      <c r="O29" s="208">
        <f>SUM(N29/N28)*100</f>
        <v>95.492452232661236</v>
      </c>
    </row>
    <row r="30" spans="1:35" ht="9.9499999999999993" customHeight="1" x14ac:dyDescent="0.15">
      <c r="A30" s="10" t="s">
        <v>191</v>
      </c>
      <c r="B30" s="206">
        <v>62</v>
      </c>
      <c r="C30" s="206">
        <v>71.900000000000006</v>
      </c>
      <c r="D30" s="208">
        <v>82.3</v>
      </c>
      <c r="E30" s="206">
        <v>86.9</v>
      </c>
      <c r="F30" s="206"/>
      <c r="G30" s="206"/>
      <c r="H30" s="208"/>
      <c r="I30" s="206"/>
      <c r="J30" s="206"/>
      <c r="K30" s="206"/>
      <c r="L30" s="206"/>
      <c r="M30" s="357"/>
      <c r="N30" s="358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149</v>
      </c>
      <c r="O55" s="209" t="s">
        <v>147</v>
      </c>
    </row>
    <row r="56" spans="1:27" ht="9.9499999999999993" customHeight="1" x14ac:dyDescent="0.15">
      <c r="A56" s="10" t="s">
        <v>180</v>
      </c>
      <c r="B56" s="206">
        <v>104.4</v>
      </c>
      <c r="C56" s="206">
        <v>104.4</v>
      </c>
      <c r="D56" s="206">
        <v>105.2</v>
      </c>
      <c r="E56" s="206">
        <v>107.2</v>
      </c>
      <c r="F56" s="206">
        <v>110.3</v>
      </c>
      <c r="G56" s="206">
        <v>111.5</v>
      </c>
      <c r="H56" s="206">
        <v>107.4</v>
      </c>
      <c r="I56" s="206">
        <v>107.8</v>
      </c>
      <c r="J56" s="207">
        <v>109.6</v>
      </c>
      <c r="K56" s="206">
        <v>111.2</v>
      </c>
      <c r="L56" s="206">
        <v>111.4</v>
      </c>
      <c r="M56" s="207">
        <v>111.9</v>
      </c>
      <c r="N56" s="287">
        <f t="shared" ref="N56:N59" si="1">SUM(B56:M56)/12</f>
        <v>108.52500000000002</v>
      </c>
      <c r="O56" s="208">
        <v>101.5</v>
      </c>
      <c r="P56" s="21"/>
      <c r="Q56" s="21"/>
    </row>
    <row r="57" spans="1:27" ht="9.9499999999999993" customHeight="1" x14ac:dyDescent="0.15">
      <c r="A57" s="10" t="s">
        <v>183</v>
      </c>
      <c r="B57" s="206">
        <v>109.8</v>
      </c>
      <c r="C57" s="206">
        <v>111.1</v>
      </c>
      <c r="D57" s="206">
        <v>112.9</v>
      </c>
      <c r="E57" s="206">
        <v>112.6</v>
      </c>
      <c r="F57" s="206">
        <v>115.3</v>
      </c>
      <c r="G57" s="206">
        <v>116.9</v>
      </c>
      <c r="H57" s="206">
        <v>111</v>
      </c>
      <c r="I57" s="206">
        <v>109</v>
      </c>
      <c r="J57" s="207">
        <v>114.4</v>
      </c>
      <c r="K57" s="206">
        <v>118.3</v>
      </c>
      <c r="L57" s="206">
        <v>124.3</v>
      </c>
      <c r="M57" s="207">
        <v>121.6</v>
      </c>
      <c r="N57" s="287">
        <f t="shared" si="1"/>
        <v>114.76666666666665</v>
      </c>
      <c r="O57" s="208">
        <f>SUM(N57/N56)*100</f>
        <v>105.75136297320122</v>
      </c>
      <c r="P57" s="21"/>
      <c r="Q57" s="21"/>
    </row>
    <row r="58" spans="1:27" ht="9.9499999999999993" customHeight="1" x14ac:dyDescent="0.15">
      <c r="A58" s="10" t="s">
        <v>192</v>
      </c>
      <c r="B58" s="206">
        <v>119.6</v>
      </c>
      <c r="C58" s="206">
        <v>123</v>
      </c>
      <c r="D58" s="206">
        <v>124.9</v>
      </c>
      <c r="E58" s="206">
        <v>120.4</v>
      </c>
      <c r="F58" s="206">
        <v>122.8</v>
      </c>
      <c r="G58" s="206">
        <v>122.8</v>
      </c>
      <c r="H58" s="206">
        <v>126.5</v>
      </c>
      <c r="I58" s="206">
        <v>124.6</v>
      </c>
      <c r="J58" s="207">
        <v>120.4</v>
      </c>
      <c r="K58" s="206">
        <v>123.9</v>
      </c>
      <c r="L58" s="206">
        <v>123.3</v>
      </c>
      <c r="M58" s="207">
        <v>119.5</v>
      </c>
      <c r="N58" s="287">
        <f t="shared" si="1"/>
        <v>122.64166666666667</v>
      </c>
      <c r="O58" s="208">
        <f>SUM(N58/N57)*100</f>
        <v>106.86174847516703</v>
      </c>
      <c r="P58" s="21"/>
      <c r="Q58" s="21"/>
    </row>
    <row r="59" spans="1:27" ht="10.5" customHeight="1" x14ac:dyDescent="0.15">
      <c r="A59" s="10" t="s">
        <v>191</v>
      </c>
      <c r="B59" s="206">
        <v>121.9</v>
      </c>
      <c r="C59" s="206">
        <v>124.4</v>
      </c>
      <c r="D59" s="206">
        <v>124.3</v>
      </c>
      <c r="E59" s="206">
        <v>124</v>
      </c>
      <c r="F59" s="206">
        <v>129.1</v>
      </c>
      <c r="G59" s="206">
        <v>126</v>
      </c>
      <c r="H59" s="206">
        <v>120.9</v>
      </c>
      <c r="I59" s="206">
        <v>119.3</v>
      </c>
      <c r="J59" s="207">
        <v>118.8</v>
      </c>
      <c r="K59" s="206">
        <v>118</v>
      </c>
      <c r="L59" s="206">
        <v>111.6</v>
      </c>
      <c r="M59" s="207">
        <v>107.9</v>
      </c>
      <c r="N59" s="287">
        <f t="shared" si="1"/>
        <v>120.51666666666667</v>
      </c>
      <c r="O59" s="208">
        <f>SUM(N59/N58)*100</f>
        <v>98.267309913705233</v>
      </c>
      <c r="P59" s="21"/>
      <c r="Q59" s="21"/>
    </row>
    <row r="60" spans="1:27" ht="10.5" customHeight="1" x14ac:dyDescent="0.15">
      <c r="A60" s="10" t="s">
        <v>200</v>
      </c>
      <c r="B60" s="206">
        <v>107.9</v>
      </c>
      <c r="C60" s="206">
        <v>111.7</v>
      </c>
      <c r="D60" s="206">
        <v>111.9</v>
      </c>
      <c r="E60" s="206">
        <v>110.2</v>
      </c>
      <c r="F60" s="206"/>
      <c r="G60" s="206"/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149</v>
      </c>
      <c r="O85" s="209" t="s">
        <v>147</v>
      </c>
    </row>
    <row r="86" spans="1:25" ht="9.9499999999999993" customHeight="1" x14ac:dyDescent="0.15">
      <c r="A86" s="10" t="s">
        <v>180</v>
      </c>
      <c r="B86" s="206">
        <v>59</v>
      </c>
      <c r="C86" s="206">
        <v>61.8</v>
      </c>
      <c r="D86" s="206">
        <v>70</v>
      </c>
      <c r="E86" s="206">
        <v>71.099999999999994</v>
      </c>
      <c r="F86" s="206">
        <v>71.400000000000006</v>
      </c>
      <c r="G86" s="206">
        <v>69.900000000000006</v>
      </c>
      <c r="H86" s="206">
        <v>72.599999999999994</v>
      </c>
      <c r="I86" s="206">
        <v>65.900000000000006</v>
      </c>
      <c r="J86" s="207">
        <v>68.8</v>
      </c>
      <c r="K86" s="206">
        <v>65.7</v>
      </c>
      <c r="L86" s="206">
        <v>65.400000000000006</v>
      </c>
      <c r="M86" s="207">
        <v>67.3</v>
      </c>
      <c r="N86" s="287">
        <f t="shared" ref="N86" si="2">SUM(B86:M86)/12</f>
        <v>67.408333333333317</v>
      </c>
      <c r="O86" s="208">
        <v>109.4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183</v>
      </c>
      <c r="B87" s="206">
        <v>59.5</v>
      </c>
      <c r="C87" s="206">
        <v>60.6</v>
      </c>
      <c r="D87" s="206">
        <v>68.3</v>
      </c>
      <c r="E87" s="206">
        <v>65.8</v>
      </c>
      <c r="F87" s="206">
        <v>66.5</v>
      </c>
      <c r="G87" s="206">
        <v>66.7</v>
      </c>
      <c r="H87" s="206">
        <v>68.8</v>
      </c>
      <c r="I87" s="206">
        <v>68.900000000000006</v>
      </c>
      <c r="J87" s="207">
        <v>66.5</v>
      </c>
      <c r="K87" s="206">
        <v>67.7</v>
      </c>
      <c r="L87" s="206">
        <v>66.8</v>
      </c>
      <c r="M87" s="207">
        <v>61.7</v>
      </c>
      <c r="N87" s="287">
        <f>SUM(B87:M87)/12</f>
        <v>65.650000000000006</v>
      </c>
      <c r="O87" s="208">
        <f t="shared" ref="O87:O88" si="3">SUM(N87/N86)*100</f>
        <v>97.391519347261749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192</v>
      </c>
      <c r="B88" s="206">
        <v>62.7</v>
      </c>
      <c r="C88" s="206">
        <v>60.7</v>
      </c>
      <c r="D88" s="206">
        <v>64.7</v>
      </c>
      <c r="E88" s="206">
        <v>68.3</v>
      </c>
      <c r="F88" s="206">
        <v>65.3</v>
      </c>
      <c r="G88" s="206">
        <v>64.7</v>
      </c>
      <c r="H88" s="206">
        <v>68.400000000000006</v>
      </c>
      <c r="I88" s="206">
        <v>58.6</v>
      </c>
      <c r="J88" s="207">
        <v>66.2</v>
      </c>
      <c r="K88" s="206">
        <v>66.3</v>
      </c>
      <c r="L88" s="206">
        <v>62.1</v>
      </c>
      <c r="M88" s="207">
        <v>64.599999999999994</v>
      </c>
      <c r="N88" s="287">
        <f>SUM(B88:M88)/12</f>
        <v>64.38333333333334</v>
      </c>
      <c r="O88" s="208">
        <f t="shared" si="3"/>
        <v>98.070576288398073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191</v>
      </c>
      <c r="B89" s="206">
        <v>56.2</v>
      </c>
      <c r="C89" s="206">
        <v>61.9</v>
      </c>
      <c r="D89" s="206">
        <v>67.900000000000006</v>
      </c>
      <c r="E89" s="206">
        <v>67</v>
      </c>
      <c r="F89" s="206">
        <v>55.4</v>
      </c>
      <c r="G89" s="206">
        <v>60.3</v>
      </c>
      <c r="H89" s="206">
        <v>65.5</v>
      </c>
      <c r="I89" s="206">
        <v>58.5</v>
      </c>
      <c r="J89" s="207">
        <v>63.9</v>
      </c>
      <c r="K89" s="206">
        <v>67.900000000000006</v>
      </c>
      <c r="L89" s="206">
        <v>61.4</v>
      </c>
      <c r="M89" s="207">
        <v>67</v>
      </c>
      <c r="N89" s="287">
        <f>SUM(B89:M89)/12</f>
        <v>62.741666666666667</v>
      </c>
      <c r="O89" s="208">
        <f>SUM(N89/N88)*100</f>
        <v>97.450168263008024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200</v>
      </c>
      <c r="B90" s="206">
        <v>57.4</v>
      </c>
      <c r="C90" s="206">
        <v>63.8</v>
      </c>
      <c r="D90" s="206">
        <v>73.5</v>
      </c>
      <c r="E90" s="206">
        <v>79</v>
      </c>
      <c r="F90" s="206"/>
      <c r="G90" s="206"/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Q7" sqref="Q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12" t="s">
        <v>216</v>
      </c>
      <c r="B1" s="513"/>
      <c r="C1" s="513"/>
      <c r="D1" s="513"/>
      <c r="E1" s="513"/>
      <c r="F1" s="513"/>
      <c r="G1" s="513"/>
      <c r="M1" s="20"/>
      <c r="N1" s="394" t="s">
        <v>200</v>
      </c>
      <c r="O1" s="155"/>
      <c r="P1" s="58"/>
      <c r="Q1" s="323" t="s">
        <v>191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130309</v>
      </c>
      <c r="K3" s="271">
        <v>1</v>
      </c>
      <c r="L3" s="5">
        <f>SUM(H3)</f>
        <v>33</v>
      </c>
      <c r="M3" s="224" t="s">
        <v>0</v>
      </c>
      <c r="N3" s="17">
        <f>SUM(J3)</f>
        <v>130309</v>
      </c>
      <c r="O3" s="5">
        <f>SUM(H3)</f>
        <v>33</v>
      </c>
      <c r="P3" s="224" t="s">
        <v>0</v>
      </c>
      <c r="Q3" s="272">
        <v>128255</v>
      </c>
    </row>
    <row r="4" spans="1:19" ht="13.5" customHeight="1" x14ac:dyDescent="0.15">
      <c r="H4" s="119">
        <v>26</v>
      </c>
      <c r="I4" s="224" t="s">
        <v>31</v>
      </c>
      <c r="J4" s="17">
        <v>110073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110073</v>
      </c>
      <c r="O4" s="5">
        <f t="shared" ref="O4:O12" si="2">SUM(H4)</f>
        <v>26</v>
      </c>
      <c r="P4" s="224" t="s">
        <v>31</v>
      </c>
      <c r="Q4" s="125">
        <v>104387</v>
      </c>
    </row>
    <row r="5" spans="1:19" ht="13.5" customHeight="1" x14ac:dyDescent="0.15">
      <c r="H5" s="119">
        <v>36</v>
      </c>
      <c r="I5" s="225" t="s">
        <v>5</v>
      </c>
      <c r="J5" s="17">
        <v>87947</v>
      </c>
      <c r="K5" s="271">
        <v>3</v>
      </c>
      <c r="L5" s="5">
        <f t="shared" si="0"/>
        <v>36</v>
      </c>
      <c r="M5" s="225" t="s">
        <v>5</v>
      </c>
      <c r="N5" s="17">
        <f t="shared" si="1"/>
        <v>87947</v>
      </c>
      <c r="O5" s="5">
        <f t="shared" si="2"/>
        <v>36</v>
      </c>
      <c r="P5" s="225" t="s">
        <v>5</v>
      </c>
      <c r="Q5" s="125">
        <v>103171</v>
      </c>
      <c r="S5" s="58"/>
    </row>
    <row r="6" spans="1:19" ht="13.5" customHeight="1" x14ac:dyDescent="0.15">
      <c r="H6" s="119">
        <v>16</v>
      </c>
      <c r="I6" s="224" t="s">
        <v>3</v>
      </c>
      <c r="J6" s="126">
        <v>86769</v>
      </c>
      <c r="K6" s="271">
        <v>4</v>
      </c>
      <c r="L6" s="5">
        <f t="shared" si="0"/>
        <v>16</v>
      </c>
      <c r="M6" s="224" t="s">
        <v>3</v>
      </c>
      <c r="N6" s="17">
        <f t="shared" si="1"/>
        <v>86769</v>
      </c>
      <c r="O6" s="5">
        <f t="shared" si="2"/>
        <v>16</v>
      </c>
      <c r="P6" s="224" t="s">
        <v>3</v>
      </c>
      <c r="Q6" s="125">
        <v>66482</v>
      </c>
    </row>
    <row r="7" spans="1:19" ht="13.5" customHeight="1" x14ac:dyDescent="0.15">
      <c r="H7" s="119">
        <v>17</v>
      </c>
      <c r="I7" s="224" t="s">
        <v>22</v>
      </c>
      <c r="J7" s="17">
        <v>69885</v>
      </c>
      <c r="K7" s="271">
        <v>5</v>
      </c>
      <c r="L7" s="5">
        <f t="shared" si="0"/>
        <v>17</v>
      </c>
      <c r="M7" s="224" t="s">
        <v>22</v>
      </c>
      <c r="N7" s="17">
        <f t="shared" si="1"/>
        <v>69885</v>
      </c>
      <c r="O7" s="5">
        <f t="shared" si="2"/>
        <v>17</v>
      </c>
      <c r="P7" s="224" t="s">
        <v>22</v>
      </c>
      <c r="Q7" s="125">
        <v>56099</v>
      </c>
    </row>
    <row r="8" spans="1:19" ht="13.5" customHeight="1" x14ac:dyDescent="0.15">
      <c r="G8" s="455"/>
      <c r="H8" s="345">
        <v>40</v>
      </c>
      <c r="I8" s="225" t="s">
        <v>2</v>
      </c>
      <c r="J8" s="17">
        <v>51736</v>
      </c>
      <c r="K8" s="271">
        <v>6</v>
      </c>
      <c r="L8" s="5">
        <f t="shared" si="0"/>
        <v>40</v>
      </c>
      <c r="M8" s="225" t="s">
        <v>2</v>
      </c>
      <c r="N8" s="17">
        <f t="shared" si="1"/>
        <v>51736</v>
      </c>
      <c r="O8" s="5">
        <f t="shared" si="2"/>
        <v>40</v>
      </c>
      <c r="P8" s="225" t="s">
        <v>2</v>
      </c>
      <c r="Q8" s="125">
        <v>54874</v>
      </c>
    </row>
    <row r="9" spans="1:19" ht="13.5" customHeight="1" x14ac:dyDescent="0.15">
      <c r="H9" s="194">
        <v>34</v>
      </c>
      <c r="I9" s="227" t="s">
        <v>1</v>
      </c>
      <c r="J9" s="300">
        <v>47755</v>
      </c>
      <c r="K9" s="271">
        <v>7</v>
      </c>
      <c r="L9" s="5">
        <f t="shared" si="0"/>
        <v>34</v>
      </c>
      <c r="M9" s="227" t="s">
        <v>1</v>
      </c>
      <c r="N9" s="17">
        <f t="shared" si="1"/>
        <v>47755</v>
      </c>
      <c r="O9" s="5">
        <f t="shared" si="2"/>
        <v>34</v>
      </c>
      <c r="P9" s="227" t="s">
        <v>1</v>
      </c>
      <c r="Q9" s="125">
        <v>62470</v>
      </c>
    </row>
    <row r="10" spans="1:19" ht="13.5" customHeight="1" x14ac:dyDescent="0.15">
      <c r="G10" s="455"/>
      <c r="H10" s="119">
        <v>13</v>
      </c>
      <c r="I10" s="224" t="s">
        <v>7</v>
      </c>
      <c r="J10" s="193">
        <v>43424</v>
      </c>
      <c r="K10" s="271">
        <v>8</v>
      </c>
      <c r="L10" s="5">
        <f t="shared" si="0"/>
        <v>13</v>
      </c>
      <c r="M10" s="224" t="s">
        <v>7</v>
      </c>
      <c r="N10" s="17">
        <f t="shared" si="1"/>
        <v>43424</v>
      </c>
      <c r="O10" s="5">
        <f t="shared" si="2"/>
        <v>13</v>
      </c>
      <c r="P10" s="224" t="s">
        <v>7</v>
      </c>
      <c r="Q10" s="125">
        <v>29267</v>
      </c>
    </row>
    <row r="11" spans="1:19" ht="13.5" customHeight="1" x14ac:dyDescent="0.15">
      <c r="H11" s="194">
        <v>38</v>
      </c>
      <c r="I11" s="227" t="s">
        <v>39</v>
      </c>
      <c r="J11" s="17">
        <v>39526</v>
      </c>
      <c r="K11" s="271">
        <v>9</v>
      </c>
      <c r="L11" s="5">
        <f t="shared" si="0"/>
        <v>38</v>
      </c>
      <c r="M11" s="227" t="s">
        <v>39</v>
      </c>
      <c r="N11" s="17">
        <f t="shared" si="1"/>
        <v>39526</v>
      </c>
      <c r="O11" s="5">
        <f t="shared" si="2"/>
        <v>38</v>
      </c>
      <c r="P11" s="227" t="s">
        <v>39</v>
      </c>
      <c r="Q11" s="125">
        <v>31603</v>
      </c>
    </row>
    <row r="12" spans="1:19" ht="13.5" customHeight="1" thickBot="1" x14ac:dyDescent="0.2">
      <c r="H12" s="314">
        <v>25</v>
      </c>
      <c r="I12" s="478" t="s">
        <v>30</v>
      </c>
      <c r="J12" s="479">
        <v>39181</v>
      </c>
      <c r="K12" s="270">
        <v>10</v>
      </c>
      <c r="L12" s="5">
        <f t="shared" si="0"/>
        <v>25</v>
      </c>
      <c r="M12" s="478" t="s">
        <v>30</v>
      </c>
      <c r="N12" s="160">
        <f t="shared" si="1"/>
        <v>39181</v>
      </c>
      <c r="O12" s="18">
        <f t="shared" si="2"/>
        <v>25</v>
      </c>
      <c r="P12" s="478" t="s">
        <v>30</v>
      </c>
      <c r="Q12" s="273">
        <v>30576</v>
      </c>
    </row>
    <row r="13" spans="1:19" ht="13.5" customHeight="1" thickTop="1" thickBot="1" x14ac:dyDescent="0.2">
      <c r="H13" s="168">
        <v>24</v>
      </c>
      <c r="I13" s="488" t="s">
        <v>29</v>
      </c>
      <c r="J13" s="489">
        <v>34487</v>
      </c>
      <c r="K13" s="147"/>
      <c r="L13" s="113"/>
      <c r="M13" s="228"/>
      <c r="N13" s="401">
        <f>SUM(J43)</f>
        <v>868793</v>
      </c>
      <c r="O13" s="5"/>
      <c r="P13" s="313" t="s">
        <v>159</v>
      </c>
      <c r="Q13" s="275">
        <v>829899</v>
      </c>
    </row>
    <row r="14" spans="1:19" ht="13.5" customHeight="1" x14ac:dyDescent="0.15">
      <c r="B14" s="24"/>
      <c r="G14" s="1"/>
      <c r="H14" s="119">
        <v>31</v>
      </c>
      <c r="I14" s="224" t="s">
        <v>126</v>
      </c>
      <c r="J14" s="17">
        <v>24982</v>
      </c>
      <c r="K14" s="147"/>
      <c r="L14" s="31"/>
      <c r="N14" t="s">
        <v>66</v>
      </c>
      <c r="O14"/>
    </row>
    <row r="15" spans="1:19" ht="13.5" customHeight="1" x14ac:dyDescent="0.15">
      <c r="H15" s="119">
        <v>3</v>
      </c>
      <c r="I15" s="224" t="s">
        <v>11</v>
      </c>
      <c r="J15" s="17">
        <v>12236</v>
      </c>
      <c r="K15" s="147"/>
      <c r="L15" s="31"/>
      <c r="M15" s="1" t="s">
        <v>201</v>
      </c>
      <c r="N15" s="19"/>
      <c r="O15"/>
      <c r="P15" s="394" t="s">
        <v>202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11929</v>
      </c>
      <c r="K16" s="147"/>
      <c r="L16" s="5">
        <f>SUM(L3)</f>
        <v>33</v>
      </c>
      <c r="M16" s="17">
        <f>SUM(N3)</f>
        <v>130309</v>
      </c>
      <c r="N16" s="224" t="s">
        <v>0</v>
      </c>
      <c r="O16" s="5">
        <f>SUM(O3)</f>
        <v>33</v>
      </c>
      <c r="P16" s="17">
        <f>SUM(M16)</f>
        <v>130309</v>
      </c>
      <c r="Q16" s="318">
        <v>107402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395" t="s">
        <v>178</v>
      </c>
      <c r="J17" s="300">
        <v>10994</v>
      </c>
      <c r="K17" s="147"/>
      <c r="L17" s="5">
        <f t="shared" ref="L17:L25" si="3">SUM(L4)</f>
        <v>26</v>
      </c>
      <c r="M17" s="17">
        <f t="shared" ref="M17:M25" si="4">SUM(N4)</f>
        <v>110073</v>
      </c>
      <c r="N17" s="224" t="s">
        <v>31</v>
      </c>
      <c r="O17" s="5">
        <f t="shared" ref="O17:O25" si="5">SUM(O4)</f>
        <v>26</v>
      </c>
      <c r="P17" s="17">
        <f t="shared" ref="P17:P25" si="6">SUM(M17)</f>
        <v>110073</v>
      </c>
      <c r="Q17" s="319">
        <v>105687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2</v>
      </c>
      <c r="I18" s="224" t="s">
        <v>6</v>
      </c>
      <c r="J18" s="17">
        <v>10467</v>
      </c>
      <c r="K18" s="147"/>
      <c r="L18" s="5">
        <f t="shared" si="3"/>
        <v>36</v>
      </c>
      <c r="M18" s="17">
        <f t="shared" si="4"/>
        <v>87947</v>
      </c>
      <c r="N18" s="225" t="s">
        <v>5</v>
      </c>
      <c r="O18" s="5">
        <f t="shared" si="5"/>
        <v>36</v>
      </c>
      <c r="P18" s="17">
        <f t="shared" si="6"/>
        <v>87947</v>
      </c>
      <c r="Q18" s="319">
        <v>72633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37"/>
      <c r="H19" s="119">
        <v>15</v>
      </c>
      <c r="I19" s="224" t="s">
        <v>21</v>
      </c>
      <c r="J19" s="17">
        <v>9551</v>
      </c>
      <c r="L19" s="5">
        <f t="shared" si="3"/>
        <v>16</v>
      </c>
      <c r="M19" s="17">
        <f t="shared" si="4"/>
        <v>86769</v>
      </c>
      <c r="N19" s="224" t="s">
        <v>3</v>
      </c>
      <c r="O19" s="5">
        <f t="shared" si="5"/>
        <v>16</v>
      </c>
      <c r="P19" s="17">
        <f t="shared" si="6"/>
        <v>86769</v>
      </c>
      <c r="Q19" s="319">
        <v>72258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37</v>
      </c>
      <c r="I20" s="224" t="s">
        <v>38</v>
      </c>
      <c r="J20" s="17">
        <v>9462</v>
      </c>
      <c r="L20" s="5">
        <f t="shared" si="3"/>
        <v>17</v>
      </c>
      <c r="M20" s="17">
        <f t="shared" si="4"/>
        <v>69885</v>
      </c>
      <c r="N20" s="224" t="s">
        <v>22</v>
      </c>
      <c r="O20" s="5">
        <f t="shared" si="5"/>
        <v>17</v>
      </c>
      <c r="P20" s="17">
        <f t="shared" si="6"/>
        <v>69885</v>
      </c>
      <c r="Q20" s="319">
        <v>71451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21</v>
      </c>
      <c r="I21" s="395" t="s">
        <v>170</v>
      </c>
      <c r="J21" s="17">
        <v>7952</v>
      </c>
      <c r="L21" s="5">
        <f t="shared" si="3"/>
        <v>40</v>
      </c>
      <c r="M21" s="17">
        <f t="shared" si="4"/>
        <v>51736</v>
      </c>
      <c r="N21" s="225" t="s">
        <v>2</v>
      </c>
      <c r="O21" s="5">
        <f t="shared" si="5"/>
        <v>40</v>
      </c>
      <c r="P21" s="17">
        <f t="shared" si="6"/>
        <v>51736</v>
      </c>
      <c r="Q21" s="319">
        <v>54360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11</v>
      </c>
      <c r="I22" s="224" t="s">
        <v>18</v>
      </c>
      <c r="J22" s="300">
        <v>5624</v>
      </c>
      <c r="K22" s="19"/>
      <c r="L22" s="5">
        <f t="shared" si="3"/>
        <v>34</v>
      </c>
      <c r="M22" s="17">
        <f t="shared" si="4"/>
        <v>47755</v>
      </c>
      <c r="N22" s="227" t="s">
        <v>1</v>
      </c>
      <c r="O22" s="5">
        <f t="shared" si="5"/>
        <v>34</v>
      </c>
      <c r="P22" s="17">
        <f t="shared" si="6"/>
        <v>47755</v>
      </c>
      <c r="Q22" s="319">
        <v>44182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4535</v>
      </c>
      <c r="K23" s="19"/>
      <c r="L23" s="5">
        <f t="shared" si="3"/>
        <v>13</v>
      </c>
      <c r="M23" s="17">
        <f t="shared" si="4"/>
        <v>43424</v>
      </c>
      <c r="N23" s="224" t="s">
        <v>7</v>
      </c>
      <c r="O23" s="5">
        <f t="shared" si="5"/>
        <v>13</v>
      </c>
      <c r="P23" s="17">
        <f t="shared" si="6"/>
        <v>43424</v>
      </c>
      <c r="Q23" s="319">
        <v>55905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12</v>
      </c>
      <c r="I24" s="224" t="s">
        <v>19</v>
      </c>
      <c r="J24" s="17">
        <v>3418</v>
      </c>
      <c r="K24" s="19"/>
      <c r="L24" s="5">
        <f t="shared" si="3"/>
        <v>38</v>
      </c>
      <c r="M24" s="17">
        <f t="shared" si="4"/>
        <v>39526</v>
      </c>
      <c r="N24" s="227" t="s">
        <v>39</v>
      </c>
      <c r="O24" s="5">
        <f t="shared" si="5"/>
        <v>38</v>
      </c>
      <c r="P24" s="17">
        <f t="shared" si="6"/>
        <v>39526</v>
      </c>
      <c r="Q24" s="319">
        <v>29276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22</v>
      </c>
      <c r="I25" s="224" t="s">
        <v>27</v>
      </c>
      <c r="J25" s="300">
        <v>3249</v>
      </c>
      <c r="K25" s="19"/>
      <c r="L25" s="18">
        <f t="shared" si="3"/>
        <v>25</v>
      </c>
      <c r="M25" s="160">
        <f t="shared" si="4"/>
        <v>39181</v>
      </c>
      <c r="N25" s="478" t="s">
        <v>30</v>
      </c>
      <c r="O25" s="18">
        <f t="shared" si="5"/>
        <v>25</v>
      </c>
      <c r="P25" s="160">
        <f t="shared" si="6"/>
        <v>39181</v>
      </c>
      <c r="Q25" s="320">
        <v>28016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30</v>
      </c>
      <c r="I26" s="224" t="s">
        <v>34</v>
      </c>
      <c r="J26" s="17">
        <v>2503</v>
      </c>
      <c r="K26" s="19"/>
      <c r="L26" s="161"/>
      <c r="M26" s="226">
        <f>SUM(J43-(M16+M17+M18+M19+M20+M21+M22+M23+M24+M25))</f>
        <v>162188</v>
      </c>
      <c r="N26" s="301" t="s">
        <v>46</v>
      </c>
      <c r="O26" s="162"/>
      <c r="P26" s="226">
        <f>SUM(M26)</f>
        <v>162188</v>
      </c>
      <c r="Q26" s="226"/>
      <c r="R26" s="246">
        <v>822919</v>
      </c>
      <c r="T26" s="33"/>
    </row>
    <row r="27" spans="2:20" ht="13.5" customHeight="1" x14ac:dyDescent="0.15">
      <c r="H27" s="119">
        <v>39</v>
      </c>
      <c r="I27" s="224" t="s">
        <v>40</v>
      </c>
      <c r="J27" s="17">
        <v>1885</v>
      </c>
      <c r="K27" s="19"/>
      <c r="M27" s="58" t="s">
        <v>193</v>
      </c>
      <c r="N27" s="58"/>
      <c r="O27" s="155"/>
      <c r="P27" s="156" t="s">
        <v>194</v>
      </c>
    </row>
    <row r="28" spans="2:20" ht="13.5" customHeight="1" x14ac:dyDescent="0.15">
      <c r="G28" s="21"/>
      <c r="H28" s="119">
        <v>35</v>
      </c>
      <c r="I28" s="224" t="s">
        <v>37</v>
      </c>
      <c r="J28" s="193">
        <v>1796</v>
      </c>
      <c r="K28" s="19"/>
      <c r="M28" s="125">
        <f t="shared" ref="M28:M37" si="7">SUM(Q3)</f>
        <v>128255</v>
      </c>
      <c r="N28" s="224" t="s">
        <v>0</v>
      </c>
      <c r="O28" s="5">
        <f>SUM(L3)</f>
        <v>33</v>
      </c>
      <c r="P28" s="125">
        <f t="shared" ref="P28:P37" si="8">SUM(Q3)</f>
        <v>128255</v>
      </c>
    </row>
    <row r="29" spans="2:20" ht="13.5" customHeight="1" x14ac:dyDescent="0.15">
      <c r="H29" s="119">
        <v>27</v>
      </c>
      <c r="I29" s="224" t="s">
        <v>32</v>
      </c>
      <c r="J29" s="193">
        <v>1770</v>
      </c>
      <c r="K29" s="19"/>
      <c r="M29" s="125">
        <f t="shared" si="7"/>
        <v>104387</v>
      </c>
      <c r="N29" s="224" t="s">
        <v>31</v>
      </c>
      <c r="O29" s="5">
        <f t="shared" ref="O29:O37" si="9">SUM(L4)</f>
        <v>26</v>
      </c>
      <c r="P29" s="125">
        <f t="shared" si="8"/>
        <v>104387</v>
      </c>
    </row>
    <row r="30" spans="2:20" ht="13.5" customHeight="1" x14ac:dyDescent="0.15">
      <c r="H30" s="119">
        <v>29</v>
      </c>
      <c r="I30" s="224" t="s">
        <v>116</v>
      </c>
      <c r="J30" s="17">
        <v>1646</v>
      </c>
      <c r="K30" s="19"/>
      <c r="M30" s="125">
        <f t="shared" si="7"/>
        <v>103171</v>
      </c>
      <c r="N30" s="225" t="s">
        <v>5</v>
      </c>
      <c r="O30" s="5">
        <f t="shared" si="9"/>
        <v>36</v>
      </c>
      <c r="P30" s="125">
        <f t="shared" si="8"/>
        <v>103171</v>
      </c>
    </row>
    <row r="31" spans="2:20" ht="13.5" customHeight="1" x14ac:dyDescent="0.15">
      <c r="H31" s="119">
        <v>6</v>
      </c>
      <c r="I31" s="224" t="s">
        <v>14</v>
      </c>
      <c r="J31" s="17">
        <v>621</v>
      </c>
      <c r="K31" s="19"/>
      <c r="M31" s="125">
        <f t="shared" si="7"/>
        <v>66482</v>
      </c>
      <c r="N31" s="224" t="s">
        <v>3</v>
      </c>
      <c r="O31" s="5">
        <f t="shared" si="9"/>
        <v>16</v>
      </c>
      <c r="P31" s="125">
        <f t="shared" si="8"/>
        <v>66482</v>
      </c>
    </row>
    <row r="32" spans="2:20" ht="13.5" customHeight="1" x14ac:dyDescent="0.15">
      <c r="H32" s="119">
        <v>18</v>
      </c>
      <c r="I32" s="224" t="s">
        <v>23</v>
      </c>
      <c r="J32" s="17">
        <v>605</v>
      </c>
      <c r="K32" s="19"/>
      <c r="M32" s="125">
        <f t="shared" si="7"/>
        <v>56099</v>
      </c>
      <c r="N32" s="224" t="s">
        <v>22</v>
      </c>
      <c r="O32" s="5">
        <f t="shared" si="9"/>
        <v>17</v>
      </c>
      <c r="P32" s="125">
        <f t="shared" si="8"/>
        <v>56099</v>
      </c>
      <c r="S32" s="14"/>
    </row>
    <row r="33" spans="7:21" ht="13.5" customHeight="1" x14ac:dyDescent="0.15">
      <c r="G33" s="456"/>
      <c r="H33" s="119">
        <v>23</v>
      </c>
      <c r="I33" s="224" t="s">
        <v>28</v>
      </c>
      <c r="J33" s="17">
        <v>501</v>
      </c>
      <c r="K33" s="19"/>
      <c r="M33" s="125">
        <f t="shared" si="7"/>
        <v>54874</v>
      </c>
      <c r="N33" s="225" t="s">
        <v>2</v>
      </c>
      <c r="O33" s="5">
        <f t="shared" si="9"/>
        <v>40</v>
      </c>
      <c r="P33" s="125">
        <f t="shared" si="8"/>
        <v>54874</v>
      </c>
      <c r="S33" s="33"/>
      <c r="T33" s="33"/>
    </row>
    <row r="34" spans="7:21" ht="13.5" customHeight="1" x14ac:dyDescent="0.15">
      <c r="H34" s="119">
        <v>32</v>
      </c>
      <c r="I34" s="224" t="s">
        <v>36</v>
      </c>
      <c r="J34" s="193">
        <v>388</v>
      </c>
      <c r="K34" s="19"/>
      <c r="M34" s="125">
        <f t="shared" si="7"/>
        <v>62470</v>
      </c>
      <c r="N34" s="227" t="s">
        <v>1</v>
      </c>
      <c r="O34" s="5">
        <f t="shared" si="9"/>
        <v>34</v>
      </c>
      <c r="P34" s="125">
        <f t="shared" si="8"/>
        <v>62470</v>
      </c>
      <c r="S34" s="33"/>
      <c r="T34" s="33"/>
    </row>
    <row r="35" spans="7:21" ht="13.5" customHeight="1" x14ac:dyDescent="0.15">
      <c r="H35" s="119">
        <v>19</v>
      </c>
      <c r="I35" s="224" t="s">
        <v>24</v>
      </c>
      <c r="J35" s="17">
        <v>332</v>
      </c>
      <c r="K35" s="19"/>
      <c r="M35" s="125">
        <f t="shared" si="7"/>
        <v>29267</v>
      </c>
      <c r="N35" s="224" t="s">
        <v>7</v>
      </c>
      <c r="O35" s="5">
        <f t="shared" si="9"/>
        <v>13</v>
      </c>
      <c r="P35" s="125">
        <f t="shared" si="8"/>
        <v>29267</v>
      </c>
      <c r="S35" s="33"/>
    </row>
    <row r="36" spans="7:21" ht="13.5" customHeight="1" x14ac:dyDescent="0.15">
      <c r="H36" s="119">
        <v>5</v>
      </c>
      <c r="I36" s="224" t="s">
        <v>13</v>
      </c>
      <c r="J36" s="300">
        <v>312</v>
      </c>
      <c r="K36" s="19"/>
      <c r="M36" s="125">
        <f t="shared" si="7"/>
        <v>31603</v>
      </c>
      <c r="N36" s="227" t="s">
        <v>39</v>
      </c>
      <c r="O36" s="5">
        <f t="shared" si="9"/>
        <v>38</v>
      </c>
      <c r="P36" s="125">
        <f t="shared" si="8"/>
        <v>31603</v>
      </c>
      <c r="S36" s="33"/>
    </row>
    <row r="37" spans="7:21" ht="13.5" customHeight="1" thickBot="1" x14ac:dyDescent="0.2">
      <c r="H37" s="119">
        <v>20</v>
      </c>
      <c r="I37" s="224" t="s">
        <v>25</v>
      </c>
      <c r="J37" s="126">
        <v>246</v>
      </c>
      <c r="K37" s="19"/>
      <c r="M37" s="159">
        <f t="shared" si="7"/>
        <v>30576</v>
      </c>
      <c r="N37" s="478" t="s">
        <v>30</v>
      </c>
      <c r="O37" s="18">
        <f t="shared" si="9"/>
        <v>25</v>
      </c>
      <c r="P37" s="159">
        <f t="shared" si="8"/>
        <v>30576</v>
      </c>
      <c r="S37" s="33"/>
    </row>
    <row r="38" spans="7:21" ht="13.5" customHeight="1" thickTop="1" x14ac:dyDescent="0.15">
      <c r="G38" s="437"/>
      <c r="H38" s="119">
        <v>4</v>
      </c>
      <c r="I38" s="224" t="s">
        <v>12</v>
      </c>
      <c r="J38" s="300">
        <v>240</v>
      </c>
      <c r="K38" s="19"/>
      <c r="M38" s="406">
        <f>SUM(Q13-(Q3+Q4+Q5+Q6+Q7+Q8+Q9+Q10+Q11+Q12))</f>
        <v>162715</v>
      </c>
      <c r="N38" s="407" t="s">
        <v>174</v>
      </c>
      <c r="O38" s="408"/>
      <c r="P38" s="409">
        <f>SUM(M38)</f>
        <v>162715</v>
      </c>
      <c r="U38" s="33"/>
    </row>
    <row r="39" spans="7:21" ht="13.5" customHeight="1" x14ac:dyDescent="0.15">
      <c r="H39" s="119">
        <v>8</v>
      </c>
      <c r="I39" s="224" t="s">
        <v>16</v>
      </c>
      <c r="J39" s="17">
        <v>202</v>
      </c>
      <c r="K39" s="19"/>
      <c r="P39" s="33"/>
    </row>
    <row r="40" spans="7:21" ht="13.5" customHeight="1" x14ac:dyDescent="0.15">
      <c r="H40" s="119">
        <v>7</v>
      </c>
      <c r="I40" s="224" t="s">
        <v>15</v>
      </c>
      <c r="J40" s="300">
        <v>121</v>
      </c>
      <c r="K40" s="19"/>
    </row>
    <row r="41" spans="7:21" ht="13.5" customHeight="1" x14ac:dyDescent="0.15">
      <c r="G41" s="456"/>
      <c r="H41" s="119">
        <v>10</v>
      </c>
      <c r="I41" s="224" t="s">
        <v>17</v>
      </c>
      <c r="J41" s="17">
        <v>104</v>
      </c>
      <c r="K41" s="19"/>
    </row>
    <row r="42" spans="7:21" ht="13.5" customHeight="1" thickBot="1" x14ac:dyDescent="0.2">
      <c r="H42" s="194">
        <v>28</v>
      </c>
      <c r="I42" s="227" t="s">
        <v>33</v>
      </c>
      <c r="J42" s="160">
        <v>30</v>
      </c>
      <c r="K42" s="19"/>
    </row>
    <row r="43" spans="7:21" ht="13.5" customHeight="1" thickTop="1" x14ac:dyDescent="0.15">
      <c r="H43" s="161"/>
      <c r="I43" s="340" t="s">
        <v>111</v>
      </c>
      <c r="J43" s="341">
        <f>SUM(J3:J42)</f>
        <v>868793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200</v>
      </c>
      <c r="D52" s="12" t="s">
        <v>191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130309</v>
      </c>
      <c r="D53" s="126">
        <f t="shared" ref="D53:D63" si="11">SUM(Q3)</f>
        <v>128255</v>
      </c>
      <c r="E53" s="123">
        <f t="shared" ref="E53:E62" si="12">SUM(P16/Q16*100)</f>
        <v>121.32828066516453</v>
      </c>
      <c r="F53" s="25">
        <f t="shared" ref="F53:F63" si="13">SUM(C53/D53*100)</f>
        <v>101.60149701766012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110073</v>
      </c>
      <c r="D54" s="126">
        <f t="shared" si="11"/>
        <v>104387</v>
      </c>
      <c r="E54" s="123">
        <f t="shared" si="12"/>
        <v>104.14999006500327</v>
      </c>
      <c r="F54" s="25">
        <f t="shared" si="13"/>
        <v>105.44703842432486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87947</v>
      </c>
      <c r="D55" s="126">
        <f t="shared" si="11"/>
        <v>103171</v>
      </c>
      <c r="E55" s="123">
        <f t="shared" si="12"/>
        <v>121.08408023900981</v>
      </c>
      <c r="F55" s="25">
        <f t="shared" si="13"/>
        <v>85.243915441354645</v>
      </c>
      <c r="G55" s="26"/>
      <c r="I55" s="223"/>
    </row>
    <row r="56" spans="1:16" ht="13.5" customHeight="1" x14ac:dyDescent="0.15">
      <c r="A56" s="13">
        <v>4</v>
      </c>
      <c r="B56" s="224" t="s">
        <v>3</v>
      </c>
      <c r="C56" s="17">
        <f t="shared" si="10"/>
        <v>86769</v>
      </c>
      <c r="D56" s="126">
        <f t="shared" si="11"/>
        <v>66482</v>
      </c>
      <c r="E56" s="123">
        <f t="shared" si="12"/>
        <v>120.08220543054055</v>
      </c>
      <c r="F56" s="25">
        <f t="shared" si="13"/>
        <v>130.51502662374779</v>
      </c>
      <c r="G56" s="26"/>
      <c r="I56" s="223"/>
    </row>
    <row r="57" spans="1:16" ht="13.5" customHeight="1" x14ac:dyDescent="0.15">
      <c r="A57" s="13">
        <v>5</v>
      </c>
      <c r="B57" s="224" t="s">
        <v>22</v>
      </c>
      <c r="C57" s="17">
        <f t="shared" si="10"/>
        <v>69885</v>
      </c>
      <c r="D57" s="126">
        <f t="shared" si="11"/>
        <v>56099</v>
      </c>
      <c r="E57" s="123">
        <f t="shared" si="12"/>
        <v>97.808288197505988</v>
      </c>
      <c r="F57" s="25">
        <f t="shared" si="13"/>
        <v>124.57441309114246</v>
      </c>
      <c r="G57" s="26"/>
      <c r="I57" s="223"/>
      <c r="P57" s="33"/>
    </row>
    <row r="58" spans="1:16" ht="13.5" customHeight="1" x14ac:dyDescent="0.15">
      <c r="A58" s="13">
        <v>6</v>
      </c>
      <c r="B58" s="225" t="s">
        <v>2</v>
      </c>
      <c r="C58" s="17">
        <f t="shared" si="10"/>
        <v>51736</v>
      </c>
      <c r="D58" s="126">
        <f t="shared" si="11"/>
        <v>54874</v>
      </c>
      <c r="E58" s="123">
        <f t="shared" si="12"/>
        <v>95.172921265636504</v>
      </c>
      <c r="F58" s="25">
        <f t="shared" si="13"/>
        <v>94.281444764369283</v>
      </c>
      <c r="G58" s="26"/>
    </row>
    <row r="59" spans="1:16" ht="13.5" customHeight="1" x14ac:dyDescent="0.15">
      <c r="A59" s="13">
        <v>7</v>
      </c>
      <c r="B59" s="227" t="s">
        <v>1</v>
      </c>
      <c r="C59" s="17">
        <f t="shared" si="10"/>
        <v>47755</v>
      </c>
      <c r="D59" s="126">
        <f t="shared" si="11"/>
        <v>62470</v>
      </c>
      <c r="E59" s="123">
        <f t="shared" si="12"/>
        <v>108.08700375718618</v>
      </c>
      <c r="F59" s="25">
        <f t="shared" si="13"/>
        <v>76.444693452857365</v>
      </c>
      <c r="G59" s="26"/>
    </row>
    <row r="60" spans="1:16" ht="13.5" customHeight="1" x14ac:dyDescent="0.15">
      <c r="A60" s="13">
        <v>8</v>
      </c>
      <c r="B60" s="224" t="s">
        <v>7</v>
      </c>
      <c r="C60" s="17">
        <f t="shared" si="10"/>
        <v>43424</v>
      </c>
      <c r="D60" s="126">
        <f t="shared" si="11"/>
        <v>29267</v>
      </c>
      <c r="E60" s="123">
        <f t="shared" si="12"/>
        <v>77.674626598694218</v>
      </c>
      <c r="F60" s="25">
        <f t="shared" si="13"/>
        <v>148.37188642498378</v>
      </c>
      <c r="G60" s="26"/>
    </row>
    <row r="61" spans="1:16" ht="13.5" customHeight="1" x14ac:dyDescent="0.15">
      <c r="A61" s="13">
        <v>9</v>
      </c>
      <c r="B61" s="227" t="s">
        <v>39</v>
      </c>
      <c r="C61" s="17">
        <f t="shared" si="10"/>
        <v>39526</v>
      </c>
      <c r="D61" s="126">
        <f t="shared" si="11"/>
        <v>31603</v>
      </c>
      <c r="E61" s="123">
        <f t="shared" si="12"/>
        <v>135.01161360841644</v>
      </c>
      <c r="F61" s="25">
        <f t="shared" si="13"/>
        <v>125.07040470841375</v>
      </c>
      <c r="G61" s="26"/>
    </row>
    <row r="62" spans="1:16" ht="13.5" customHeight="1" thickBot="1" x14ac:dyDescent="0.2">
      <c r="A62" s="179">
        <v>10</v>
      </c>
      <c r="B62" s="478" t="s">
        <v>30</v>
      </c>
      <c r="C62" s="160">
        <f t="shared" si="10"/>
        <v>39181</v>
      </c>
      <c r="D62" s="180">
        <f t="shared" si="11"/>
        <v>30576</v>
      </c>
      <c r="E62" s="181">
        <f t="shared" si="12"/>
        <v>139.85222729868647</v>
      </c>
      <c r="F62" s="182">
        <f t="shared" si="13"/>
        <v>128.14298796441653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868793</v>
      </c>
      <c r="D63" s="185">
        <f t="shared" si="11"/>
        <v>829899</v>
      </c>
      <c r="E63" s="186">
        <f>SUM(C63/R26*100)</f>
        <v>105.5745462190082</v>
      </c>
      <c r="F63" s="187">
        <f t="shared" si="13"/>
        <v>104.68659439281166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O51" sqref="O51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200</v>
      </c>
      <c r="I2" s="119"/>
      <c r="J2" s="257" t="s">
        <v>123</v>
      </c>
      <c r="K2" s="5"/>
      <c r="L2" s="349" t="s">
        <v>191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349" t="s">
        <v>120</v>
      </c>
      <c r="M3" s="1"/>
      <c r="N3" s="129"/>
      <c r="O3" s="129"/>
      <c r="S3" s="31"/>
      <c r="T3" s="31"/>
      <c r="U3" s="31"/>
    </row>
    <row r="4" spans="8:30" x14ac:dyDescent="0.15">
      <c r="H4" s="139">
        <v>26388</v>
      </c>
      <c r="I4" s="119">
        <v>33</v>
      </c>
      <c r="J4" s="224" t="s">
        <v>0</v>
      </c>
      <c r="K4" s="163">
        <f>SUM(I4)</f>
        <v>33</v>
      </c>
      <c r="L4" s="366">
        <v>26091</v>
      </c>
      <c r="M4" s="54"/>
      <c r="N4" s="130"/>
      <c r="O4" s="130"/>
      <c r="S4" s="31"/>
      <c r="T4" s="31"/>
      <c r="U4" s="31"/>
    </row>
    <row r="5" spans="8:30" x14ac:dyDescent="0.15">
      <c r="H5" s="127">
        <v>19230</v>
      </c>
      <c r="I5" s="119">
        <v>26</v>
      </c>
      <c r="J5" s="224" t="s">
        <v>31</v>
      </c>
      <c r="K5" s="163">
        <f t="shared" ref="K5:K13" si="0">SUM(I5)</f>
        <v>26</v>
      </c>
      <c r="L5" s="367">
        <v>17883</v>
      </c>
      <c r="M5" s="54"/>
      <c r="N5" s="130"/>
      <c r="O5" s="130"/>
      <c r="S5" s="31"/>
      <c r="T5" s="31"/>
      <c r="U5" s="31"/>
    </row>
    <row r="6" spans="8:30" x14ac:dyDescent="0.15">
      <c r="H6" s="53">
        <v>8751</v>
      </c>
      <c r="I6" s="119">
        <v>14</v>
      </c>
      <c r="J6" s="224" t="s">
        <v>20</v>
      </c>
      <c r="K6" s="163">
        <f t="shared" si="0"/>
        <v>14</v>
      </c>
      <c r="L6" s="367">
        <v>9299</v>
      </c>
      <c r="M6" s="54"/>
      <c r="N6" s="256"/>
      <c r="O6" s="130"/>
      <c r="S6" s="31"/>
      <c r="T6" s="31"/>
      <c r="U6" s="31"/>
    </row>
    <row r="7" spans="8:30" x14ac:dyDescent="0.15">
      <c r="H7" s="127">
        <v>5363</v>
      </c>
      <c r="I7" s="119">
        <v>34</v>
      </c>
      <c r="J7" s="224" t="s">
        <v>1</v>
      </c>
      <c r="K7" s="163">
        <f t="shared" si="0"/>
        <v>34</v>
      </c>
      <c r="L7" s="367">
        <v>2759</v>
      </c>
      <c r="M7" s="54"/>
      <c r="N7" s="130"/>
      <c r="O7" s="130"/>
      <c r="S7" s="31"/>
      <c r="T7" s="31"/>
      <c r="U7" s="31"/>
    </row>
    <row r="8" spans="8:30" x14ac:dyDescent="0.15">
      <c r="H8" s="53">
        <v>4958</v>
      </c>
      <c r="I8" s="119">
        <v>38</v>
      </c>
      <c r="J8" s="224" t="s">
        <v>39</v>
      </c>
      <c r="K8" s="163">
        <f t="shared" si="0"/>
        <v>38</v>
      </c>
      <c r="L8" s="367">
        <v>3995</v>
      </c>
      <c r="M8" s="54"/>
      <c r="N8" s="130"/>
      <c r="O8" s="130"/>
      <c r="S8" s="31"/>
      <c r="T8" s="31"/>
      <c r="U8" s="31"/>
    </row>
    <row r="9" spans="8:30" x14ac:dyDescent="0.15">
      <c r="H9" s="53">
        <v>4768</v>
      </c>
      <c r="I9" s="119">
        <v>24</v>
      </c>
      <c r="J9" s="224" t="s">
        <v>29</v>
      </c>
      <c r="K9" s="163">
        <f t="shared" si="0"/>
        <v>24</v>
      </c>
      <c r="L9" s="367">
        <v>2709</v>
      </c>
      <c r="M9" s="54"/>
      <c r="N9" s="130"/>
      <c r="O9" s="130"/>
      <c r="S9" s="31"/>
      <c r="T9" s="31"/>
      <c r="U9" s="31"/>
    </row>
    <row r="10" spans="8:30" x14ac:dyDescent="0.15">
      <c r="H10" s="267">
        <v>3888</v>
      </c>
      <c r="I10" s="194">
        <v>15</v>
      </c>
      <c r="J10" s="227" t="s">
        <v>21</v>
      </c>
      <c r="K10" s="163">
        <f t="shared" si="0"/>
        <v>15</v>
      </c>
      <c r="L10" s="367">
        <v>3154</v>
      </c>
      <c r="S10" s="31"/>
      <c r="T10" s="31"/>
      <c r="U10" s="31"/>
    </row>
    <row r="11" spans="8:30" x14ac:dyDescent="0.15">
      <c r="H11" s="9">
        <v>2597</v>
      </c>
      <c r="I11" s="119">
        <v>36</v>
      </c>
      <c r="J11" s="224" t="s">
        <v>5</v>
      </c>
      <c r="K11" s="163">
        <f t="shared" si="0"/>
        <v>36</v>
      </c>
      <c r="L11" s="367">
        <v>2127</v>
      </c>
      <c r="M11" s="54"/>
      <c r="N11" s="130"/>
      <c r="O11" s="130"/>
      <c r="S11" s="31"/>
      <c r="T11" s="31"/>
      <c r="U11" s="31"/>
    </row>
    <row r="12" spans="8:30" x14ac:dyDescent="0.15">
      <c r="H12" s="233">
        <v>2162</v>
      </c>
      <c r="I12" s="194">
        <v>37</v>
      </c>
      <c r="J12" s="227" t="s">
        <v>38</v>
      </c>
      <c r="K12" s="163">
        <f t="shared" si="0"/>
        <v>37</v>
      </c>
      <c r="L12" s="367">
        <v>2237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490">
        <v>1346</v>
      </c>
      <c r="I13" s="483">
        <v>27</v>
      </c>
      <c r="J13" s="484" t="s">
        <v>32</v>
      </c>
      <c r="K13" s="163">
        <f t="shared" si="0"/>
        <v>27</v>
      </c>
      <c r="L13" s="367">
        <v>0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127">
        <v>1224</v>
      </c>
      <c r="I14" s="168">
        <v>25</v>
      </c>
      <c r="J14" s="245" t="s">
        <v>30</v>
      </c>
      <c r="K14" s="151" t="s">
        <v>8</v>
      </c>
      <c r="L14" s="368">
        <v>74946</v>
      </c>
      <c r="S14" s="31"/>
      <c r="T14" s="31"/>
      <c r="U14" s="31"/>
    </row>
    <row r="15" spans="8:30" x14ac:dyDescent="0.15">
      <c r="H15" s="393">
        <v>1010</v>
      </c>
      <c r="I15" s="119">
        <v>17</v>
      </c>
      <c r="J15" s="224" t="s">
        <v>22</v>
      </c>
      <c r="K15" s="61"/>
      <c r="L15" s="1" t="s">
        <v>67</v>
      </c>
      <c r="M15" s="471" t="s">
        <v>112</v>
      </c>
      <c r="N15" s="51" t="s">
        <v>83</v>
      </c>
      <c r="S15" s="31"/>
      <c r="T15" s="31"/>
      <c r="U15" s="31"/>
    </row>
    <row r="16" spans="8:30" x14ac:dyDescent="0.15">
      <c r="H16" s="267">
        <v>791</v>
      </c>
      <c r="I16" s="345">
        <v>40</v>
      </c>
      <c r="J16" s="225" t="s">
        <v>2</v>
      </c>
      <c r="K16" s="163">
        <f>SUM(I4)</f>
        <v>33</v>
      </c>
      <c r="L16" s="224" t="s">
        <v>0</v>
      </c>
      <c r="M16" s="369">
        <v>22709</v>
      </c>
      <c r="N16" s="128">
        <f>SUM(H4)</f>
        <v>26388</v>
      </c>
      <c r="O16" s="54"/>
      <c r="P16" s="21"/>
      <c r="S16" s="31"/>
      <c r="T16" s="31"/>
      <c r="U16" s="31"/>
    </row>
    <row r="17" spans="1:21" x14ac:dyDescent="0.15">
      <c r="H17" s="53">
        <v>559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370">
        <v>18028</v>
      </c>
      <c r="N17" s="128">
        <f t="shared" ref="N17:N25" si="2">SUM(H5)</f>
        <v>19230</v>
      </c>
      <c r="O17" s="54"/>
      <c r="P17" s="21"/>
      <c r="S17" s="31"/>
      <c r="T17" s="31"/>
      <c r="U17" s="31"/>
    </row>
    <row r="18" spans="1:21" x14ac:dyDescent="0.15">
      <c r="H18" s="411">
        <v>282</v>
      </c>
      <c r="I18" s="119">
        <v>16</v>
      </c>
      <c r="J18" s="224" t="s">
        <v>3</v>
      </c>
      <c r="K18" s="163">
        <f t="shared" si="1"/>
        <v>14</v>
      </c>
      <c r="L18" s="224" t="s">
        <v>20</v>
      </c>
      <c r="M18" s="370">
        <v>10182</v>
      </c>
      <c r="N18" s="128">
        <f t="shared" si="2"/>
        <v>8751</v>
      </c>
      <c r="O18" s="54"/>
      <c r="P18" s="21"/>
      <c r="S18" s="31"/>
      <c r="T18" s="31"/>
      <c r="U18" s="31"/>
    </row>
    <row r="19" spans="1:21" x14ac:dyDescent="0.15">
      <c r="H19" s="5">
        <v>270</v>
      </c>
      <c r="I19" s="119">
        <v>19</v>
      </c>
      <c r="J19" s="224" t="s">
        <v>24</v>
      </c>
      <c r="K19" s="163">
        <f t="shared" si="1"/>
        <v>34</v>
      </c>
      <c r="L19" s="224" t="s">
        <v>1</v>
      </c>
      <c r="M19" s="370">
        <v>4812</v>
      </c>
      <c r="N19" s="128">
        <f t="shared" si="2"/>
        <v>5363</v>
      </c>
      <c r="O19" s="54"/>
      <c r="P19" s="21"/>
      <c r="S19" s="31"/>
      <c r="T19" s="31"/>
      <c r="U19" s="31"/>
    </row>
    <row r="20" spans="1:21" ht="14.25" thickBot="1" x14ac:dyDescent="0.2">
      <c r="H20" s="127">
        <v>142</v>
      </c>
      <c r="I20" s="119">
        <v>23</v>
      </c>
      <c r="J20" s="224" t="s">
        <v>28</v>
      </c>
      <c r="K20" s="163">
        <f t="shared" si="1"/>
        <v>38</v>
      </c>
      <c r="L20" s="224" t="s">
        <v>39</v>
      </c>
      <c r="M20" s="370">
        <v>5150</v>
      </c>
      <c r="N20" s="128">
        <f t="shared" si="2"/>
        <v>4958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200</v>
      </c>
      <c r="D21" s="74" t="s">
        <v>191</v>
      </c>
      <c r="E21" s="74" t="s">
        <v>54</v>
      </c>
      <c r="F21" s="74" t="s">
        <v>53</v>
      </c>
      <c r="G21" s="74" t="s">
        <v>55</v>
      </c>
      <c r="H21" s="127">
        <v>128</v>
      </c>
      <c r="I21" s="119">
        <v>21</v>
      </c>
      <c r="J21" s="224" t="s">
        <v>26</v>
      </c>
      <c r="K21" s="163">
        <f t="shared" si="1"/>
        <v>24</v>
      </c>
      <c r="L21" s="224" t="s">
        <v>29</v>
      </c>
      <c r="M21" s="370">
        <v>4601</v>
      </c>
      <c r="N21" s="128">
        <f t="shared" si="2"/>
        <v>4768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26388</v>
      </c>
      <c r="D22" s="128">
        <f>SUM(L4)</f>
        <v>26091</v>
      </c>
      <c r="E22" s="66">
        <f t="shared" ref="E22:E32" si="4">SUM(N16/M16*100)</f>
        <v>116.2006253027434</v>
      </c>
      <c r="F22" s="70">
        <f>SUM(C22/D22*100)</f>
        <v>101.13832355984822</v>
      </c>
      <c r="G22" s="5"/>
      <c r="H22" s="470">
        <v>33</v>
      </c>
      <c r="I22" s="119">
        <v>32</v>
      </c>
      <c r="J22" s="224" t="s">
        <v>36</v>
      </c>
      <c r="K22" s="163">
        <f t="shared" si="1"/>
        <v>15</v>
      </c>
      <c r="L22" s="227" t="s">
        <v>21</v>
      </c>
      <c r="M22" s="370">
        <v>4122</v>
      </c>
      <c r="N22" s="128">
        <f t="shared" si="2"/>
        <v>3888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19230</v>
      </c>
      <c r="D23" s="128">
        <f>SUM(L5)</f>
        <v>17883</v>
      </c>
      <c r="E23" s="66">
        <f t="shared" si="4"/>
        <v>106.66740625693365</v>
      </c>
      <c r="F23" s="70">
        <f t="shared" ref="F23:F32" si="5">SUM(C23/D23*100)</f>
        <v>107.53229323938936</v>
      </c>
      <c r="G23" s="5"/>
      <c r="H23" s="131">
        <v>31</v>
      </c>
      <c r="I23" s="119">
        <v>22</v>
      </c>
      <c r="J23" s="224" t="s">
        <v>27</v>
      </c>
      <c r="K23" s="163">
        <f t="shared" si="1"/>
        <v>36</v>
      </c>
      <c r="L23" s="224" t="s">
        <v>5</v>
      </c>
      <c r="M23" s="370">
        <v>1704</v>
      </c>
      <c r="N23" s="128">
        <f t="shared" si="2"/>
        <v>2597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8751</v>
      </c>
      <c r="D24" s="128">
        <f t="shared" ref="D24:D31" si="6">SUM(L6)</f>
        <v>9299</v>
      </c>
      <c r="E24" s="66">
        <f t="shared" si="4"/>
        <v>85.945786682380671</v>
      </c>
      <c r="F24" s="70">
        <f t="shared" si="5"/>
        <v>94.106893214324117</v>
      </c>
      <c r="G24" s="5"/>
      <c r="H24" s="470">
        <v>23</v>
      </c>
      <c r="I24" s="119">
        <v>4</v>
      </c>
      <c r="J24" s="224" t="s">
        <v>12</v>
      </c>
      <c r="K24" s="163">
        <f t="shared" si="1"/>
        <v>37</v>
      </c>
      <c r="L24" s="227" t="s">
        <v>38</v>
      </c>
      <c r="M24" s="370">
        <v>3745</v>
      </c>
      <c r="N24" s="128">
        <f t="shared" si="2"/>
        <v>2162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1</v>
      </c>
      <c r="C25" s="52">
        <f t="shared" si="3"/>
        <v>5363</v>
      </c>
      <c r="D25" s="128">
        <f t="shared" si="6"/>
        <v>2759</v>
      </c>
      <c r="E25" s="66">
        <f t="shared" si="4"/>
        <v>111.45054031587698</v>
      </c>
      <c r="F25" s="70">
        <f t="shared" si="5"/>
        <v>194.38202247191012</v>
      </c>
      <c r="G25" s="5"/>
      <c r="H25" s="131">
        <v>22</v>
      </c>
      <c r="I25" s="119">
        <v>9</v>
      </c>
      <c r="J25" s="395" t="s">
        <v>179</v>
      </c>
      <c r="K25" s="252">
        <f t="shared" si="1"/>
        <v>27</v>
      </c>
      <c r="L25" s="484" t="s">
        <v>32</v>
      </c>
      <c r="M25" s="371">
        <v>1162</v>
      </c>
      <c r="N25" s="233">
        <f t="shared" si="2"/>
        <v>1346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39</v>
      </c>
      <c r="C26" s="128">
        <f t="shared" si="3"/>
        <v>4958</v>
      </c>
      <c r="D26" s="128">
        <f t="shared" si="6"/>
        <v>3995</v>
      </c>
      <c r="E26" s="474">
        <f t="shared" si="4"/>
        <v>96.271844660194176</v>
      </c>
      <c r="F26" s="477">
        <f t="shared" si="5"/>
        <v>124.10513141426785</v>
      </c>
      <c r="G26" s="16"/>
      <c r="H26" s="176">
        <v>20</v>
      </c>
      <c r="I26" s="119">
        <v>39</v>
      </c>
      <c r="J26" s="224" t="s">
        <v>40</v>
      </c>
      <c r="K26" s="5"/>
      <c r="L26" s="443" t="s">
        <v>169</v>
      </c>
      <c r="M26" s="372">
        <v>80731</v>
      </c>
      <c r="N26" s="265">
        <f>SUM(H44)</f>
        <v>84022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4768</v>
      </c>
      <c r="D27" s="128">
        <f t="shared" si="6"/>
        <v>2709</v>
      </c>
      <c r="E27" s="66">
        <f t="shared" si="4"/>
        <v>103.62964572918931</v>
      </c>
      <c r="F27" s="70">
        <f t="shared" si="5"/>
        <v>176.00590623846438</v>
      </c>
      <c r="G27" s="5"/>
      <c r="H27" s="131">
        <v>13</v>
      </c>
      <c r="I27" s="119">
        <v>6</v>
      </c>
      <c r="J27" s="224" t="s">
        <v>14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21</v>
      </c>
      <c r="C28" s="52">
        <f t="shared" si="3"/>
        <v>3888</v>
      </c>
      <c r="D28" s="128">
        <f t="shared" si="6"/>
        <v>3154</v>
      </c>
      <c r="E28" s="66">
        <f t="shared" si="4"/>
        <v>94.32314410480349</v>
      </c>
      <c r="F28" s="70">
        <f t="shared" si="5"/>
        <v>123.27203551046291</v>
      </c>
      <c r="G28" s="5"/>
      <c r="H28" s="176">
        <v>12</v>
      </c>
      <c r="I28" s="119">
        <v>31</v>
      </c>
      <c r="J28" s="224" t="s">
        <v>126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5</v>
      </c>
      <c r="C29" s="52">
        <f t="shared" si="3"/>
        <v>2597</v>
      </c>
      <c r="D29" s="128">
        <f t="shared" si="6"/>
        <v>2127</v>
      </c>
      <c r="E29" s="66">
        <f t="shared" si="4"/>
        <v>152.40610328638496</v>
      </c>
      <c r="F29" s="70">
        <f t="shared" si="5"/>
        <v>122.0968500235073</v>
      </c>
      <c r="G29" s="15"/>
      <c r="H29" s="470">
        <v>8</v>
      </c>
      <c r="I29" s="119">
        <v>7</v>
      </c>
      <c r="J29" s="224" t="s">
        <v>15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2162</v>
      </c>
      <c r="D30" s="128">
        <f t="shared" si="6"/>
        <v>2237</v>
      </c>
      <c r="E30" s="66">
        <f t="shared" si="4"/>
        <v>57.730307076101475</v>
      </c>
      <c r="F30" s="70">
        <f t="shared" si="5"/>
        <v>96.647295485024586</v>
      </c>
      <c r="G30" s="16"/>
      <c r="H30" s="176">
        <v>2</v>
      </c>
      <c r="I30" s="119">
        <v>12</v>
      </c>
      <c r="J30" s="224" t="s">
        <v>19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484" t="s">
        <v>32</v>
      </c>
      <c r="C31" s="52">
        <f t="shared" si="3"/>
        <v>1346</v>
      </c>
      <c r="D31" s="128">
        <f t="shared" si="6"/>
        <v>0</v>
      </c>
      <c r="E31" s="66">
        <f t="shared" si="4"/>
        <v>115.83476764199656</v>
      </c>
      <c r="F31" s="491" t="s">
        <v>217</v>
      </c>
      <c r="G31" s="132"/>
      <c r="H31" s="131">
        <v>1</v>
      </c>
      <c r="I31" s="119">
        <v>2</v>
      </c>
      <c r="J31" s="224" t="s">
        <v>6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84022</v>
      </c>
      <c r="D32" s="82">
        <f>SUM(L14)</f>
        <v>74946</v>
      </c>
      <c r="E32" s="85">
        <f t="shared" si="4"/>
        <v>104.07650097236501</v>
      </c>
      <c r="F32" s="83">
        <f t="shared" si="5"/>
        <v>112.11005257118458</v>
      </c>
      <c r="G32" s="84"/>
      <c r="H32" s="480">
        <v>0</v>
      </c>
      <c r="I32" s="119">
        <v>3</v>
      </c>
      <c r="J32" s="224" t="s">
        <v>11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5</v>
      </c>
      <c r="J33" s="224" t="s">
        <v>13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128">
        <v>0</v>
      </c>
      <c r="I34" s="119">
        <v>8</v>
      </c>
      <c r="J34" s="224" t="s">
        <v>16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10</v>
      </c>
      <c r="J35" s="224" t="s">
        <v>17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28">
        <v>0</v>
      </c>
      <c r="I36" s="119">
        <v>11</v>
      </c>
      <c r="J36" s="224" t="s">
        <v>18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267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53">
        <v>0</v>
      </c>
      <c r="I38" s="119">
        <v>18</v>
      </c>
      <c r="J38" s="224" t="s">
        <v>23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25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28</v>
      </c>
      <c r="J40" s="224" t="s">
        <v>33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29</v>
      </c>
      <c r="J41" s="224" t="s">
        <v>116</v>
      </c>
      <c r="L41" s="57"/>
      <c r="M41" s="31"/>
      <c r="S41" s="31"/>
      <c r="T41" s="31"/>
      <c r="U41" s="31"/>
    </row>
    <row r="42" spans="1:30" x14ac:dyDescent="0.15">
      <c r="H42" s="267">
        <v>0</v>
      </c>
      <c r="I42" s="119">
        <v>30</v>
      </c>
      <c r="J42" s="224" t="s">
        <v>34</v>
      </c>
      <c r="L42" s="57"/>
      <c r="M42" s="31"/>
      <c r="S42" s="31"/>
      <c r="T42" s="31"/>
      <c r="U42" s="31"/>
    </row>
    <row r="43" spans="1:30" x14ac:dyDescent="0.15">
      <c r="H43" s="127">
        <v>0</v>
      </c>
      <c r="I43" s="119">
        <v>35</v>
      </c>
      <c r="J43" s="224" t="s">
        <v>37</v>
      </c>
      <c r="L43" s="57"/>
      <c r="M43" s="31"/>
      <c r="S43" s="37"/>
      <c r="T43" s="37"/>
      <c r="U43" s="37"/>
    </row>
    <row r="44" spans="1:30" x14ac:dyDescent="0.15">
      <c r="H44" s="164">
        <f>SUM(H4:H43)</f>
        <v>84022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200</v>
      </c>
      <c r="I47" s="119"/>
      <c r="J47" s="250" t="s">
        <v>79</v>
      </c>
      <c r="K47" s="5"/>
      <c r="L47" s="354" t="s">
        <v>191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359" t="s">
        <v>120</v>
      </c>
      <c r="S48" s="31"/>
      <c r="T48" s="31"/>
      <c r="U48" s="31"/>
      <c r="V48" s="31"/>
    </row>
    <row r="49" spans="1:22" x14ac:dyDescent="0.15">
      <c r="H49" s="52">
        <v>55782</v>
      </c>
      <c r="I49" s="119">
        <v>26</v>
      </c>
      <c r="J49" s="224" t="s">
        <v>31</v>
      </c>
      <c r="K49" s="5">
        <f>SUM(I49)</f>
        <v>26</v>
      </c>
      <c r="L49" s="360">
        <v>55269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128">
        <v>18558</v>
      </c>
      <c r="I50" s="119">
        <v>25</v>
      </c>
      <c r="J50" s="224" t="s">
        <v>30</v>
      </c>
      <c r="K50" s="5">
        <f t="shared" ref="K50:K58" si="7">SUM(I50)</f>
        <v>25</v>
      </c>
      <c r="L50" s="360">
        <v>9269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127">
        <v>16537</v>
      </c>
      <c r="I51" s="119">
        <v>33</v>
      </c>
      <c r="J51" s="224" t="s">
        <v>0</v>
      </c>
      <c r="K51" s="5">
        <f t="shared" si="7"/>
        <v>33</v>
      </c>
      <c r="L51" s="360">
        <v>17075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127">
        <v>15682</v>
      </c>
      <c r="I52" s="119">
        <v>13</v>
      </c>
      <c r="J52" s="224" t="s">
        <v>7</v>
      </c>
      <c r="K52" s="5">
        <f t="shared" si="7"/>
        <v>13</v>
      </c>
      <c r="L52" s="360">
        <v>12986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200</v>
      </c>
      <c r="D53" s="74" t="s">
        <v>191</v>
      </c>
      <c r="E53" s="74" t="s">
        <v>54</v>
      </c>
      <c r="F53" s="74" t="s">
        <v>53</v>
      </c>
      <c r="G53" s="74" t="s">
        <v>55</v>
      </c>
      <c r="H53" s="53">
        <v>7780</v>
      </c>
      <c r="I53" s="119">
        <v>40</v>
      </c>
      <c r="J53" s="224" t="s">
        <v>2</v>
      </c>
      <c r="K53" s="5">
        <f t="shared" si="7"/>
        <v>40</v>
      </c>
      <c r="L53" s="360">
        <v>7743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55782</v>
      </c>
      <c r="D54" s="139">
        <f>SUM(L49)</f>
        <v>55269</v>
      </c>
      <c r="E54" s="66">
        <f t="shared" ref="E54:E64" si="9">SUM(N63/M63*100)</f>
        <v>97.601175791297052</v>
      </c>
      <c r="F54" s="66">
        <f>SUM(C54/D54*100)</f>
        <v>100.92818759159745</v>
      </c>
      <c r="G54" s="5"/>
      <c r="H54" s="127">
        <v>5045</v>
      </c>
      <c r="I54" s="119">
        <v>34</v>
      </c>
      <c r="J54" s="224" t="s">
        <v>1</v>
      </c>
      <c r="K54" s="5">
        <f t="shared" si="7"/>
        <v>34</v>
      </c>
      <c r="L54" s="360">
        <v>10299</v>
      </c>
      <c r="M54" s="31"/>
      <c r="N54" s="438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30</v>
      </c>
      <c r="C55" s="52">
        <f t="shared" si="8"/>
        <v>18558</v>
      </c>
      <c r="D55" s="139">
        <f t="shared" ref="D55:D64" si="10">SUM(L50)</f>
        <v>9269</v>
      </c>
      <c r="E55" s="66">
        <f t="shared" si="9"/>
        <v>203.55380059230009</v>
      </c>
      <c r="F55" s="66">
        <f t="shared" ref="F55:F64" si="11">SUM(C55/D55*100)</f>
        <v>200.21577300679687</v>
      </c>
      <c r="G55" s="5"/>
      <c r="H55" s="127">
        <v>4301</v>
      </c>
      <c r="I55" s="119">
        <v>24</v>
      </c>
      <c r="J55" s="224" t="s">
        <v>29</v>
      </c>
      <c r="K55" s="5">
        <f t="shared" si="7"/>
        <v>24</v>
      </c>
      <c r="L55" s="360">
        <v>3588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0</v>
      </c>
      <c r="C56" s="52">
        <f t="shared" si="8"/>
        <v>16537</v>
      </c>
      <c r="D56" s="139">
        <f t="shared" si="10"/>
        <v>17075</v>
      </c>
      <c r="E56" s="66">
        <f t="shared" si="9"/>
        <v>145.77750352609308</v>
      </c>
      <c r="F56" s="66">
        <f t="shared" si="11"/>
        <v>96.849194729136173</v>
      </c>
      <c r="G56" s="5"/>
      <c r="H56" s="53">
        <v>3642</v>
      </c>
      <c r="I56" s="119">
        <v>16</v>
      </c>
      <c r="J56" s="224" t="s">
        <v>3</v>
      </c>
      <c r="K56" s="5">
        <f t="shared" si="7"/>
        <v>16</v>
      </c>
      <c r="L56" s="360">
        <v>3123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7</v>
      </c>
      <c r="C57" s="52">
        <f t="shared" si="8"/>
        <v>15682</v>
      </c>
      <c r="D57" s="139">
        <f t="shared" si="10"/>
        <v>12986</v>
      </c>
      <c r="E57" s="66">
        <f t="shared" si="9"/>
        <v>60.116537606378905</v>
      </c>
      <c r="F57" s="66">
        <f t="shared" si="11"/>
        <v>120.76081934390884</v>
      </c>
      <c r="G57" s="5"/>
      <c r="H57" s="492">
        <v>2581</v>
      </c>
      <c r="I57" s="119">
        <v>36</v>
      </c>
      <c r="J57" s="224" t="s">
        <v>5</v>
      </c>
      <c r="K57" s="5">
        <f t="shared" si="7"/>
        <v>36</v>
      </c>
      <c r="L57" s="360">
        <v>8057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2</v>
      </c>
      <c r="C58" s="52">
        <f t="shared" si="8"/>
        <v>7780</v>
      </c>
      <c r="D58" s="139">
        <f t="shared" si="10"/>
        <v>7743</v>
      </c>
      <c r="E58" s="66">
        <f t="shared" si="9"/>
        <v>77.551834130781501</v>
      </c>
      <c r="F58" s="66">
        <f t="shared" si="11"/>
        <v>100.47785096215938</v>
      </c>
      <c r="G58" s="16"/>
      <c r="H58" s="233">
        <v>2088</v>
      </c>
      <c r="I58" s="194">
        <v>22</v>
      </c>
      <c r="J58" s="227" t="s">
        <v>27</v>
      </c>
      <c r="K58" s="18">
        <f t="shared" si="7"/>
        <v>22</v>
      </c>
      <c r="L58" s="361">
        <v>1476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1</v>
      </c>
      <c r="C59" s="52">
        <f t="shared" si="8"/>
        <v>5045</v>
      </c>
      <c r="D59" s="139">
        <f t="shared" si="10"/>
        <v>10299</v>
      </c>
      <c r="E59" s="66">
        <f t="shared" si="9"/>
        <v>100.79920079920079</v>
      </c>
      <c r="F59" s="66">
        <f t="shared" si="11"/>
        <v>48.985338382367225</v>
      </c>
      <c r="G59" s="5"/>
      <c r="H59" s="472">
        <v>1633</v>
      </c>
      <c r="I59" s="400">
        <v>38</v>
      </c>
      <c r="J59" s="304" t="s">
        <v>39</v>
      </c>
      <c r="K59" s="12" t="s">
        <v>75</v>
      </c>
      <c r="L59" s="362">
        <v>134254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29</v>
      </c>
      <c r="C60" s="52">
        <f t="shared" si="8"/>
        <v>4301</v>
      </c>
      <c r="D60" s="139">
        <f t="shared" si="10"/>
        <v>3588</v>
      </c>
      <c r="E60" s="66">
        <f t="shared" si="9"/>
        <v>103.36457582311944</v>
      </c>
      <c r="F60" s="66">
        <f t="shared" si="11"/>
        <v>119.87179487179486</v>
      </c>
      <c r="G60" s="5"/>
      <c r="H60" s="176">
        <v>418</v>
      </c>
      <c r="I60" s="197">
        <v>21</v>
      </c>
      <c r="J60" s="5" t="s">
        <v>166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3</v>
      </c>
      <c r="C61" s="52">
        <f t="shared" si="8"/>
        <v>3642</v>
      </c>
      <c r="D61" s="139">
        <f t="shared" si="10"/>
        <v>3123</v>
      </c>
      <c r="E61" s="66">
        <f t="shared" si="9"/>
        <v>141.49184149184148</v>
      </c>
      <c r="F61" s="66">
        <f t="shared" si="11"/>
        <v>116.61863592699329</v>
      </c>
      <c r="G61" s="15"/>
      <c r="H61" s="131">
        <v>253</v>
      </c>
      <c r="I61" s="197">
        <v>23</v>
      </c>
      <c r="J61" s="224" t="s">
        <v>28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5</v>
      </c>
      <c r="C62" s="52">
        <f t="shared" si="8"/>
        <v>2581</v>
      </c>
      <c r="D62" s="139">
        <f t="shared" si="10"/>
        <v>8057</v>
      </c>
      <c r="E62" s="66">
        <f t="shared" si="9"/>
        <v>73.033389926428967</v>
      </c>
      <c r="F62" s="66">
        <f t="shared" si="11"/>
        <v>32.034255926523521</v>
      </c>
      <c r="G62" s="16"/>
      <c r="H62" s="131">
        <v>207</v>
      </c>
      <c r="I62" s="244">
        <v>9</v>
      </c>
      <c r="J62" s="395" t="s">
        <v>176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27</v>
      </c>
      <c r="C63" s="388">
        <f t="shared" si="8"/>
        <v>2088</v>
      </c>
      <c r="D63" s="195">
        <f t="shared" si="10"/>
        <v>1476</v>
      </c>
      <c r="E63" s="72">
        <f t="shared" si="9"/>
        <v>78.29021372328458</v>
      </c>
      <c r="F63" s="72">
        <f t="shared" si="11"/>
        <v>141.46341463414635</v>
      </c>
      <c r="G63" s="132"/>
      <c r="H63" s="131">
        <v>202</v>
      </c>
      <c r="I63" s="119">
        <v>17</v>
      </c>
      <c r="J63" s="224" t="s">
        <v>22</v>
      </c>
      <c r="K63" s="5">
        <f>SUM(K49)</f>
        <v>26</v>
      </c>
      <c r="L63" s="224" t="s">
        <v>31</v>
      </c>
      <c r="M63" s="236">
        <v>57153</v>
      </c>
      <c r="N63" s="128">
        <f>SUM(H49)</f>
        <v>55782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134986</v>
      </c>
      <c r="D64" s="196">
        <f t="shared" si="10"/>
        <v>134254</v>
      </c>
      <c r="E64" s="85">
        <f t="shared" si="9"/>
        <v>100.41583907994674</v>
      </c>
      <c r="F64" s="85">
        <f t="shared" si="11"/>
        <v>100.54523515128039</v>
      </c>
      <c r="G64" s="84"/>
      <c r="H64" s="131">
        <v>144</v>
      </c>
      <c r="I64" s="119">
        <v>12</v>
      </c>
      <c r="J64" s="224" t="s">
        <v>19</v>
      </c>
      <c r="K64" s="5">
        <f t="shared" ref="K64:K72" si="12">SUM(K50)</f>
        <v>25</v>
      </c>
      <c r="L64" s="224" t="s">
        <v>30</v>
      </c>
      <c r="M64" s="236">
        <v>9117</v>
      </c>
      <c r="N64" s="128">
        <f t="shared" ref="N64:N72" si="13">SUM(H50)</f>
        <v>18558</v>
      </c>
      <c r="O64" s="54"/>
      <c r="S64" s="31"/>
      <c r="T64" s="31"/>
      <c r="U64" s="31"/>
      <c r="V64" s="31"/>
    </row>
    <row r="65" spans="2:22" x14ac:dyDescent="0.15">
      <c r="H65" s="52">
        <v>39</v>
      </c>
      <c r="I65" s="119">
        <v>27</v>
      </c>
      <c r="J65" s="224" t="s">
        <v>32</v>
      </c>
      <c r="K65" s="5">
        <f t="shared" si="12"/>
        <v>33</v>
      </c>
      <c r="L65" s="224" t="s">
        <v>0</v>
      </c>
      <c r="M65" s="236">
        <v>11344</v>
      </c>
      <c r="N65" s="128">
        <f t="shared" si="13"/>
        <v>16537</v>
      </c>
      <c r="O65" s="54"/>
      <c r="S65" s="31"/>
      <c r="T65" s="31"/>
      <c r="U65" s="31"/>
      <c r="V65" s="31"/>
    </row>
    <row r="66" spans="2:22" x14ac:dyDescent="0.15">
      <c r="H66" s="52">
        <v>28</v>
      </c>
      <c r="I66" s="119">
        <v>30</v>
      </c>
      <c r="J66" s="224" t="s">
        <v>34</v>
      </c>
      <c r="K66" s="5">
        <f t="shared" si="12"/>
        <v>13</v>
      </c>
      <c r="L66" s="224" t="s">
        <v>7</v>
      </c>
      <c r="M66" s="236">
        <v>26086</v>
      </c>
      <c r="N66" s="128">
        <f t="shared" si="13"/>
        <v>15682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6">
        <v>26</v>
      </c>
      <c r="I67" s="119">
        <v>1</v>
      </c>
      <c r="J67" s="224" t="s">
        <v>4</v>
      </c>
      <c r="K67" s="5">
        <f t="shared" si="12"/>
        <v>40</v>
      </c>
      <c r="L67" s="224" t="s">
        <v>2</v>
      </c>
      <c r="M67" s="236">
        <v>10032</v>
      </c>
      <c r="N67" s="128">
        <f t="shared" si="13"/>
        <v>7780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22</v>
      </c>
      <c r="I68" s="119">
        <v>29</v>
      </c>
      <c r="J68" s="224" t="s">
        <v>116</v>
      </c>
      <c r="K68" s="5">
        <f t="shared" si="12"/>
        <v>34</v>
      </c>
      <c r="L68" s="224" t="s">
        <v>1</v>
      </c>
      <c r="M68" s="236">
        <v>5005</v>
      </c>
      <c r="N68" s="128">
        <f t="shared" si="13"/>
        <v>5045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393">
        <v>18</v>
      </c>
      <c r="I69" s="119">
        <v>15</v>
      </c>
      <c r="J69" s="224" t="s">
        <v>21</v>
      </c>
      <c r="K69" s="5">
        <f t="shared" si="12"/>
        <v>24</v>
      </c>
      <c r="L69" s="224" t="s">
        <v>29</v>
      </c>
      <c r="M69" s="236">
        <v>4161</v>
      </c>
      <c r="N69" s="128">
        <f t="shared" si="13"/>
        <v>4301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0</v>
      </c>
      <c r="I70" s="119">
        <v>2</v>
      </c>
      <c r="J70" s="224" t="s">
        <v>6</v>
      </c>
      <c r="K70" s="5">
        <f t="shared" si="12"/>
        <v>16</v>
      </c>
      <c r="L70" s="224" t="s">
        <v>3</v>
      </c>
      <c r="M70" s="236">
        <v>2574</v>
      </c>
      <c r="N70" s="128">
        <f t="shared" si="13"/>
        <v>3642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127">
        <v>0</v>
      </c>
      <c r="I71" s="119">
        <v>3</v>
      </c>
      <c r="J71" s="224" t="s">
        <v>11</v>
      </c>
      <c r="K71" s="5">
        <f t="shared" si="12"/>
        <v>36</v>
      </c>
      <c r="L71" s="224" t="s">
        <v>5</v>
      </c>
      <c r="M71" s="236">
        <v>3534</v>
      </c>
      <c r="N71" s="128">
        <f t="shared" si="13"/>
        <v>2581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0</v>
      </c>
      <c r="I72" s="119">
        <v>4</v>
      </c>
      <c r="J72" s="224" t="s">
        <v>12</v>
      </c>
      <c r="K72" s="5">
        <f t="shared" si="12"/>
        <v>22</v>
      </c>
      <c r="L72" s="227" t="s">
        <v>27</v>
      </c>
      <c r="M72" s="237">
        <v>2667</v>
      </c>
      <c r="N72" s="128">
        <f t="shared" si="13"/>
        <v>2088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5</v>
      </c>
      <c r="J73" s="224" t="s">
        <v>13</v>
      </c>
      <c r="K73" s="52"/>
      <c r="L73" s="324" t="s">
        <v>106</v>
      </c>
      <c r="M73" s="235">
        <v>134427</v>
      </c>
      <c r="N73" s="234">
        <f>SUM(H89)</f>
        <v>134986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0</v>
      </c>
      <c r="I74" s="119">
        <v>6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7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127">
        <v>0</v>
      </c>
      <c r="I76" s="119">
        <v>8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393">
        <v>0</v>
      </c>
      <c r="I77" s="119">
        <v>10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127">
        <v>0</v>
      </c>
      <c r="I78" s="119">
        <v>11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14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53">
        <v>0</v>
      </c>
      <c r="I80" s="119">
        <v>18</v>
      </c>
      <c r="J80" s="224" t="s">
        <v>23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19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52">
        <v>0</v>
      </c>
      <c r="I82" s="119">
        <v>20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127">
        <v>0</v>
      </c>
      <c r="I83" s="119">
        <v>28</v>
      </c>
      <c r="J83" s="224" t="s">
        <v>33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338">
        <v>0</v>
      </c>
      <c r="I84" s="119">
        <v>31</v>
      </c>
      <c r="J84" s="224" t="s">
        <v>117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32</v>
      </c>
      <c r="J85" s="224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53">
        <v>0</v>
      </c>
      <c r="I86" s="119">
        <v>35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393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15">
      <c r="H89" s="165">
        <f>SUM(H49:H88)</f>
        <v>134986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46" sqref="M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25" t="s">
        <v>200</v>
      </c>
      <c r="I2" s="119"/>
      <c r="J2" s="259" t="s">
        <v>124</v>
      </c>
      <c r="K2" s="5"/>
      <c r="L2" s="251" t="s">
        <v>191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31681</v>
      </c>
      <c r="I4" s="119">
        <v>17</v>
      </c>
      <c r="J4" s="40" t="s">
        <v>22</v>
      </c>
      <c r="K4" s="277">
        <f>SUM(I4)</f>
        <v>17</v>
      </c>
      <c r="L4" s="315">
        <v>21375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338">
        <v>23295</v>
      </c>
      <c r="I5" s="119">
        <v>31</v>
      </c>
      <c r="J5" s="40" t="s">
        <v>71</v>
      </c>
      <c r="K5" s="277">
        <f t="shared" ref="K5:K13" si="0">SUM(I5)</f>
        <v>31</v>
      </c>
      <c r="L5" s="315">
        <v>31395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23148</v>
      </c>
      <c r="I6" s="119">
        <v>33</v>
      </c>
      <c r="J6" s="40" t="s">
        <v>0</v>
      </c>
      <c r="K6" s="277">
        <f t="shared" si="0"/>
        <v>33</v>
      </c>
      <c r="L6" s="315">
        <v>18433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53">
        <v>20027</v>
      </c>
      <c r="I7" s="119">
        <v>34</v>
      </c>
      <c r="J7" s="40" t="s">
        <v>1</v>
      </c>
      <c r="K7" s="277">
        <f t="shared" si="0"/>
        <v>34</v>
      </c>
      <c r="L7" s="315">
        <v>18283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15098</v>
      </c>
      <c r="I8" s="119">
        <v>13</v>
      </c>
      <c r="J8" s="40" t="s">
        <v>7</v>
      </c>
      <c r="K8" s="277">
        <f t="shared" si="0"/>
        <v>13</v>
      </c>
      <c r="L8" s="315">
        <v>9147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14380</v>
      </c>
      <c r="I9" s="119">
        <v>40</v>
      </c>
      <c r="J9" s="345" t="s">
        <v>2</v>
      </c>
      <c r="K9" s="277">
        <f t="shared" si="0"/>
        <v>40</v>
      </c>
      <c r="L9" s="315">
        <v>20457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13420</v>
      </c>
      <c r="I10" s="119">
        <v>16</v>
      </c>
      <c r="J10" s="40" t="s">
        <v>3</v>
      </c>
      <c r="K10" s="277">
        <f t="shared" si="0"/>
        <v>16</v>
      </c>
      <c r="L10" s="315">
        <v>8446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53">
        <v>12236</v>
      </c>
      <c r="I11" s="119">
        <v>3</v>
      </c>
      <c r="J11" s="40" t="s">
        <v>11</v>
      </c>
      <c r="K11" s="277">
        <f t="shared" si="0"/>
        <v>3</v>
      </c>
      <c r="L11" s="315">
        <v>6226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94">
        <v>10391</v>
      </c>
      <c r="I12" s="119">
        <v>2</v>
      </c>
      <c r="J12" s="40" t="s">
        <v>6</v>
      </c>
      <c r="K12" s="277">
        <f t="shared" si="0"/>
        <v>2</v>
      </c>
      <c r="L12" s="316">
        <v>7143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493">
        <v>6153</v>
      </c>
      <c r="I13" s="194">
        <v>21</v>
      </c>
      <c r="J13" s="487" t="s">
        <v>170</v>
      </c>
      <c r="K13" s="277">
        <f t="shared" si="0"/>
        <v>21</v>
      </c>
      <c r="L13" s="316">
        <v>6068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472">
        <v>6150</v>
      </c>
      <c r="I14" s="303">
        <v>25</v>
      </c>
      <c r="J14" s="458" t="s">
        <v>30</v>
      </c>
      <c r="K14" s="151" t="s">
        <v>8</v>
      </c>
      <c r="L14" s="317">
        <v>190365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5833</v>
      </c>
      <c r="I15" s="119">
        <v>26</v>
      </c>
      <c r="J15" s="40" t="s">
        <v>31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5675</v>
      </c>
      <c r="I16" s="119">
        <v>38</v>
      </c>
      <c r="J16" s="40" t="s">
        <v>39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5565</v>
      </c>
      <c r="I17" s="119">
        <v>11</v>
      </c>
      <c r="J17" s="40" t="s">
        <v>18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4759</v>
      </c>
      <c r="I18" s="119">
        <v>24</v>
      </c>
      <c r="J18" s="345" t="s">
        <v>29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2225</v>
      </c>
      <c r="I19" s="119">
        <v>1</v>
      </c>
      <c r="J19" s="40" t="s">
        <v>4</v>
      </c>
      <c r="K19" s="163">
        <f>SUM(I4)</f>
        <v>17</v>
      </c>
      <c r="L19" s="40" t="s">
        <v>22</v>
      </c>
      <c r="M19" s="459">
        <v>31621</v>
      </c>
      <c r="N19" s="128">
        <f>SUM(H4)</f>
        <v>31681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200</v>
      </c>
      <c r="D20" s="74" t="s">
        <v>191</v>
      </c>
      <c r="E20" s="74" t="s">
        <v>54</v>
      </c>
      <c r="F20" s="74" t="s">
        <v>53</v>
      </c>
      <c r="G20" s="75" t="s">
        <v>55</v>
      </c>
      <c r="H20" s="127">
        <v>1851</v>
      </c>
      <c r="I20" s="119">
        <v>36</v>
      </c>
      <c r="J20" s="40" t="s">
        <v>5</v>
      </c>
      <c r="K20" s="163">
        <f t="shared" ref="K20:K28" si="1">SUM(I5)</f>
        <v>31</v>
      </c>
      <c r="L20" s="40" t="s">
        <v>71</v>
      </c>
      <c r="M20" s="460">
        <v>22272</v>
      </c>
      <c r="N20" s="128">
        <f t="shared" ref="N20:N28" si="2">SUM(H5)</f>
        <v>23295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22</v>
      </c>
      <c r="C21" s="276">
        <f>SUM(H4)</f>
        <v>31681</v>
      </c>
      <c r="D21" s="9">
        <f>SUM(L4)</f>
        <v>21375</v>
      </c>
      <c r="E21" s="66">
        <f t="shared" ref="E21:E30" si="3">SUM(N19/M19*100)</f>
        <v>100.18974731981911</v>
      </c>
      <c r="F21" s="66">
        <f t="shared" ref="F21:F31" si="4">SUM(C21/D21*100)</f>
        <v>148.21520467836257</v>
      </c>
      <c r="G21" s="77"/>
      <c r="H21" s="127">
        <v>1531</v>
      </c>
      <c r="I21" s="119">
        <v>9</v>
      </c>
      <c r="J21" s="395" t="s">
        <v>178</v>
      </c>
      <c r="K21" s="163">
        <f t="shared" si="1"/>
        <v>33</v>
      </c>
      <c r="L21" s="40" t="s">
        <v>0</v>
      </c>
      <c r="M21" s="460">
        <v>22407</v>
      </c>
      <c r="N21" s="128">
        <f t="shared" si="2"/>
        <v>23148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71</v>
      </c>
      <c r="C22" s="276">
        <f t="shared" ref="C22:C30" si="5">SUM(H5)</f>
        <v>23295</v>
      </c>
      <c r="D22" s="9">
        <f t="shared" ref="D22:D30" si="6">SUM(L5)</f>
        <v>31395</v>
      </c>
      <c r="E22" s="66">
        <f t="shared" si="3"/>
        <v>104.59321120689656</v>
      </c>
      <c r="F22" s="66">
        <f t="shared" si="4"/>
        <v>74.199713330148114</v>
      </c>
      <c r="G22" s="77"/>
      <c r="H22" s="127">
        <v>1332</v>
      </c>
      <c r="I22" s="119">
        <v>14</v>
      </c>
      <c r="J22" s="40" t="s">
        <v>20</v>
      </c>
      <c r="K22" s="163">
        <f t="shared" si="1"/>
        <v>34</v>
      </c>
      <c r="L22" s="40" t="s">
        <v>1</v>
      </c>
      <c r="M22" s="460">
        <v>17520</v>
      </c>
      <c r="N22" s="128">
        <f t="shared" si="2"/>
        <v>20027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0</v>
      </c>
      <c r="C23" s="473">
        <f t="shared" si="5"/>
        <v>23148</v>
      </c>
      <c r="D23" s="139">
        <f t="shared" si="6"/>
        <v>18433</v>
      </c>
      <c r="E23" s="474">
        <f t="shared" si="3"/>
        <v>103.30700227607443</v>
      </c>
      <c r="F23" s="474">
        <f t="shared" si="4"/>
        <v>125.57912439646286</v>
      </c>
      <c r="G23" s="77"/>
      <c r="H23" s="127">
        <v>444</v>
      </c>
      <c r="I23" s="119">
        <v>12</v>
      </c>
      <c r="J23" s="40" t="s">
        <v>19</v>
      </c>
      <c r="K23" s="163">
        <f t="shared" si="1"/>
        <v>13</v>
      </c>
      <c r="L23" s="40" t="s">
        <v>7</v>
      </c>
      <c r="M23" s="460">
        <v>15053</v>
      </c>
      <c r="N23" s="128">
        <f t="shared" si="2"/>
        <v>15098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1</v>
      </c>
      <c r="C24" s="276">
        <f t="shared" si="5"/>
        <v>20027</v>
      </c>
      <c r="D24" s="9">
        <f t="shared" si="6"/>
        <v>18283</v>
      </c>
      <c r="E24" s="66">
        <f t="shared" si="3"/>
        <v>114.30936073059361</v>
      </c>
      <c r="F24" s="66">
        <f t="shared" si="4"/>
        <v>109.53891593283377</v>
      </c>
      <c r="G24" s="77"/>
      <c r="H24" s="127">
        <v>345</v>
      </c>
      <c r="I24" s="119">
        <v>32</v>
      </c>
      <c r="J24" s="40" t="s">
        <v>36</v>
      </c>
      <c r="K24" s="163">
        <f t="shared" si="1"/>
        <v>40</v>
      </c>
      <c r="L24" s="345" t="s">
        <v>2</v>
      </c>
      <c r="M24" s="460">
        <v>13709</v>
      </c>
      <c r="N24" s="128">
        <f t="shared" si="2"/>
        <v>14380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7</v>
      </c>
      <c r="C25" s="276">
        <f t="shared" si="5"/>
        <v>15098</v>
      </c>
      <c r="D25" s="9">
        <f t="shared" si="6"/>
        <v>9147</v>
      </c>
      <c r="E25" s="66">
        <f t="shared" si="3"/>
        <v>100.29894373214641</v>
      </c>
      <c r="F25" s="66">
        <f t="shared" si="4"/>
        <v>165.05958237673553</v>
      </c>
      <c r="G25" s="87"/>
      <c r="H25" s="127">
        <v>254</v>
      </c>
      <c r="I25" s="119">
        <v>27</v>
      </c>
      <c r="J25" s="40" t="s">
        <v>32</v>
      </c>
      <c r="K25" s="163">
        <f t="shared" si="1"/>
        <v>16</v>
      </c>
      <c r="L25" s="40" t="s">
        <v>3</v>
      </c>
      <c r="M25" s="460">
        <v>15234</v>
      </c>
      <c r="N25" s="128">
        <f t="shared" si="2"/>
        <v>13420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345" t="s">
        <v>2</v>
      </c>
      <c r="C26" s="276">
        <f t="shared" si="5"/>
        <v>14380</v>
      </c>
      <c r="D26" s="9">
        <f t="shared" si="6"/>
        <v>20457</v>
      </c>
      <c r="E26" s="66">
        <f t="shared" si="3"/>
        <v>104.89459479174266</v>
      </c>
      <c r="F26" s="66">
        <f t="shared" si="4"/>
        <v>70.29378696778609</v>
      </c>
      <c r="G26" s="77"/>
      <c r="H26" s="127">
        <v>230</v>
      </c>
      <c r="I26" s="119">
        <v>20</v>
      </c>
      <c r="J26" s="40" t="s">
        <v>25</v>
      </c>
      <c r="K26" s="163">
        <f t="shared" si="1"/>
        <v>3</v>
      </c>
      <c r="L26" s="40" t="s">
        <v>11</v>
      </c>
      <c r="M26" s="460">
        <v>13178</v>
      </c>
      <c r="N26" s="128">
        <f t="shared" si="2"/>
        <v>12236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3</v>
      </c>
      <c r="C27" s="276">
        <f t="shared" si="5"/>
        <v>13420</v>
      </c>
      <c r="D27" s="9">
        <f t="shared" si="6"/>
        <v>8446</v>
      </c>
      <c r="E27" s="66">
        <f t="shared" si="3"/>
        <v>88.092424839175536</v>
      </c>
      <c r="F27" s="66">
        <f t="shared" si="4"/>
        <v>158.89178309258821</v>
      </c>
      <c r="G27" s="77"/>
      <c r="H27" s="127">
        <v>179</v>
      </c>
      <c r="I27" s="119">
        <v>4</v>
      </c>
      <c r="J27" s="40" t="s">
        <v>12</v>
      </c>
      <c r="K27" s="163">
        <f t="shared" si="1"/>
        <v>2</v>
      </c>
      <c r="L27" s="40" t="s">
        <v>6</v>
      </c>
      <c r="M27" s="461">
        <v>18851</v>
      </c>
      <c r="N27" s="128">
        <f t="shared" si="2"/>
        <v>10391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11</v>
      </c>
      <c r="C28" s="276">
        <f t="shared" si="5"/>
        <v>12236</v>
      </c>
      <c r="D28" s="9">
        <f t="shared" si="6"/>
        <v>6226</v>
      </c>
      <c r="E28" s="66">
        <f t="shared" si="3"/>
        <v>92.851722567916227</v>
      </c>
      <c r="F28" s="66">
        <f t="shared" si="4"/>
        <v>196.5306778027626</v>
      </c>
      <c r="G28" s="88"/>
      <c r="H28" s="127">
        <v>144</v>
      </c>
      <c r="I28" s="119">
        <v>39</v>
      </c>
      <c r="J28" s="40" t="s">
        <v>40</v>
      </c>
      <c r="K28" s="252">
        <f t="shared" si="1"/>
        <v>21</v>
      </c>
      <c r="L28" s="487" t="s">
        <v>166</v>
      </c>
      <c r="M28" s="462">
        <v>6087</v>
      </c>
      <c r="N28" s="233">
        <f t="shared" si="2"/>
        <v>6153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6</v>
      </c>
      <c r="C29" s="276">
        <f t="shared" si="5"/>
        <v>10391</v>
      </c>
      <c r="D29" s="9">
        <f t="shared" si="6"/>
        <v>7143</v>
      </c>
      <c r="E29" s="66">
        <f t="shared" si="3"/>
        <v>55.121744204551483</v>
      </c>
      <c r="F29" s="66">
        <f t="shared" si="4"/>
        <v>145.47109057818844</v>
      </c>
      <c r="G29" s="87"/>
      <c r="H29" s="127">
        <v>113</v>
      </c>
      <c r="I29" s="119">
        <v>7</v>
      </c>
      <c r="J29" s="40" t="s">
        <v>15</v>
      </c>
      <c r="K29" s="161"/>
      <c r="L29" s="161" t="s">
        <v>182</v>
      </c>
      <c r="M29" s="463">
        <v>214509</v>
      </c>
      <c r="N29" s="241">
        <f>SUM(H44)</f>
        <v>206790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487" t="s">
        <v>166</v>
      </c>
      <c r="C30" s="276">
        <f t="shared" si="5"/>
        <v>6153</v>
      </c>
      <c r="D30" s="9">
        <f t="shared" si="6"/>
        <v>6068</v>
      </c>
      <c r="E30" s="72">
        <f t="shared" si="3"/>
        <v>101.08427796944308</v>
      </c>
      <c r="F30" s="78">
        <f t="shared" si="4"/>
        <v>101.40079103493737</v>
      </c>
      <c r="G30" s="90"/>
      <c r="H30" s="338">
        <v>104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206790</v>
      </c>
      <c r="D31" s="82">
        <f>SUM(L14)</f>
        <v>190365</v>
      </c>
      <c r="E31" s="85">
        <f>SUM(N29/M29*100)</f>
        <v>96.401549585332077</v>
      </c>
      <c r="F31" s="78">
        <f t="shared" si="4"/>
        <v>108.62816168938619</v>
      </c>
      <c r="G31" s="86"/>
      <c r="H31" s="127">
        <v>62</v>
      </c>
      <c r="I31" s="119">
        <v>5</v>
      </c>
      <c r="J31" s="40" t="s">
        <v>13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56</v>
      </c>
      <c r="I32" s="119">
        <v>18</v>
      </c>
      <c r="J32" s="40" t="s">
        <v>23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39</v>
      </c>
      <c r="I33" s="119">
        <v>19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338">
        <v>33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18</v>
      </c>
      <c r="I35" s="119">
        <v>29</v>
      </c>
      <c r="J35" s="40" t="s">
        <v>57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12</v>
      </c>
      <c r="I36" s="119">
        <v>23</v>
      </c>
      <c r="J36" s="40" t="s">
        <v>28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7</v>
      </c>
      <c r="I37" s="119">
        <v>6</v>
      </c>
      <c r="J37" s="40" t="s">
        <v>14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53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206790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200</v>
      </c>
      <c r="I48" s="119"/>
      <c r="J48" s="262" t="s">
        <v>104</v>
      </c>
      <c r="K48" s="5"/>
      <c r="L48" s="384" t="s">
        <v>191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384" t="s">
        <v>197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39572</v>
      </c>
      <c r="I50" s="119">
        <v>16</v>
      </c>
      <c r="J50" s="40" t="s">
        <v>3</v>
      </c>
      <c r="K50" s="382">
        <f>SUM(I50)</f>
        <v>16</v>
      </c>
      <c r="L50" s="385">
        <v>30705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11924</v>
      </c>
      <c r="I51" s="119">
        <v>33</v>
      </c>
      <c r="J51" s="40" t="s">
        <v>0</v>
      </c>
      <c r="K51" s="382">
        <f t="shared" ref="K51:K59" si="7">SUM(I51)</f>
        <v>33</v>
      </c>
      <c r="L51" s="386">
        <v>4247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10702</v>
      </c>
      <c r="I52" s="119">
        <v>38</v>
      </c>
      <c r="J52" s="40" t="s">
        <v>39</v>
      </c>
      <c r="K52" s="382">
        <f t="shared" si="7"/>
        <v>38</v>
      </c>
      <c r="L52" s="386">
        <v>8697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200</v>
      </c>
      <c r="D53" s="74" t="s">
        <v>191</v>
      </c>
      <c r="E53" s="74" t="s">
        <v>54</v>
      </c>
      <c r="F53" s="74" t="s">
        <v>53</v>
      </c>
      <c r="G53" s="75" t="s">
        <v>55</v>
      </c>
      <c r="H53" s="127">
        <v>7264</v>
      </c>
      <c r="I53" s="119">
        <v>26</v>
      </c>
      <c r="J53" s="40" t="s">
        <v>31</v>
      </c>
      <c r="K53" s="382">
        <f t="shared" si="7"/>
        <v>26</v>
      </c>
      <c r="L53" s="386">
        <v>3767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39572</v>
      </c>
      <c r="D54" s="139">
        <f>SUM(L50)</f>
        <v>30705</v>
      </c>
      <c r="E54" s="66">
        <f t="shared" ref="E54:E63" si="8">SUM(N67/M67*100)</f>
        <v>125.18031127419967</v>
      </c>
      <c r="F54" s="66">
        <f t="shared" ref="F54:F61" si="9">SUM(C54/D54*100)</f>
        <v>128.87803289366553</v>
      </c>
      <c r="G54" s="77"/>
      <c r="H54" s="53">
        <v>3620</v>
      </c>
      <c r="I54" s="119">
        <v>36</v>
      </c>
      <c r="J54" s="40" t="s">
        <v>5</v>
      </c>
      <c r="K54" s="382">
        <f t="shared" si="7"/>
        <v>36</v>
      </c>
      <c r="L54" s="386">
        <v>497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0</v>
      </c>
      <c r="C55" s="52">
        <f t="shared" ref="C55:C63" si="10">SUM(H51)</f>
        <v>11924</v>
      </c>
      <c r="D55" s="139">
        <f t="shared" ref="D55:D63" si="11">SUM(L51)</f>
        <v>4247</v>
      </c>
      <c r="E55" s="66">
        <f t="shared" si="8"/>
        <v>435.97806215722119</v>
      </c>
      <c r="F55" s="66">
        <f t="shared" si="9"/>
        <v>280.7628914527902</v>
      </c>
      <c r="G55" s="77"/>
      <c r="H55" s="53">
        <v>3481</v>
      </c>
      <c r="I55" s="119">
        <v>34</v>
      </c>
      <c r="J55" s="40" t="s">
        <v>1</v>
      </c>
      <c r="K55" s="382">
        <f t="shared" si="7"/>
        <v>34</v>
      </c>
      <c r="L55" s="386">
        <v>2701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39</v>
      </c>
      <c r="C56" s="52">
        <f t="shared" si="10"/>
        <v>10702</v>
      </c>
      <c r="D56" s="139">
        <f t="shared" si="11"/>
        <v>8697</v>
      </c>
      <c r="E56" s="66">
        <f t="shared" si="8"/>
        <v>121.24164495298515</v>
      </c>
      <c r="F56" s="66">
        <f t="shared" si="9"/>
        <v>123.05392664137058</v>
      </c>
      <c r="G56" s="77"/>
      <c r="H56" s="127">
        <v>1917</v>
      </c>
      <c r="I56" s="119">
        <v>40</v>
      </c>
      <c r="J56" s="40" t="s">
        <v>2</v>
      </c>
      <c r="K56" s="382">
        <f t="shared" si="7"/>
        <v>40</v>
      </c>
      <c r="L56" s="386">
        <v>498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7264</v>
      </c>
      <c r="D57" s="139">
        <f t="shared" si="11"/>
        <v>3767</v>
      </c>
      <c r="E57" s="66">
        <f t="shared" si="8"/>
        <v>146.18635540350172</v>
      </c>
      <c r="F57" s="66">
        <f t="shared" si="9"/>
        <v>192.83249269976108</v>
      </c>
      <c r="G57" s="77"/>
      <c r="H57" s="53">
        <v>1016</v>
      </c>
      <c r="I57" s="119">
        <v>25</v>
      </c>
      <c r="J57" s="40" t="s">
        <v>30</v>
      </c>
      <c r="K57" s="382">
        <f t="shared" si="7"/>
        <v>25</v>
      </c>
      <c r="L57" s="386">
        <v>1457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5</v>
      </c>
      <c r="C58" s="52">
        <f t="shared" si="10"/>
        <v>3620</v>
      </c>
      <c r="D58" s="139">
        <f t="shared" si="11"/>
        <v>497</v>
      </c>
      <c r="E58" s="66">
        <f t="shared" si="8"/>
        <v>1087.087087087087</v>
      </c>
      <c r="F58" s="66">
        <f t="shared" si="9"/>
        <v>728.37022132796778</v>
      </c>
      <c r="G58" s="87"/>
      <c r="H58" s="53">
        <v>818</v>
      </c>
      <c r="I58" s="119">
        <v>14</v>
      </c>
      <c r="J58" s="40" t="s">
        <v>20</v>
      </c>
      <c r="K58" s="382">
        <f t="shared" si="7"/>
        <v>14</v>
      </c>
      <c r="L58" s="386">
        <v>733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1</v>
      </c>
      <c r="C59" s="52">
        <f t="shared" si="10"/>
        <v>3481</v>
      </c>
      <c r="D59" s="139">
        <f t="shared" si="11"/>
        <v>2701</v>
      </c>
      <c r="E59" s="66">
        <f t="shared" si="8"/>
        <v>101.162452775356</v>
      </c>
      <c r="F59" s="66">
        <f t="shared" si="9"/>
        <v>128.87819326175492</v>
      </c>
      <c r="G59" s="77"/>
      <c r="H59" s="486">
        <v>787</v>
      </c>
      <c r="I59" s="194">
        <v>31</v>
      </c>
      <c r="J59" s="103" t="s">
        <v>128</v>
      </c>
      <c r="K59" s="383">
        <f t="shared" si="7"/>
        <v>31</v>
      </c>
      <c r="L59" s="387">
        <v>926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444">
        <v>7</v>
      </c>
      <c r="B60" s="40" t="s">
        <v>2</v>
      </c>
      <c r="C60" s="128">
        <f t="shared" si="10"/>
        <v>1917</v>
      </c>
      <c r="D60" s="139">
        <f t="shared" si="11"/>
        <v>498</v>
      </c>
      <c r="E60" s="66">
        <f t="shared" si="8"/>
        <v>142</v>
      </c>
      <c r="F60" s="66">
        <f t="shared" si="9"/>
        <v>384.93975903614455</v>
      </c>
      <c r="G60" s="445"/>
      <c r="H60" s="495">
        <v>339</v>
      </c>
      <c r="I60" s="303">
        <v>24</v>
      </c>
      <c r="J60" s="496" t="s">
        <v>29</v>
      </c>
      <c r="K60" s="446" t="s">
        <v>8</v>
      </c>
      <c r="L60" s="468">
        <v>55571</v>
      </c>
      <c r="M60" s="447"/>
      <c r="N60" s="130"/>
      <c r="Q60" s="129"/>
      <c r="R60" s="44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30</v>
      </c>
      <c r="C61" s="52">
        <f t="shared" si="10"/>
        <v>1016</v>
      </c>
      <c r="D61" s="139">
        <f t="shared" si="11"/>
        <v>1457</v>
      </c>
      <c r="E61" s="66">
        <f t="shared" si="8"/>
        <v>57.368718238283456</v>
      </c>
      <c r="F61" s="66">
        <f t="shared" si="9"/>
        <v>69.732326698695942</v>
      </c>
      <c r="G61" s="88"/>
      <c r="H61" s="338">
        <v>308</v>
      </c>
      <c r="I61" s="119">
        <v>15</v>
      </c>
      <c r="J61" s="40" t="s">
        <v>21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20</v>
      </c>
      <c r="C62" s="52">
        <f t="shared" si="10"/>
        <v>818</v>
      </c>
      <c r="D62" s="139">
        <f t="shared" si="11"/>
        <v>733</v>
      </c>
      <c r="E62" s="66">
        <f t="shared" si="8"/>
        <v>90.888888888888886</v>
      </c>
      <c r="F62" s="66">
        <f>SUM(C62/D62*100)</f>
        <v>111.59618008185539</v>
      </c>
      <c r="G62" s="87"/>
      <c r="H62" s="53">
        <v>214</v>
      </c>
      <c r="I62" s="119">
        <v>1</v>
      </c>
      <c r="J62" s="40" t="s">
        <v>4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71</v>
      </c>
      <c r="C63" s="52">
        <f t="shared" si="10"/>
        <v>787</v>
      </c>
      <c r="D63" s="139">
        <f t="shared" si="11"/>
        <v>926</v>
      </c>
      <c r="E63" s="72">
        <f t="shared" si="8"/>
        <v>60.122230710466006</v>
      </c>
      <c r="F63" s="66">
        <f>SUM(C63/D63*100)</f>
        <v>84.989200863930876</v>
      </c>
      <c r="G63" s="90"/>
      <c r="H63" s="127">
        <v>104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82292</v>
      </c>
      <c r="D64" s="82">
        <f>SUM(L60)</f>
        <v>55571</v>
      </c>
      <c r="E64" s="85">
        <f>SUM(N77/M77*100)</f>
        <v>141.11635085312525</v>
      </c>
      <c r="F64" s="85">
        <f>SUM(C64/D64*100)</f>
        <v>148.08443252775729</v>
      </c>
      <c r="G64" s="86"/>
      <c r="H64" s="411">
        <v>98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395" t="s">
        <v>178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23</v>
      </c>
      <c r="I66" s="119">
        <v>19</v>
      </c>
      <c r="J66" s="40" t="s">
        <v>24</v>
      </c>
      <c r="K66" s="1"/>
      <c r="L66" s="263" t="s">
        <v>104</v>
      </c>
      <c r="M66" s="405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127">
        <v>19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31612</v>
      </c>
      <c r="N67" s="128">
        <f>SUM(H50)</f>
        <v>39572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53">
        <v>6</v>
      </c>
      <c r="I68" s="119">
        <v>23</v>
      </c>
      <c r="J68" s="40" t="s">
        <v>28</v>
      </c>
      <c r="K68" s="5">
        <f t="shared" ref="K68:K76" si="12">SUM(I51)</f>
        <v>33</v>
      </c>
      <c r="L68" s="40" t="s">
        <v>0</v>
      </c>
      <c r="M68" s="239">
        <v>2735</v>
      </c>
      <c r="N68" s="128">
        <f t="shared" ref="N68:N76" si="13">SUM(H51)</f>
        <v>11924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39</v>
      </c>
      <c r="M69" s="239">
        <v>8827</v>
      </c>
      <c r="N69" s="128">
        <f t="shared" si="13"/>
        <v>10702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26</v>
      </c>
      <c r="L70" s="40" t="s">
        <v>31</v>
      </c>
      <c r="M70" s="239">
        <v>4969</v>
      </c>
      <c r="N70" s="128">
        <f t="shared" si="13"/>
        <v>7264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127">
        <v>0</v>
      </c>
      <c r="I71" s="119">
        <v>4</v>
      </c>
      <c r="J71" s="40" t="s">
        <v>12</v>
      </c>
      <c r="K71" s="5">
        <f t="shared" si="12"/>
        <v>36</v>
      </c>
      <c r="L71" s="40" t="s">
        <v>5</v>
      </c>
      <c r="M71" s="239">
        <v>333</v>
      </c>
      <c r="N71" s="128">
        <f t="shared" si="13"/>
        <v>3620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27">
        <v>0</v>
      </c>
      <c r="I72" s="119">
        <v>5</v>
      </c>
      <c r="J72" s="40" t="s">
        <v>13</v>
      </c>
      <c r="K72" s="5">
        <f t="shared" si="12"/>
        <v>34</v>
      </c>
      <c r="L72" s="40" t="s">
        <v>1</v>
      </c>
      <c r="M72" s="239">
        <v>3441</v>
      </c>
      <c r="N72" s="128">
        <f t="shared" si="13"/>
        <v>3481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40</v>
      </c>
      <c r="L73" s="40" t="s">
        <v>2</v>
      </c>
      <c r="M73" s="239">
        <v>1350</v>
      </c>
      <c r="N73" s="128">
        <f t="shared" si="13"/>
        <v>1917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7</v>
      </c>
      <c r="J74" s="40" t="s">
        <v>15</v>
      </c>
      <c r="K74" s="5">
        <f t="shared" si="12"/>
        <v>25</v>
      </c>
      <c r="L74" s="40" t="s">
        <v>30</v>
      </c>
      <c r="M74" s="239">
        <v>1771</v>
      </c>
      <c r="N74" s="128">
        <f t="shared" si="13"/>
        <v>1016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14</v>
      </c>
      <c r="L75" s="40" t="s">
        <v>20</v>
      </c>
      <c r="M75" s="239">
        <v>900</v>
      </c>
      <c r="N75" s="128">
        <f t="shared" si="13"/>
        <v>818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31</v>
      </c>
      <c r="L76" s="103" t="s">
        <v>71</v>
      </c>
      <c r="M76" s="240">
        <v>1309</v>
      </c>
      <c r="N76" s="233">
        <f t="shared" si="13"/>
        <v>787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127">
        <v>0</v>
      </c>
      <c r="I77" s="119">
        <v>11</v>
      </c>
      <c r="J77" s="40" t="s">
        <v>18</v>
      </c>
      <c r="K77" s="5"/>
      <c r="L77" s="161" t="s">
        <v>69</v>
      </c>
      <c r="M77" s="350">
        <v>58315</v>
      </c>
      <c r="N77" s="241">
        <f>SUM(H90)</f>
        <v>82292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127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1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127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338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82292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51" sqref="N51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39" t="s">
        <v>203</v>
      </c>
      <c r="I2" s="5"/>
      <c r="J2" s="254" t="s">
        <v>122</v>
      </c>
      <c r="K2" s="117"/>
      <c r="L2" s="373" t="s">
        <v>195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374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36745</v>
      </c>
      <c r="I4" s="119">
        <v>33</v>
      </c>
      <c r="J4" s="225" t="s">
        <v>0</v>
      </c>
      <c r="K4" s="167">
        <f>SUM(I4)</f>
        <v>33</v>
      </c>
      <c r="L4" s="366">
        <v>37567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12150</v>
      </c>
      <c r="I5" s="119">
        <v>13</v>
      </c>
      <c r="J5" s="225" t="s">
        <v>7</v>
      </c>
      <c r="K5" s="167">
        <f t="shared" ref="K5:K13" si="0">SUM(I5)</f>
        <v>13</v>
      </c>
      <c r="L5" s="367">
        <v>6712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11083</v>
      </c>
      <c r="I6" s="119">
        <v>34</v>
      </c>
      <c r="J6" s="225" t="s">
        <v>1</v>
      </c>
      <c r="K6" s="167">
        <f t="shared" si="0"/>
        <v>34</v>
      </c>
      <c r="L6" s="367">
        <v>25966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10026</v>
      </c>
      <c r="I7" s="119">
        <v>40</v>
      </c>
      <c r="J7" s="225" t="s">
        <v>2</v>
      </c>
      <c r="K7" s="167">
        <f t="shared" si="0"/>
        <v>40</v>
      </c>
      <c r="L7" s="367">
        <v>9634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9135</v>
      </c>
      <c r="I8" s="119">
        <v>9</v>
      </c>
      <c r="J8" s="412" t="s">
        <v>177</v>
      </c>
      <c r="K8" s="167">
        <f t="shared" si="0"/>
        <v>9</v>
      </c>
      <c r="L8" s="367">
        <v>7402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6115</v>
      </c>
      <c r="I9" s="119">
        <v>24</v>
      </c>
      <c r="J9" s="225" t="s">
        <v>29</v>
      </c>
      <c r="K9" s="167">
        <f t="shared" si="0"/>
        <v>24</v>
      </c>
      <c r="L9" s="367">
        <v>7970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3085</v>
      </c>
      <c r="I10" s="119">
        <v>36</v>
      </c>
      <c r="J10" s="225" t="s">
        <v>5</v>
      </c>
      <c r="K10" s="167">
        <f t="shared" si="0"/>
        <v>36</v>
      </c>
      <c r="L10" s="367">
        <v>4944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2961</v>
      </c>
      <c r="I11" s="119">
        <v>25</v>
      </c>
      <c r="J11" s="225" t="s">
        <v>30</v>
      </c>
      <c r="K11" s="167">
        <f t="shared" si="0"/>
        <v>25</v>
      </c>
      <c r="L11" s="367">
        <v>2428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2828</v>
      </c>
      <c r="I12" s="119">
        <v>12</v>
      </c>
      <c r="J12" s="225" t="s">
        <v>19</v>
      </c>
      <c r="K12" s="167">
        <f t="shared" si="0"/>
        <v>12</v>
      </c>
      <c r="L12" s="367">
        <v>2400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2207</v>
      </c>
      <c r="I13" s="194">
        <v>26</v>
      </c>
      <c r="J13" s="302" t="s">
        <v>31</v>
      </c>
      <c r="K13" s="253">
        <f t="shared" si="0"/>
        <v>26</v>
      </c>
      <c r="L13" s="375">
        <v>296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81">
        <v>1118</v>
      </c>
      <c r="I14" s="303">
        <v>16</v>
      </c>
      <c r="J14" s="465" t="s">
        <v>3</v>
      </c>
      <c r="K14" s="117" t="s">
        <v>8</v>
      </c>
      <c r="L14" s="376">
        <v>112914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1079</v>
      </c>
      <c r="I15" s="119">
        <v>17</v>
      </c>
      <c r="J15" s="225" t="s">
        <v>22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1048</v>
      </c>
      <c r="I16" s="119">
        <v>22</v>
      </c>
      <c r="J16" s="225" t="s">
        <v>27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888</v>
      </c>
      <c r="I17" s="119">
        <v>31</v>
      </c>
      <c r="J17" s="119" t="s">
        <v>160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698</v>
      </c>
      <c r="I18" s="119">
        <v>38</v>
      </c>
      <c r="J18" s="225" t="s">
        <v>39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609</v>
      </c>
      <c r="I19" s="119">
        <v>21</v>
      </c>
      <c r="J19" s="225" t="s">
        <v>26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601</v>
      </c>
      <c r="I20" s="119">
        <v>6</v>
      </c>
      <c r="J20" s="225" t="s">
        <v>14</v>
      </c>
      <c r="K20" s="167">
        <f>SUM(I4)</f>
        <v>33</v>
      </c>
      <c r="L20" s="225" t="s">
        <v>0</v>
      </c>
      <c r="M20" s="377">
        <v>33404</v>
      </c>
      <c r="N20" s="128">
        <f>SUM(H4)</f>
        <v>36745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200</v>
      </c>
      <c r="D21" s="74" t="s">
        <v>191</v>
      </c>
      <c r="E21" s="74" t="s">
        <v>54</v>
      </c>
      <c r="F21" s="74" t="s">
        <v>53</v>
      </c>
      <c r="G21" s="75" t="s">
        <v>55</v>
      </c>
      <c r="H21" s="127">
        <v>549</v>
      </c>
      <c r="I21" s="119">
        <v>18</v>
      </c>
      <c r="J21" s="225" t="s">
        <v>23</v>
      </c>
      <c r="K21" s="167">
        <f t="shared" ref="K21:K29" si="1">SUM(I5)</f>
        <v>13</v>
      </c>
      <c r="L21" s="225" t="s">
        <v>7</v>
      </c>
      <c r="M21" s="378">
        <v>14369</v>
      </c>
      <c r="N21" s="128">
        <f t="shared" ref="N21:N29" si="2">SUM(H5)</f>
        <v>12150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36745</v>
      </c>
      <c r="D22" s="139">
        <f>SUM(L4)</f>
        <v>37567</v>
      </c>
      <c r="E22" s="70">
        <f t="shared" ref="E22:E31" si="3">SUM(N20/M20*100)</f>
        <v>110.0017961920728</v>
      </c>
      <c r="F22" s="66">
        <f t="shared" ref="F22:F32" si="4">SUM(C22/D22*100)</f>
        <v>97.811909388559101</v>
      </c>
      <c r="G22" s="77"/>
      <c r="H22" s="127">
        <v>250</v>
      </c>
      <c r="I22" s="119">
        <v>5</v>
      </c>
      <c r="J22" s="225" t="s">
        <v>13</v>
      </c>
      <c r="K22" s="167">
        <f t="shared" si="1"/>
        <v>34</v>
      </c>
      <c r="L22" s="225" t="s">
        <v>1</v>
      </c>
      <c r="M22" s="378">
        <v>11497</v>
      </c>
      <c r="N22" s="128">
        <f t="shared" si="2"/>
        <v>11083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7</v>
      </c>
      <c r="C23" s="52">
        <f t="shared" ref="C23:C31" si="5">SUM(H5)</f>
        <v>12150</v>
      </c>
      <c r="D23" s="139">
        <f t="shared" ref="D23:D31" si="6">SUM(L5)</f>
        <v>6712</v>
      </c>
      <c r="E23" s="70">
        <f t="shared" si="3"/>
        <v>84.557032500521956</v>
      </c>
      <c r="F23" s="66">
        <f t="shared" si="4"/>
        <v>181.01907032181168</v>
      </c>
      <c r="G23" s="77"/>
      <c r="H23" s="338">
        <v>207</v>
      </c>
      <c r="I23" s="119">
        <v>14</v>
      </c>
      <c r="J23" s="225" t="s">
        <v>20</v>
      </c>
      <c r="K23" s="167">
        <f t="shared" si="1"/>
        <v>40</v>
      </c>
      <c r="L23" s="225" t="s">
        <v>2</v>
      </c>
      <c r="M23" s="378">
        <v>12073</v>
      </c>
      <c r="N23" s="128">
        <f t="shared" si="2"/>
        <v>10026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1</v>
      </c>
      <c r="C24" s="52">
        <f t="shared" si="5"/>
        <v>11083</v>
      </c>
      <c r="D24" s="139">
        <f t="shared" si="6"/>
        <v>25966</v>
      </c>
      <c r="E24" s="70">
        <f t="shared" si="3"/>
        <v>96.399060624510753</v>
      </c>
      <c r="F24" s="66">
        <f t="shared" si="4"/>
        <v>42.682738966340601</v>
      </c>
      <c r="G24" s="77"/>
      <c r="H24" s="127">
        <v>75</v>
      </c>
      <c r="I24" s="119">
        <v>2</v>
      </c>
      <c r="J24" s="225" t="s">
        <v>6</v>
      </c>
      <c r="K24" s="167">
        <f t="shared" si="1"/>
        <v>9</v>
      </c>
      <c r="L24" s="412" t="s">
        <v>176</v>
      </c>
      <c r="M24" s="378">
        <v>9289</v>
      </c>
      <c r="N24" s="128">
        <f t="shared" si="2"/>
        <v>9135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2</v>
      </c>
      <c r="C25" s="52">
        <f t="shared" si="5"/>
        <v>10026</v>
      </c>
      <c r="D25" s="139">
        <f t="shared" si="6"/>
        <v>9634</v>
      </c>
      <c r="E25" s="70">
        <f t="shared" si="3"/>
        <v>83.044810734697265</v>
      </c>
      <c r="F25" s="66">
        <f t="shared" si="4"/>
        <v>104.0689225659124</v>
      </c>
      <c r="G25" s="77"/>
      <c r="H25" s="338">
        <v>56</v>
      </c>
      <c r="I25" s="119">
        <v>11</v>
      </c>
      <c r="J25" s="225" t="s">
        <v>18</v>
      </c>
      <c r="K25" s="167">
        <f t="shared" si="1"/>
        <v>24</v>
      </c>
      <c r="L25" s="225" t="s">
        <v>29</v>
      </c>
      <c r="M25" s="378">
        <v>6418</v>
      </c>
      <c r="N25" s="128">
        <f t="shared" si="2"/>
        <v>6115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12" t="s">
        <v>176</v>
      </c>
      <c r="C26" s="52">
        <f t="shared" si="5"/>
        <v>9135</v>
      </c>
      <c r="D26" s="139">
        <f t="shared" si="6"/>
        <v>7402</v>
      </c>
      <c r="E26" s="70">
        <f t="shared" si="3"/>
        <v>98.342125094197442</v>
      </c>
      <c r="F26" s="66">
        <f t="shared" si="4"/>
        <v>123.41259119156985</v>
      </c>
      <c r="G26" s="87"/>
      <c r="H26" s="127">
        <v>43</v>
      </c>
      <c r="I26" s="119">
        <v>1</v>
      </c>
      <c r="J26" s="225" t="s">
        <v>4</v>
      </c>
      <c r="K26" s="167">
        <f t="shared" si="1"/>
        <v>36</v>
      </c>
      <c r="L26" s="225" t="s">
        <v>5</v>
      </c>
      <c r="M26" s="378">
        <v>3144</v>
      </c>
      <c r="N26" s="128">
        <f t="shared" si="2"/>
        <v>3085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6115</v>
      </c>
      <c r="D27" s="139">
        <f t="shared" si="6"/>
        <v>7970</v>
      </c>
      <c r="E27" s="70">
        <f t="shared" si="3"/>
        <v>95.278903085073225</v>
      </c>
      <c r="F27" s="66">
        <f t="shared" si="4"/>
        <v>76.725219573400253</v>
      </c>
      <c r="G27" s="91"/>
      <c r="H27" s="127">
        <v>34</v>
      </c>
      <c r="I27" s="119">
        <v>29</v>
      </c>
      <c r="J27" s="225" t="s">
        <v>116</v>
      </c>
      <c r="K27" s="167">
        <f t="shared" si="1"/>
        <v>25</v>
      </c>
      <c r="L27" s="225" t="s">
        <v>30</v>
      </c>
      <c r="M27" s="378">
        <v>3947</v>
      </c>
      <c r="N27" s="128">
        <f t="shared" si="2"/>
        <v>2961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3085</v>
      </c>
      <c r="D28" s="139">
        <f t="shared" si="6"/>
        <v>4944</v>
      </c>
      <c r="E28" s="70">
        <f t="shared" si="3"/>
        <v>98.123409669211199</v>
      </c>
      <c r="F28" s="66">
        <f t="shared" si="4"/>
        <v>62.398867313915865</v>
      </c>
      <c r="G28" s="77"/>
      <c r="H28" s="127">
        <v>15</v>
      </c>
      <c r="I28" s="119">
        <v>27</v>
      </c>
      <c r="J28" s="225" t="s">
        <v>32</v>
      </c>
      <c r="K28" s="167">
        <f t="shared" si="1"/>
        <v>12</v>
      </c>
      <c r="L28" s="225" t="s">
        <v>19</v>
      </c>
      <c r="M28" s="378">
        <v>1413</v>
      </c>
      <c r="N28" s="128">
        <f t="shared" si="2"/>
        <v>2828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2961</v>
      </c>
      <c r="D29" s="139">
        <f t="shared" si="6"/>
        <v>2428</v>
      </c>
      <c r="E29" s="70">
        <f t="shared" si="3"/>
        <v>75.019001773498857</v>
      </c>
      <c r="F29" s="66">
        <f t="shared" si="4"/>
        <v>121.95222405271828</v>
      </c>
      <c r="G29" s="88"/>
      <c r="H29" s="338">
        <v>14</v>
      </c>
      <c r="I29" s="119">
        <v>15</v>
      </c>
      <c r="J29" s="225" t="s">
        <v>21</v>
      </c>
      <c r="K29" s="253">
        <f t="shared" si="1"/>
        <v>26</v>
      </c>
      <c r="L29" s="302" t="s">
        <v>31</v>
      </c>
      <c r="M29" s="379">
        <v>737</v>
      </c>
      <c r="N29" s="128">
        <f t="shared" si="2"/>
        <v>2207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2828</v>
      </c>
      <c r="D30" s="139">
        <f t="shared" si="6"/>
        <v>2400</v>
      </c>
      <c r="E30" s="70">
        <f t="shared" si="3"/>
        <v>200.14154281670207</v>
      </c>
      <c r="F30" s="66">
        <f t="shared" si="4"/>
        <v>117.83333333333333</v>
      </c>
      <c r="G30" s="87"/>
      <c r="H30" s="338">
        <v>10</v>
      </c>
      <c r="I30" s="119">
        <v>32</v>
      </c>
      <c r="J30" s="225" t="s">
        <v>36</v>
      </c>
      <c r="K30" s="161"/>
      <c r="L30" s="392" t="s">
        <v>129</v>
      </c>
      <c r="M30" s="380">
        <v>104954</v>
      </c>
      <c r="N30" s="128">
        <f>SUM(H44)</f>
        <v>103633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31</v>
      </c>
      <c r="C31" s="52">
        <f t="shared" si="5"/>
        <v>2207</v>
      </c>
      <c r="D31" s="139">
        <f t="shared" si="6"/>
        <v>296</v>
      </c>
      <c r="E31" s="71">
        <f t="shared" si="3"/>
        <v>299.4572591587517</v>
      </c>
      <c r="F31" s="78">
        <f t="shared" si="4"/>
        <v>745.60810810810813</v>
      </c>
      <c r="G31" s="90"/>
      <c r="H31" s="127">
        <v>2</v>
      </c>
      <c r="I31" s="119">
        <v>4</v>
      </c>
      <c r="J31" s="225" t="s">
        <v>12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103633</v>
      </c>
      <c r="D32" s="82">
        <f>SUM(L14)</f>
        <v>112914</v>
      </c>
      <c r="E32" s="83">
        <f>SUM(N30/M30*100)</f>
        <v>98.741353354803053</v>
      </c>
      <c r="F32" s="78">
        <f t="shared" si="4"/>
        <v>91.780470092282613</v>
      </c>
      <c r="G32" s="86"/>
      <c r="H32" s="128">
        <v>1</v>
      </c>
      <c r="I32" s="119">
        <v>20</v>
      </c>
      <c r="J32" s="225" t="s">
        <v>25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1</v>
      </c>
      <c r="I33" s="119">
        <v>23</v>
      </c>
      <c r="J33" s="225" t="s">
        <v>28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3</v>
      </c>
      <c r="J34" s="225" t="s">
        <v>11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7</v>
      </c>
      <c r="J35" s="225" t="s">
        <v>15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8</v>
      </c>
      <c r="J36" s="225" t="s">
        <v>16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28</v>
      </c>
      <c r="J39" s="225" t="s">
        <v>33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30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35</v>
      </c>
      <c r="J41" s="225" t="s">
        <v>37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37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39</v>
      </c>
      <c r="J43" s="225" t="s">
        <v>40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103633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200</v>
      </c>
      <c r="I48" s="5"/>
      <c r="J48" s="250" t="s">
        <v>125</v>
      </c>
      <c r="K48" s="117"/>
      <c r="L48" s="352" t="s">
        <v>195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74213</v>
      </c>
      <c r="I50" s="225">
        <v>36</v>
      </c>
      <c r="J50" s="225" t="s">
        <v>5</v>
      </c>
      <c r="K50" s="170">
        <f>SUM(I50)</f>
        <v>36</v>
      </c>
      <c r="L50" s="353">
        <v>86426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35894</v>
      </c>
      <c r="I51" s="225">
        <v>17</v>
      </c>
      <c r="J51" s="224" t="s">
        <v>22</v>
      </c>
      <c r="K51" s="170">
        <f t="shared" ref="K51:K59" si="7">SUM(I51)</f>
        <v>17</v>
      </c>
      <c r="L51" s="353">
        <v>31757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338">
        <v>28735</v>
      </c>
      <c r="I52" s="225">
        <v>16</v>
      </c>
      <c r="J52" s="224" t="s">
        <v>3</v>
      </c>
      <c r="K52" s="170">
        <f t="shared" si="7"/>
        <v>16</v>
      </c>
      <c r="L52" s="353">
        <v>22219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19757</v>
      </c>
      <c r="I53" s="225">
        <v>26</v>
      </c>
      <c r="J53" s="224" t="s">
        <v>31</v>
      </c>
      <c r="K53" s="170">
        <f t="shared" si="7"/>
        <v>26</v>
      </c>
      <c r="L53" s="353">
        <v>19118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200</v>
      </c>
      <c r="D54" s="74" t="s">
        <v>191</v>
      </c>
      <c r="E54" s="74" t="s">
        <v>54</v>
      </c>
      <c r="F54" s="74" t="s">
        <v>53</v>
      </c>
      <c r="G54" s="75" t="s">
        <v>55</v>
      </c>
      <c r="H54" s="127">
        <v>16842</v>
      </c>
      <c r="I54" s="225">
        <v>40</v>
      </c>
      <c r="J54" s="224" t="s">
        <v>2</v>
      </c>
      <c r="K54" s="170">
        <f t="shared" si="7"/>
        <v>40</v>
      </c>
      <c r="L54" s="353">
        <v>15776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74213</v>
      </c>
      <c r="D55" s="9">
        <f t="shared" ref="D55:D64" si="8">SUM(L50)</f>
        <v>86426</v>
      </c>
      <c r="E55" s="66">
        <f>SUM(N66/M66*100)</f>
        <v>118.99592726806272</v>
      </c>
      <c r="F55" s="66">
        <f t="shared" ref="F55:F65" si="9">SUM(C55/D55*100)</f>
        <v>85.868835767014545</v>
      </c>
      <c r="G55" s="77"/>
      <c r="H55" s="127">
        <v>15860</v>
      </c>
      <c r="I55" s="225">
        <v>38</v>
      </c>
      <c r="J55" s="224" t="s">
        <v>39</v>
      </c>
      <c r="K55" s="170">
        <f t="shared" si="7"/>
        <v>38</v>
      </c>
      <c r="L55" s="353">
        <v>11316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35894</v>
      </c>
      <c r="D56" s="9">
        <f t="shared" si="8"/>
        <v>31757</v>
      </c>
      <c r="E56" s="66">
        <f t="shared" ref="E56:E65" si="11">SUM(N67/M67*100)</f>
        <v>95.56443024494142</v>
      </c>
      <c r="F56" s="66">
        <f t="shared" si="9"/>
        <v>113.02704915451712</v>
      </c>
      <c r="G56" s="77"/>
      <c r="H56" s="127">
        <v>15567</v>
      </c>
      <c r="I56" s="225">
        <v>33</v>
      </c>
      <c r="J56" s="224" t="s">
        <v>0</v>
      </c>
      <c r="K56" s="170">
        <f t="shared" si="7"/>
        <v>33</v>
      </c>
      <c r="L56" s="353">
        <v>24842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</v>
      </c>
      <c r="C57" s="52">
        <f t="shared" si="10"/>
        <v>28735</v>
      </c>
      <c r="D57" s="9">
        <f t="shared" si="8"/>
        <v>22219</v>
      </c>
      <c r="E57" s="66">
        <f t="shared" si="11"/>
        <v>137.77809742999617</v>
      </c>
      <c r="F57" s="66">
        <f t="shared" si="9"/>
        <v>129.32625230658445</v>
      </c>
      <c r="G57" s="77"/>
      <c r="H57" s="127">
        <v>14205</v>
      </c>
      <c r="I57" s="225">
        <v>24</v>
      </c>
      <c r="J57" s="224" t="s">
        <v>29</v>
      </c>
      <c r="K57" s="170">
        <f t="shared" si="7"/>
        <v>24</v>
      </c>
      <c r="L57" s="353">
        <v>12199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31</v>
      </c>
      <c r="C58" s="52">
        <f t="shared" si="10"/>
        <v>19757</v>
      </c>
      <c r="D58" s="9">
        <f t="shared" si="8"/>
        <v>19118</v>
      </c>
      <c r="E58" s="66">
        <f t="shared" si="11"/>
        <v>104.88957315778298</v>
      </c>
      <c r="F58" s="66">
        <f t="shared" si="9"/>
        <v>103.34239983261848</v>
      </c>
      <c r="G58" s="77"/>
      <c r="H58" s="475">
        <v>9272</v>
      </c>
      <c r="I58" s="227">
        <v>25</v>
      </c>
      <c r="J58" s="227" t="s">
        <v>30</v>
      </c>
      <c r="K58" s="170">
        <f t="shared" si="7"/>
        <v>25</v>
      </c>
      <c r="L58" s="351">
        <v>9689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2</v>
      </c>
      <c r="C59" s="52">
        <f t="shared" si="10"/>
        <v>16842</v>
      </c>
      <c r="D59" s="9">
        <f t="shared" si="8"/>
        <v>15776</v>
      </c>
      <c r="E59" s="66">
        <f t="shared" si="11"/>
        <v>102.3705324580598</v>
      </c>
      <c r="F59" s="66">
        <f t="shared" si="9"/>
        <v>106.75709939148072</v>
      </c>
      <c r="G59" s="87"/>
      <c r="H59" s="475">
        <v>7196</v>
      </c>
      <c r="I59" s="302">
        <v>37</v>
      </c>
      <c r="J59" s="227" t="s">
        <v>38</v>
      </c>
      <c r="K59" s="170">
        <f t="shared" si="7"/>
        <v>37</v>
      </c>
      <c r="L59" s="351">
        <v>7797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39</v>
      </c>
      <c r="C60" s="52">
        <f t="shared" si="10"/>
        <v>15860</v>
      </c>
      <c r="D60" s="9">
        <f t="shared" si="8"/>
        <v>11316</v>
      </c>
      <c r="E60" s="66">
        <f t="shared" si="11"/>
        <v>167.42320278686793</v>
      </c>
      <c r="F60" s="66">
        <f t="shared" si="9"/>
        <v>140.1555319901025</v>
      </c>
      <c r="G60" s="77"/>
      <c r="H60" s="476">
        <v>5290</v>
      </c>
      <c r="I60" s="304">
        <v>15</v>
      </c>
      <c r="J60" s="304" t="s">
        <v>21</v>
      </c>
      <c r="K60" s="117" t="s">
        <v>8</v>
      </c>
      <c r="L60" s="355">
        <v>261849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0</v>
      </c>
      <c r="C61" s="52">
        <f t="shared" si="10"/>
        <v>15567</v>
      </c>
      <c r="D61" s="9">
        <f t="shared" si="8"/>
        <v>24842</v>
      </c>
      <c r="E61" s="66">
        <f t="shared" si="11"/>
        <v>105.16111599000202</v>
      </c>
      <c r="F61" s="66">
        <f t="shared" si="9"/>
        <v>62.664036712019964</v>
      </c>
      <c r="G61" s="77"/>
      <c r="H61" s="127">
        <v>2756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29</v>
      </c>
      <c r="C62" s="52">
        <f t="shared" si="10"/>
        <v>14205</v>
      </c>
      <c r="D62" s="9">
        <f t="shared" si="8"/>
        <v>12199</v>
      </c>
      <c r="E62" s="66">
        <f t="shared" si="11"/>
        <v>101.02410923831874</v>
      </c>
      <c r="F62" s="66">
        <f t="shared" si="9"/>
        <v>116.4439708172801</v>
      </c>
      <c r="G62" s="88"/>
      <c r="H62" s="127">
        <v>2475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30</v>
      </c>
      <c r="C63" s="52">
        <f t="shared" si="10"/>
        <v>9272</v>
      </c>
      <c r="D63" s="9">
        <f t="shared" si="8"/>
        <v>9689</v>
      </c>
      <c r="E63" s="66">
        <f t="shared" si="11"/>
        <v>94.333095940583988</v>
      </c>
      <c r="F63" s="66">
        <f t="shared" si="9"/>
        <v>95.696150273506049</v>
      </c>
      <c r="G63" s="87"/>
      <c r="H63" s="338">
        <v>1796</v>
      </c>
      <c r="I63" s="225">
        <v>35</v>
      </c>
      <c r="J63" s="224" t="s">
        <v>37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7196</v>
      </c>
      <c r="D64" s="9">
        <f t="shared" si="8"/>
        <v>7797</v>
      </c>
      <c r="E64" s="72">
        <f t="shared" si="11"/>
        <v>97.033441208198496</v>
      </c>
      <c r="F64" s="66">
        <f t="shared" si="9"/>
        <v>92.291907143773244</v>
      </c>
      <c r="G64" s="90"/>
      <c r="H64" s="169">
        <v>1721</v>
      </c>
      <c r="I64" s="224">
        <v>39</v>
      </c>
      <c r="J64" s="224" t="s">
        <v>40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257070</v>
      </c>
      <c r="D65" s="82">
        <f>SUM(L60)</f>
        <v>261849</v>
      </c>
      <c r="E65" s="85">
        <f t="shared" si="11"/>
        <v>111.77782705678246</v>
      </c>
      <c r="F65" s="85">
        <f t="shared" si="9"/>
        <v>98.174902329205011</v>
      </c>
      <c r="G65" s="86"/>
      <c r="H65" s="128">
        <v>1572</v>
      </c>
      <c r="I65" s="225">
        <v>29</v>
      </c>
      <c r="J65" s="224" t="s">
        <v>116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1468</v>
      </c>
      <c r="I66" s="224">
        <v>1</v>
      </c>
      <c r="J66" s="224" t="s">
        <v>4</v>
      </c>
      <c r="K66" s="163">
        <f>SUM(I50)</f>
        <v>36</v>
      </c>
      <c r="L66" s="225" t="s">
        <v>5</v>
      </c>
      <c r="M66" s="365">
        <v>62366</v>
      </c>
      <c r="N66" s="128">
        <f>SUM(H50)</f>
        <v>74213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821</v>
      </c>
      <c r="I67" s="225">
        <v>14</v>
      </c>
      <c r="J67" s="224" t="s">
        <v>20</v>
      </c>
      <c r="K67" s="163">
        <f t="shared" ref="K67:K75" si="12">SUM(I51)</f>
        <v>17</v>
      </c>
      <c r="L67" s="224" t="s">
        <v>22</v>
      </c>
      <c r="M67" s="363">
        <v>37560</v>
      </c>
      <c r="N67" s="128">
        <f t="shared" ref="N67:N75" si="13">SUM(H51)</f>
        <v>35894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267">
        <v>644</v>
      </c>
      <c r="I68" s="224">
        <v>21</v>
      </c>
      <c r="J68" s="224" t="s">
        <v>26</v>
      </c>
      <c r="K68" s="163">
        <f t="shared" si="12"/>
        <v>16</v>
      </c>
      <c r="L68" s="224" t="s">
        <v>3</v>
      </c>
      <c r="M68" s="363">
        <v>20856</v>
      </c>
      <c r="N68" s="128">
        <f t="shared" si="13"/>
        <v>28735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396</v>
      </c>
      <c r="I69" s="224">
        <v>13</v>
      </c>
      <c r="J69" s="224" t="s">
        <v>7</v>
      </c>
      <c r="K69" s="163">
        <f t="shared" si="12"/>
        <v>26</v>
      </c>
      <c r="L69" s="224" t="s">
        <v>31</v>
      </c>
      <c r="M69" s="363">
        <v>18836</v>
      </c>
      <c r="N69" s="128">
        <f t="shared" si="13"/>
        <v>19757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202</v>
      </c>
      <c r="I70" s="224">
        <v>8</v>
      </c>
      <c r="J70" s="224" t="s">
        <v>16</v>
      </c>
      <c r="K70" s="163">
        <f t="shared" si="12"/>
        <v>40</v>
      </c>
      <c r="L70" s="224" t="s">
        <v>2</v>
      </c>
      <c r="M70" s="363">
        <v>16452</v>
      </c>
      <c r="N70" s="128">
        <f t="shared" si="13"/>
        <v>16842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116</v>
      </c>
      <c r="I71" s="224">
        <v>27</v>
      </c>
      <c r="J71" s="224" t="s">
        <v>32</v>
      </c>
      <c r="K71" s="163">
        <f t="shared" si="12"/>
        <v>38</v>
      </c>
      <c r="L71" s="224" t="s">
        <v>39</v>
      </c>
      <c r="M71" s="363">
        <v>9473</v>
      </c>
      <c r="N71" s="128">
        <f t="shared" si="13"/>
        <v>15860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87</v>
      </c>
      <c r="I72" s="224">
        <v>23</v>
      </c>
      <c r="J72" s="224" t="s">
        <v>28</v>
      </c>
      <c r="K72" s="163">
        <f t="shared" si="12"/>
        <v>33</v>
      </c>
      <c r="L72" s="224" t="s">
        <v>0</v>
      </c>
      <c r="M72" s="363">
        <v>14803</v>
      </c>
      <c r="N72" s="128">
        <f t="shared" si="13"/>
        <v>15567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82</v>
      </c>
      <c r="I73" s="224">
        <v>22</v>
      </c>
      <c r="J73" s="224" t="s">
        <v>27</v>
      </c>
      <c r="K73" s="163">
        <f t="shared" si="12"/>
        <v>24</v>
      </c>
      <c r="L73" s="224" t="s">
        <v>29</v>
      </c>
      <c r="M73" s="363">
        <v>14061</v>
      </c>
      <c r="N73" s="128">
        <f t="shared" si="13"/>
        <v>14205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36</v>
      </c>
      <c r="I74" s="224">
        <v>4</v>
      </c>
      <c r="J74" s="224" t="s">
        <v>12</v>
      </c>
      <c r="K74" s="163">
        <f t="shared" si="12"/>
        <v>25</v>
      </c>
      <c r="L74" s="227" t="s">
        <v>30</v>
      </c>
      <c r="M74" s="364">
        <v>9829</v>
      </c>
      <c r="N74" s="128">
        <f t="shared" si="13"/>
        <v>9272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30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364">
        <v>7416</v>
      </c>
      <c r="N75" s="233">
        <f t="shared" si="13"/>
        <v>7196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19</v>
      </c>
      <c r="I76" s="224">
        <v>9</v>
      </c>
      <c r="J76" s="395" t="s">
        <v>177</v>
      </c>
      <c r="K76" s="5"/>
      <c r="L76" s="392" t="s">
        <v>129</v>
      </c>
      <c r="M76" s="402">
        <v>229983</v>
      </c>
      <c r="N76" s="241">
        <f>SUM(H90)</f>
        <v>257070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15</v>
      </c>
      <c r="I77" s="224">
        <v>20</v>
      </c>
      <c r="J77" s="224" t="s">
        <v>25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3</v>
      </c>
      <c r="I78" s="224">
        <v>11</v>
      </c>
      <c r="J78" s="224" t="s">
        <v>18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485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338">
        <v>0</v>
      </c>
      <c r="I82" s="224">
        <v>6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7</v>
      </c>
      <c r="J83" s="224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5">
        <v>12</v>
      </c>
      <c r="J85" s="225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4">
        <v>18</v>
      </c>
      <c r="J86" s="224" t="s">
        <v>23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38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257070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N17" sqref="N17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12" t="s">
        <v>218</v>
      </c>
      <c r="B1" s="513"/>
      <c r="C1" s="513"/>
      <c r="D1" s="513"/>
      <c r="E1" s="513"/>
      <c r="F1" s="513"/>
      <c r="G1" s="513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342" t="s">
        <v>200</v>
      </c>
      <c r="J2" s="342" t="s">
        <v>187</v>
      </c>
      <c r="K2" s="346" t="s">
        <v>191</v>
      </c>
      <c r="L2" s="346" t="s">
        <v>184</v>
      </c>
    </row>
    <row r="3" spans="1:12" x14ac:dyDescent="0.15">
      <c r="I3" s="40" t="s">
        <v>84</v>
      </c>
      <c r="J3" s="343">
        <v>139630</v>
      </c>
      <c r="K3" s="40" t="s">
        <v>84</v>
      </c>
      <c r="L3" s="347">
        <v>160835</v>
      </c>
    </row>
    <row r="4" spans="1:12" x14ac:dyDescent="0.15">
      <c r="I4" s="18" t="s">
        <v>86</v>
      </c>
      <c r="J4" s="343">
        <v>100473</v>
      </c>
      <c r="K4" s="18" t="s">
        <v>86</v>
      </c>
      <c r="L4" s="347">
        <v>124917</v>
      </c>
    </row>
    <row r="5" spans="1:12" x14ac:dyDescent="0.15">
      <c r="I5" s="18" t="s">
        <v>113</v>
      </c>
      <c r="J5" s="343">
        <v>82252</v>
      </c>
      <c r="K5" s="18" t="s">
        <v>113</v>
      </c>
      <c r="L5" s="347">
        <v>87549</v>
      </c>
    </row>
    <row r="6" spans="1:12" x14ac:dyDescent="0.15">
      <c r="I6" s="18" t="s">
        <v>107</v>
      </c>
      <c r="J6" s="343">
        <v>77521</v>
      </c>
      <c r="K6" s="18" t="s">
        <v>107</v>
      </c>
      <c r="L6" s="347">
        <v>89837</v>
      </c>
    </row>
    <row r="7" spans="1:12" x14ac:dyDescent="0.15">
      <c r="I7" s="18" t="s">
        <v>105</v>
      </c>
      <c r="J7" s="343">
        <v>76318</v>
      </c>
      <c r="K7" s="18" t="s">
        <v>105</v>
      </c>
      <c r="L7" s="347">
        <v>85547</v>
      </c>
    </row>
    <row r="8" spans="1:12" x14ac:dyDescent="0.15">
      <c r="I8" s="18" t="s">
        <v>87</v>
      </c>
      <c r="J8" s="343">
        <v>71254</v>
      </c>
      <c r="K8" s="18" t="s">
        <v>87</v>
      </c>
      <c r="L8" s="347">
        <v>86846</v>
      </c>
    </row>
    <row r="9" spans="1:12" x14ac:dyDescent="0.15">
      <c r="I9" s="18" t="s">
        <v>110</v>
      </c>
      <c r="J9" s="343">
        <v>68577</v>
      </c>
      <c r="K9" s="18" t="s">
        <v>110</v>
      </c>
      <c r="L9" s="347">
        <v>61848</v>
      </c>
    </row>
    <row r="10" spans="1:12" x14ac:dyDescent="0.15">
      <c r="I10" s="18" t="s">
        <v>115</v>
      </c>
      <c r="J10" s="343">
        <v>65232</v>
      </c>
      <c r="K10" s="18" t="s">
        <v>115</v>
      </c>
      <c r="L10" s="347">
        <v>80963</v>
      </c>
    </row>
    <row r="11" spans="1:12" x14ac:dyDescent="0.15">
      <c r="I11" s="18" t="s">
        <v>109</v>
      </c>
      <c r="J11" s="343">
        <v>55478</v>
      </c>
      <c r="K11" s="18" t="s">
        <v>109</v>
      </c>
      <c r="L11" s="347">
        <v>58645</v>
      </c>
    </row>
    <row r="12" spans="1:12" ht="14.25" thickBot="1" x14ac:dyDescent="0.2">
      <c r="I12" s="18" t="s">
        <v>210</v>
      </c>
      <c r="J12" s="344">
        <v>46842</v>
      </c>
      <c r="K12" s="18" t="s">
        <v>210</v>
      </c>
      <c r="L12" s="348">
        <v>43344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190</v>
      </c>
      <c r="J13" s="381">
        <v>1102037</v>
      </c>
      <c r="K13" s="35" t="s">
        <v>8</v>
      </c>
      <c r="L13" s="174">
        <v>1239564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394" t="s">
        <v>204</v>
      </c>
      <c r="K23" s="415" t="s">
        <v>204</v>
      </c>
      <c r="L23" s="22" t="s">
        <v>70</v>
      </c>
      <c r="M23" s="8"/>
    </row>
    <row r="24" spans="9:14" x14ac:dyDescent="0.15">
      <c r="I24" s="343">
        <f t="shared" ref="I24:I33" si="0">SUM(J3)</f>
        <v>139630</v>
      </c>
      <c r="J24" s="40" t="s">
        <v>84</v>
      </c>
      <c r="K24" s="343">
        <f>SUM(I24)</f>
        <v>139630</v>
      </c>
      <c r="L24" s="450">
        <v>130821</v>
      </c>
      <c r="M24" s="141"/>
      <c r="N24" s="1"/>
    </row>
    <row r="25" spans="9:14" x14ac:dyDescent="0.15">
      <c r="I25" s="343">
        <f t="shared" si="0"/>
        <v>100473</v>
      </c>
      <c r="J25" s="18" t="s">
        <v>86</v>
      </c>
      <c r="K25" s="343">
        <f t="shared" ref="K25:K33" si="1">SUM(I25)</f>
        <v>100473</v>
      </c>
      <c r="L25" s="450">
        <v>96388</v>
      </c>
      <c r="M25" s="177"/>
      <c r="N25" s="1"/>
    </row>
    <row r="26" spans="9:14" x14ac:dyDescent="0.15">
      <c r="I26" s="343">
        <f t="shared" si="0"/>
        <v>82252</v>
      </c>
      <c r="J26" s="18" t="s">
        <v>113</v>
      </c>
      <c r="K26" s="343">
        <f t="shared" si="1"/>
        <v>82252</v>
      </c>
      <c r="L26" s="450">
        <v>87597</v>
      </c>
      <c r="M26" s="141"/>
      <c r="N26" s="1"/>
    </row>
    <row r="27" spans="9:14" x14ac:dyDescent="0.15">
      <c r="I27" s="343">
        <f t="shared" si="0"/>
        <v>77521</v>
      </c>
      <c r="J27" s="18" t="s">
        <v>107</v>
      </c>
      <c r="K27" s="343">
        <f t="shared" si="1"/>
        <v>77521</v>
      </c>
      <c r="L27" s="450">
        <v>77164</v>
      </c>
      <c r="M27" s="141"/>
      <c r="N27" s="1"/>
    </row>
    <row r="28" spans="9:14" x14ac:dyDescent="0.15">
      <c r="I28" s="343">
        <f t="shared" si="0"/>
        <v>76318</v>
      </c>
      <c r="J28" s="18" t="s">
        <v>105</v>
      </c>
      <c r="K28" s="343">
        <f t="shared" si="1"/>
        <v>76318</v>
      </c>
      <c r="L28" s="450">
        <v>84309</v>
      </c>
      <c r="M28" s="141"/>
      <c r="N28" s="2"/>
    </row>
    <row r="29" spans="9:14" x14ac:dyDescent="0.15">
      <c r="I29" s="343">
        <f t="shared" si="0"/>
        <v>71254</v>
      </c>
      <c r="J29" s="18" t="s">
        <v>87</v>
      </c>
      <c r="K29" s="343">
        <f t="shared" si="1"/>
        <v>71254</v>
      </c>
      <c r="L29" s="450">
        <v>64440</v>
      </c>
      <c r="M29" s="141"/>
      <c r="N29" s="1"/>
    </row>
    <row r="30" spans="9:14" x14ac:dyDescent="0.15">
      <c r="I30" s="343">
        <f t="shared" si="0"/>
        <v>68577</v>
      </c>
      <c r="J30" s="18" t="s">
        <v>110</v>
      </c>
      <c r="K30" s="343">
        <f t="shared" si="1"/>
        <v>68577</v>
      </c>
      <c r="L30" s="450">
        <v>75810</v>
      </c>
      <c r="M30" s="141"/>
      <c r="N30" s="1"/>
    </row>
    <row r="31" spans="9:14" x14ac:dyDescent="0.15">
      <c r="I31" s="343">
        <f t="shared" si="0"/>
        <v>65232</v>
      </c>
      <c r="J31" s="18" t="s">
        <v>115</v>
      </c>
      <c r="K31" s="343">
        <f t="shared" si="1"/>
        <v>65232</v>
      </c>
      <c r="L31" s="450">
        <v>62082</v>
      </c>
      <c r="M31" s="141"/>
      <c r="N31" s="1"/>
    </row>
    <row r="32" spans="9:14" x14ac:dyDescent="0.15">
      <c r="I32" s="343">
        <f t="shared" si="0"/>
        <v>55478</v>
      </c>
      <c r="J32" s="18" t="s">
        <v>109</v>
      </c>
      <c r="K32" s="343">
        <f t="shared" si="1"/>
        <v>55478</v>
      </c>
      <c r="L32" s="450">
        <v>55932</v>
      </c>
      <c r="M32" s="141"/>
      <c r="N32" s="37"/>
    </row>
    <row r="33" spans="8:14" x14ac:dyDescent="0.15">
      <c r="I33" s="343">
        <f t="shared" si="0"/>
        <v>46842</v>
      </c>
      <c r="J33" s="18" t="s">
        <v>210</v>
      </c>
      <c r="K33" s="343">
        <f t="shared" si="1"/>
        <v>46842</v>
      </c>
      <c r="L33" s="451">
        <v>51512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318460</v>
      </c>
      <c r="J34" s="108" t="s">
        <v>131</v>
      </c>
      <c r="K34" s="171">
        <f>SUM(I34)</f>
        <v>318460</v>
      </c>
      <c r="L34" s="171" t="s">
        <v>85</v>
      </c>
    </row>
    <row r="35" spans="8:14" ht="15.75" thickTop="1" thickBot="1" x14ac:dyDescent="0.2">
      <c r="H35" s="8"/>
      <c r="I35" s="397">
        <f>SUM(I24:I34)</f>
        <v>1102037</v>
      </c>
      <c r="J35" s="190" t="s">
        <v>8</v>
      </c>
      <c r="K35" s="172">
        <f>SUM(J13)</f>
        <v>1102037</v>
      </c>
      <c r="L35" s="192">
        <v>1118964</v>
      </c>
    </row>
    <row r="36" spans="8:14" ht="14.25" thickTop="1" x14ac:dyDescent="0.15"/>
    <row r="37" spans="8:14" x14ac:dyDescent="0.15">
      <c r="I37" s="394" t="s">
        <v>184</v>
      </c>
      <c r="J37" s="65"/>
      <c r="K37" s="415" t="s">
        <v>184</v>
      </c>
    </row>
    <row r="38" spans="8:14" x14ac:dyDescent="0.15">
      <c r="I38" s="347">
        <f>SUM(L3)</f>
        <v>160835</v>
      </c>
      <c r="J38" s="40" t="s">
        <v>84</v>
      </c>
      <c r="K38" s="347">
        <f>SUM(I38)</f>
        <v>160835</v>
      </c>
    </row>
    <row r="39" spans="8:14" x14ac:dyDescent="0.15">
      <c r="I39" s="347">
        <f t="shared" ref="I39:I47" si="2">SUM(L4)</f>
        <v>124917</v>
      </c>
      <c r="J39" s="18" t="s">
        <v>86</v>
      </c>
      <c r="K39" s="347">
        <f t="shared" ref="K39:K47" si="3">SUM(I39)</f>
        <v>124917</v>
      </c>
    </row>
    <row r="40" spans="8:14" x14ac:dyDescent="0.15">
      <c r="I40" s="347">
        <f t="shared" si="2"/>
        <v>87549</v>
      </c>
      <c r="J40" s="18" t="s">
        <v>113</v>
      </c>
      <c r="K40" s="347">
        <f t="shared" si="3"/>
        <v>87549</v>
      </c>
    </row>
    <row r="41" spans="8:14" x14ac:dyDescent="0.15">
      <c r="I41" s="347">
        <f t="shared" si="2"/>
        <v>89837</v>
      </c>
      <c r="J41" s="18" t="s">
        <v>107</v>
      </c>
      <c r="K41" s="347">
        <f t="shared" si="3"/>
        <v>89837</v>
      </c>
    </row>
    <row r="42" spans="8:14" x14ac:dyDescent="0.15">
      <c r="I42" s="347">
        <f t="shared" si="2"/>
        <v>85547</v>
      </c>
      <c r="J42" s="18" t="s">
        <v>105</v>
      </c>
      <c r="K42" s="347">
        <f t="shared" si="3"/>
        <v>85547</v>
      </c>
    </row>
    <row r="43" spans="8:14" x14ac:dyDescent="0.15">
      <c r="I43" s="347">
        <f>SUM(L8)</f>
        <v>86846</v>
      </c>
      <c r="J43" s="18" t="s">
        <v>87</v>
      </c>
      <c r="K43" s="347">
        <f t="shared" si="3"/>
        <v>86846</v>
      </c>
    </row>
    <row r="44" spans="8:14" x14ac:dyDescent="0.15">
      <c r="I44" s="347">
        <f t="shared" si="2"/>
        <v>61848</v>
      </c>
      <c r="J44" s="18" t="s">
        <v>110</v>
      </c>
      <c r="K44" s="347">
        <f t="shared" si="3"/>
        <v>61848</v>
      </c>
    </row>
    <row r="45" spans="8:14" x14ac:dyDescent="0.15">
      <c r="I45" s="347">
        <f>SUM(L10)</f>
        <v>80963</v>
      </c>
      <c r="J45" s="18" t="s">
        <v>115</v>
      </c>
      <c r="K45" s="347">
        <f t="shared" si="3"/>
        <v>80963</v>
      </c>
    </row>
    <row r="46" spans="8:14" x14ac:dyDescent="0.15">
      <c r="I46" s="347">
        <f t="shared" si="2"/>
        <v>58645</v>
      </c>
      <c r="J46" s="18" t="s">
        <v>109</v>
      </c>
      <c r="K46" s="347">
        <f t="shared" si="3"/>
        <v>58645</v>
      </c>
      <c r="M46" s="8"/>
    </row>
    <row r="47" spans="8:14" x14ac:dyDescent="0.15">
      <c r="I47" s="347">
        <f t="shared" si="2"/>
        <v>43344</v>
      </c>
      <c r="J47" s="18" t="s">
        <v>210</v>
      </c>
      <c r="K47" s="454">
        <f t="shared" si="3"/>
        <v>43344</v>
      </c>
      <c r="M47" s="8"/>
    </row>
    <row r="48" spans="8:14" ht="14.25" thickBot="1" x14ac:dyDescent="0.2">
      <c r="I48" s="157">
        <f>SUM(L13-(I38+I39+I40+I41+I42+I43+I44+I45+I46+I47))</f>
        <v>359233</v>
      </c>
      <c r="J48" s="103" t="s">
        <v>131</v>
      </c>
      <c r="K48" s="157">
        <f>SUM(I48)</f>
        <v>359233</v>
      </c>
    </row>
    <row r="49" spans="1:12" ht="15" thickTop="1" thickBot="1" x14ac:dyDescent="0.2">
      <c r="I49" s="448">
        <f>SUM(I38:I48)</f>
        <v>1239564</v>
      </c>
      <c r="J49" s="396" t="s">
        <v>171</v>
      </c>
      <c r="K49" s="173">
        <f>SUM(L13)</f>
        <v>1239564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200</v>
      </c>
      <c r="D51" s="74" t="s">
        <v>191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139630</v>
      </c>
      <c r="D52" s="6">
        <f t="shared" ref="D52:D61" si="5">SUM(I38)</f>
        <v>160835</v>
      </c>
      <c r="E52" s="41">
        <f t="shared" ref="E52:E61" si="6">SUM(K24/L24*100)</f>
        <v>106.733628392995</v>
      </c>
      <c r="F52" s="41">
        <f t="shared" ref="F52:F62" si="7">SUM(C52/D52*100)</f>
        <v>86.815680666521587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100473</v>
      </c>
      <c r="D53" s="6">
        <f t="shared" si="5"/>
        <v>124917</v>
      </c>
      <c r="E53" s="41">
        <f t="shared" si="6"/>
        <v>104.23807942897456</v>
      </c>
      <c r="F53" s="41">
        <f t="shared" si="7"/>
        <v>80.431806719661864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82252</v>
      </c>
      <c r="D54" s="6">
        <f t="shared" si="5"/>
        <v>87549</v>
      </c>
      <c r="E54" s="41">
        <f t="shared" si="6"/>
        <v>93.898192860486091</v>
      </c>
      <c r="F54" s="41">
        <f t="shared" si="7"/>
        <v>93.949673896903448</v>
      </c>
      <c r="G54" s="40"/>
      <c r="I54" s="8"/>
    </row>
    <row r="55" spans="1:12" s="58" customFormat="1" x14ac:dyDescent="0.15">
      <c r="A55" s="248">
        <v>4</v>
      </c>
      <c r="B55" s="18" t="s">
        <v>107</v>
      </c>
      <c r="C55" s="390">
        <f t="shared" si="4"/>
        <v>77521</v>
      </c>
      <c r="D55" s="390">
        <f t="shared" si="5"/>
        <v>89837</v>
      </c>
      <c r="E55" s="229">
        <f t="shared" si="6"/>
        <v>100.4626509771396</v>
      </c>
      <c r="F55" s="229">
        <f t="shared" si="7"/>
        <v>86.290726538063382</v>
      </c>
      <c r="G55" s="345"/>
    </row>
    <row r="56" spans="1:12" x14ac:dyDescent="0.15">
      <c r="A56" s="28">
        <v>5</v>
      </c>
      <c r="B56" s="18" t="s">
        <v>105</v>
      </c>
      <c r="C56" s="6">
        <f t="shared" si="4"/>
        <v>76318</v>
      </c>
      <c r="D56" s="390">
        <f t="shared" si="5"/>
        <v>85547</v>
      </c>
      <c r="E56" s="41">
        <f t="shared" si="6"/>
        <v>90.521771103915356</v>
      </c>
      <c r="F56" s="41">
        <f t="shared" si="7"/>
        <v>89.21177832068922</v>
      </c>
      <c r="G56" s="40"/>
    </row>
    <row r="57" spans="1:12" x14ac:dyDescent="0.15">
      <c r="A57" s="28">
        <v>6</v>
      </c>
      <c r="B57" s="18" t="s">
        <v>87</v>
      </c>
      <c r="C57" s="6">
        <f t="shared" si="4"/>
        <v>71254</v>
      </c>
      <c r="D57" s="6">
        <f t="shared" si="5"/>
        <v>86846</v>
      </c>
      <c r="E57" s="41">
        <f t="shared" si="6"/>
        <v>110.5741775294848</v>
      </c>
      <c r="F57" s="41">
        <f t="shared" si="7"/>
        <v>82.046380950187697</v>
      </c>
      <c r="G57" s="40"/>
    </row>
    <row r="58" spans="1:12" s="58" customFormat="1" x14ac:dyDescent="0.15">
      <c r="A58" s="248">
        <v>7</v>
      </c>
      <c r="B58" s="18" t="s">
        <v>110</v>
      </c>
      <c r="C58" s="390">
        <f t="shared" si="4"/>
        <v>68577</v>
      </c>
      <c r="D58" s="390">
        <f t="shared" si="5"/>
        <v>61848</v>
      </c>
      <c r="E58" s="229">
        <f t="shared" si="6"/>
        <v>90.459042342698851</v>
      </c>
      <c r="F58" s="229">
        <f t="shared" si="7"/>
        <v>110.87989910748932</v>
      </c>
      <c r="G58" s="345"/>
    </row>
    <row r="59" spans="1:12" x14ac:dyDescent="0.15">
      <c r="A59" s="28">
        <v>8</v>
      </c>
      <c r="B59" s="18" t="s">
        <v>115</v>
      </c>
      <c r="C59" s="6">
        <f t="shared" si="4"/>
        <v>65232</v>
      </c>
      <c r="D59" s="6">
        <f t="shared" si="5"/>
        <v>80963</v>
      </c>
      <c r="E59" s="41">
        <f t="shared" si="6"/>
        <v>105.0739344737605</v>
      </c>
      <c r="F59" s="41">
        <f t="shared" si="7"/>
        <v>80.570136976149598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55478</v>
      </c>
      <c r="D60" s="6">
        <f t="shared" si="5"/>
        <v>58645</v>
      </c>
      <c r="E60" s="41">
        <f t="shared" si="6"/>
        <v>99.188300078666956</v>
      </c>
      <c r="F60" s="41">
        <f t="shared" si="7"/>
        <v>94.599710120214851</v>
      </c>
      <c r="G60" s="40"/>
    </row>
    <row r="61" spans="1:12" ht="14.25" thickBot="1" x14ac:dyDescent="0.2">
      <c r="A61" s="108">
        <v>10</v>
      </c>
      <c r="B61" s="18" t="s">
        <v>210</v>
      </c>
      <c r="C61" s="111">
        <f t="shared" si="4"/>
        <v>46842</v>
      </c>
      <c r="D61" s="111">
        <f t="shared" si="5"/>
        <v>43344</v>
      </c>
      <c r="E61" s="41">
        <f t="shared" si="6"/>
        <v>90.934151265724495</v>
      </c>
      <c r="F61" s="102">
        <f t="shared" si="7"/>
        <v>108.07032115171651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1102037</v>
      </c>
      <c r="D62" s="189">
        <f>SUM(L13)</f>
        <v>1239564</v>
      </c>
      <c r="E62" s="191">
        <f>SUM(C62/L35)*100</f>
        <v>98.487261431109488</v>
      </c>
      <c r="F62" s="191">
        <f t="shared" si="7"/>
        <v>88.905211832547565</v>
      </c>
      <c r="G62" s="198">
        <v>79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N45" sqref="N45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14"/>
      <c r="B1" s="515"/>
      <c r="C1" s="515"/>
      <c r="D1" s="515"/>
      <c r="E1" s="515"/>
      <c r="F1" s="515"/>
      <c r="G1" s="515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200</v>
      </c>
      <c r="D21" s="74" t="s">
        <v>191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19879</v>
      </c>
      <c r="D22" s="9">
        <v>16728</v>
      </c>
      <c r="E22" s="109">
        <v>114.3</v>
      </c>
      <c r="F22" s="41">
        <f>SUM(C22/D22*100)</f>
        <v>118.83668101386897</v>
      </c>
      <c r="G22" s="96"/>
    </row>
    <row r="23" spans="1:9" x14ac:dyDescent="0.15">
      <c r="A23" s="95">
        <v>2</v>
      </c>
      <c r="B23" s="7" t="s">
        <v>107</v>
      </c>
      <c r="C23" s="9">
        <v>16163</v>
      </c>
      <c r="D23" s="9">
        <v>11286</v>
      </c>
      <c r="E23" s="109">
        <v>108.1</v>
      </c>
      <c r="F23" s="41">
        <f>SUM(C23/D23*100)</f>
        <v>143.21283005493532</v>
      </c>
      <c r="G23" s="96"/>
    </row>
    <row r="24" spans="1:9" x14ac:dyDescent="0.15">
      <c r="A24" s="95">
        <v>3</v>
      </c>
      <c r="B24" s="7" t="s">
        <v>115</v>
      </c>
      <c r="C24" s="9">
        <v>12072</v>
      </c>
      <c r="D24" s="9">
        <v>6339</v>
      </c>
      <c r="E24" s="109">
        <v>106.7</v>
      </c>
      <c r="F24" s="41">
        <f t="shared" ref="F24:F32" si="0">SUM(C24/D24*100)</f>
        <v>190.44013251301467</v>
      </c>
      <c r="G24" s="96"/>
    </row>
    <row r="25" spans="1:9" x14ac:dyDescent="0.15">
      <c r="A25" s="95">
        <v>4</v>
      </c>
      <c r="B25" s="7" t="s">
        <v>150</v>
      </c>
      <c r="C25" s="9">
        <v>10850</v>
      </c>
      <c r="D25" s="9">
        <v>11421</v>
      </c>
      <c r="E25" s="109">
        <v>100</v>
      </c>
      <c r="F25" s="41">
        <f t="shared" si="0"/>
        <v>95.000437790035903</v>
      </c>
      <c r="G25" s="96"/>
    </row>
    <row r="26" spans="1:9" ht="13.5" customHeight="1" x14ac:dyDescent="0.15">
      <c r="A26" s="95">
        <v>5</v>
      </c>
      <c r="B26" s="7" t="s">
        <v>105</v>
      </c>
      <c r="C26" s="9">
        <v>6725</v>
      </c>
      <c r="D26" s="6">
        <v>5406</v>
      </c>
      <c r="E26" s="109">
        <v>100.6</v>
      </c>
      <c r="F26" s="41">
        <f t="shared" si="0"/>
        <v>124.39881613022567</v>
      </c>
      <c r="G26" s="96"/>
    </row>
    <row r="27" spans="1:9" ht="13.5" customHeight="1" x14ac:dyDescent="0.15">
      <c r="A27" s="95">
        <v>6</v>
      </c>
      <c r="B27" s="7" t="s">
        <v>185</v>
      </c>
      <c r="C27" s="9">
        <v>6431</v>
      </c>
      <c r="D27" s="9">
        <v>8118</v>
      </c>
      <c r="E27" s="109">
        <v>91</v>
      </c>
      <c r="F27" s="41">
        <f t="shared" si="0"/>
        <v>79.219019462921906</v>
      </c>
      <c r="G27" s="96"/>
    </row>
    <row r="28" spans="1:9" ht="13.5" customHeight="1" x14ac:dyDescent="0.15">
      <c r="A28" s="95">
        <v>7</v>
      </c>
      <c r="B28" s="7" t="s">
        <v>210</v>
      </c>
      <c r="C28" s="101">
        <v>5591</v>
      </c>
      <c r="D28" s="101">
        <v>5769</v>
      </c>
      <c r="E28" s="109">
        <v>98.2</v>
      </c>
      <c r="F28" s="41">
        <f t="shared" si="0"/>
        <v>96.914543248396598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3854</v>
      </c>
      <c r="D29" s="101">
        <v>3577</v>
      </c>
      <c r="E29" s="109">
        <v>116.5</v>
      </c>
      <c r="F29" s="41">
        <f t="shared" si="0"/>
        <v>107.74391948560248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2968</v>
      </c>
      <c r="D30" s="101">
        <v>2989</v>
      </c>
      <c r="E30" s="109">
        <v>102.9</v>
      </c>
      <c r="F30" s="41">
        <f t="shared" si="0"/>
        <v>99.297423887587826</v>
      </c>
      <c r="G30" s="96"/>
    </row>
    <row r="31" spans="1:9" ht="13.5" customHeight="1" thickBot="1" x14ac:dyDescent="0.2">
      <c r="A31" s="97">
        <v>10</v>
      </c>
      <c r="B31" s="7" t="s">
        <v>108</v>
      </c>
      <c r="C31" s="98">
        <v>2599</v>
      </c>
      <c r="D31" s="98">
        <v>2384</v>
      </c>
      <c r="E31" s="110">
        <v>110.1</v>
      </c>
      <c r="F31" s="41">
        <f t="shared" si="0"/>
        <v>109.01845637583894</v>
      </c>
      <c r="G31" s="99"/>
    </row>
    <row r="32" spans="1:9" ht="13.5" customHeight="1" thickBot="1" x14ac:dyDescent="0.2">
      <c r="A32" s="80"/>
      <c r="B32" s="81" t="s">
        <v>58</v>
      </c>
      <c r="C32" s="82">
        <v>99220</v>
      </c>
      <c r="D32" s="82">
        <v>85943</v>
      </c>
      <c r="E32" s="83">
        <v>104.2</v>
      </c>
      <c r="F32" s="107">
        <f t="shared" si="0"/>
        <v>115.44861128887752</v>
      </c>
      <c r="G32" s="121">
        <v>84.4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200</v>
      </c>
      <c r="D53" s="74" t="s">
        <v>191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88226</v>
      </c>
      <c r="D54" s="9">
        <v>101468</v>
      </c>
      <c r="E54" s="41">
        <v>101.5</v>
      </c>
      <c r="F54" s="41">
        <f t="shared" ref="F54:F64" si="1">SUM(C54/D54*100)</f>
        <v>86.94958016320416</v>
      </c>
      <c r="G54" s="96"/>
      <c r="K54" s="312"/>
    </row>
    <row r="55" spans="1:11" x14ac:dyDescent="0.15">
      <c r="A55" s="95">
        <v>2</v>
      </c>
      <c r="B55" s="299" t="s">
        <v>109</v>
      </c>
      <c r="C55" s="9">
        <v>21150</v>
      </c>
      <c r="D55" s="9">
        <v>23570</v>
      </c>
      <c r="E55" s="41">
        <v>88.9</v>
      </c>
      <c r="F55" s="41">
        <f t="shared" si="1"/>
        <v>89.732711073398391</v>
      </c>
      <c r="G55" s="96"/>
    </row>
    <row r="56" spans="1:11" x14ac:dyDescent="0.15">
      <c r="A56" s="95">
        <v>3</v>
      </c>
      <c r="B56" s="299" t="s">
        <v>107</v>
      </c>
      <c r="C56" s="9">
        <v>16327</v>
      </c>
      <c r="D56" s="9">
        <v>21655</v>
      </c>
      <c r="E56" s="41">
        <v>114.6</v>
      </c>
      <c r="F56" s="41">
        <f t="shared" si="1"/>
        <v>75.395982452089584</v>
      </c>
      <c r="G56" s="96"/>
    </row>
    <row r="57" spans="1:11" x14ac:dyDescent="0.15">
      <c r="A57" s="95">
        <v>4</v>
      </c>
      <c r="B57" s="299" t="s">
        <v>114</v>
      </c>
      <c r="C57" s="9">
        <v>12214</v>
      </c>
      <c r="D57" s="9">
        <v>11568</v>
      </c>
      <c r="E57" s="398">
        <v>94.2</v>
      </c>
      <c r="F57" s="41">
        <f t="shared" si="1"/>
        <v>105.58437067773167</v>
      </c>
      <c r="G57" s="96"/>
    </row>
    <row r="58" spans="1:11" x14ac:dyDescent="0.15">
      <c r="A58" s="95">
        <v>5</v>
      </c>
      <c r="B58" s="299" t="s">
        <v>86</v>
      </c>
      <c r="C58" s="9">
        <v>10103</v>
      </c>
      <c r="D58" s="9">
        <v>10209</v>
      </c>
      <c r="E58" s="41">
        <v>97.4</v>
      </c>
      <c r="F58" s="229">
        <f t="shared" si="1"/>
        <v>98.961700460378097</v>
      </c>
      <c r="G58" s="96"/>
    </row>
    <row r="59" spans="1:11" x14ac:dyDescent="0.15">
      <c r="A59" s="95">
        <v>6</v>
      </c>
      <c r="B59" s="299" t="s">
        <v>115</v>
      </c>
      <c r="C59" s="9">
        <v>9952</v>
      </c>
      <c r="D59" s="9">
        <v>19140</v>
      </c>
      <c r="E59" s="41">
        <v>90.8</v>
      </c>
      <c r="F59" s="41">
        <f t="shared" si="1"/>
        <v>51.995820271682334</v>
      </c>
      <c r="G59" s="96"/>
    </row>
    <row r="60" spans="1:11" x14ac:dyDescent="0.15">
      <c r="A60" s="95">
        <v>7</v>
      </c>
      <c r="B60" s="299" t="s">
        <v>87</v>
      </c>
      <c r="C60" s="9">
        <v>9585</v>
      </c>
      <c r="D60" s="9">
        <v>10107</v>
      </c>
      <c r="E60" s="142">
        <v>106.4</v>
      </c>
      <c r="F60" s="41">
        <f t="shared" si="1"/>
        <v>94.835262689225289</v>
      </c>
      <c r="G60" s="96"/>
    </row>
    <row r="61" spans="1:11" x14ac:dyDescent="0.15">
      <c r="A61" s="95">
        <v>8</v>
      </c>
      <c r="B61" s="299" t="s">
        <v>158</v>
      </c>
      <c r="C61" s="9">
        <v>9401</v>
      </c>
      <c r="D61" s="9">
        <v>8073</v>
      </c>
      <c r="E61" s="41">
        <v>75.5</v>
      </c>
      <c r="F61" s="41">
        <f t="shared" si="1"/>
        <v>116.44989471076428</v>
      </c>
      <c r="G61" s="96"/>
    </row>
    <row r="62" spans="1:11" x14ac:dyDescent="0.15">
      <c r="A62" s="95">
        <v>9</v>
      </c>
      <c r="B62" s="299" t="s">
        <v>105</v>
      </c>
      <c r="C62" s="9">
        <v>4543</v>
      </c>
      <c r="D62" s="9">
        <v>3386</v>
      </c>
      <c r="E62" s="41">
        <v>103.3</v>
      </c>
      <c r="F62" s="41">
        <f t="shared" si="1"/>
        <v>134.17011222681629</v>
      </c>
      <c r="G62" s="96"/>
    </row>
    <row r="63" spans="1:11" ht="14.25" thickBot="1" x14ac:dyDescent="0.2">
      <c r="A63" s="100">
        <v>10</v>
      </c>
      <c r="B63" s="299" t="s">
        <v>108</v>
      </c>
      <c r="C63" s="101">
        <v>4464</v>
      </c>
      <c r="D63" s="101">
        <v>9577</v>
      </c>
      <c r="E63" s="102">
        <v>98.5</v>
      </c>
      <c r="F63" s="41">
        <f t="shared" si="1"/>
        <v>46.611673801816856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191400</v>
      </c>
      <c r="D64" s="106">
        <v>231175</v>
      </c>
      <c r="E64" s="107">
        <v>98.3</v>
      </c>
      <c r="F64" s="297">
        <f t="shared" si="1"/>
        <v>82.794419811830863</v>
      </c>
      <c r="G64" s="121">
        <v>70.8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2021-06-03T02:15:54Z</cp:lastPrinted>
  <dcterms:created xsi:type="dcterms:W3CDTF">2004-08-12T01:21:30Z</dcterms:created>
  <dcterms:modified xsi:type="dcterms:W3CDTF">2021-06-03T07:48:48Z</dcterms:modified>
</cp:coreProperties>
</file>