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951D2CC6-18BA-4C5C-8660-03FEB5FCD541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 iterateCount="1"/>
</workbook>
</file>

<file path=xl/calcChain.xml><?xml version="1.0" encoding="utf-8"?>
<calcChain xmlns="http://schemas.openxmlformats.org/spreadsheetml/2006/main">
  <c r="F61" i="17" l="1"/>
  <c r="N26" i="54" l="1"/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I46" i="44" l="1"/>
  <c r="D60" i="44" s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D55" i="13" l="1"/>
  <c r="C55" i="44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<sst xmlns="http://schemas.openxmlformats.org/spreadsheetml/2006/main" count="1261" uniqueCount="241">
  <si>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</si>
  <si>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</si>
  <si>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</si>
  <si>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</si>
  <si>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</si>
  <si>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</si>
  <si>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</si>
  <si>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</si>
  <si>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</si>
  <si>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</si>
  <si>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</si>
  <si>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</si>
  <si>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</si>
  <si>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</si>
  <si>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</si>
  <si>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</si>
  <si>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</si>
  <si>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</si>
  <si>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</si>
  <si>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</si>
  <si>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</si>
  <si>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</si>
  <si>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</si>
  <si>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</si>
  <si>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</si>
  <si>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</si>
  <si>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</si>
  <si>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</si>
  <si>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</si>
  <si>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</si>
  <si>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</si>
  <si>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</si>
  <si>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</si>
  <si>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</si>
  <si>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</si>
  <si>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</si>
  <si>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</si>
  <si>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</si>
  <si>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</si>
  <si>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</si>
  <si>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</si>
  <si>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</si>
  <si>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</si>
  <si>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</si>
  <si>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</si>
  <si>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</si>
  <si>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</si>
  <si>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</si>
  <si>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</si>
  <si>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</si>
  <si>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</si>
  <si>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</si>
  <si>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</si>
  <si>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</si>
  <si>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</si>
  <si>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</si>
  <si>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</si>
  <si>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</si>
  <si>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</si>
  <si>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</si>
  <si>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</si>
  <si>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</si>
  <si>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</si>
  <si>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</si>
  <si>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</si>
  <si>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</si>
  <si>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</si>
  <si>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</si>
  <si>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</si>
  <si>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</si>
  <si>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</si>
  <si>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</si>
  <si>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</si>
  <si>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</si>
  <si>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</si>
  <si>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</si>
  <si>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</si>
  <si>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</si>
  <si>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</si>
  <si>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</si>
  <si>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</si>
  <si>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</si>
  <si>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</si>
  <si>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</si>
  <si>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</si>
  <si>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</si>
  <si>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</si>
  <si>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</si>
  <si>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</si>
  <si>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</si>
  <si>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</si>
  <si>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</si>
  <si>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</si>
  <si>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</si>
  <si>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</si>
  <si>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</si>
  <si>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</si>
  <si>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</si>
  <si>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</si>
  <si>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</si>
  <si>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</si>
  <si>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</si>
  <si>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</si>
  <si>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</si>
  <si>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</si>
  <si>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</si>
  <si>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</si>
  <si>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</si>
  <si>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</si>
  <si>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</si>
  <si>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</si>
  <si>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</si>
  <si>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</si>
  <si>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</si>
  <si>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</si>
  <si>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</si>
  <si>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</si>
  <si>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</si>
  <si>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</si>
  <si>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</si>
  <si>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</si>
  <si>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</si>
  <si>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</si>
  <si>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</si>
  <si>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</si>
  <si>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</si>
  <si>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</si>
  <si>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</si>
  <si>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</si>
  <si>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</si>
  <si>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</si>
  <si>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</si>
  <si>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</si>
  <si>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</si>
  <si>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</si>
  <si>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</si>
  <si>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</si>
  <si>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</si>
  <si>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</si>
  <si>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</si>
  <si>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</si>
  <si>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</si>
  <si>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</si>
  <si>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</si>
  <si>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</si>
  <si>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</si>
  <si>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</si>
  <si>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</si>
  <si>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</si>
  <si>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</si>
  <si>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</si>
  <si>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</si>
  <si>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</si>
  <si>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</si>
  <si>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</si>
  <si>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</si>
  <si>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</si>
  <si>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</si>
  <si>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</si>
  <si>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</si>
  <si>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</si>
  <si>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</si>
  <si>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</si>
  <si>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</si>
  <si>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</si>
  <si>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</si>
  <si>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</si>
  <si>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</si>
  <si>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</si>
  <si>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</si>
  <si>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</si>
  <si>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</si>
  <si>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</si>
  <si>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</si>
  <si>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</si>
  <si>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</si>
  <si>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</si>
  <si>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</si>
  <si>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</si>
  <si>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</si>
  <si>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</si>
  <si>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</si>
  <si>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</si>
  <si>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</si>
  <si>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</si>
  <si>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</si>
  <si>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</si>
  <si>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</si>
  <si>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</si>
  <si>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</si>
  <si>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</si>
  <si>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</si>
  <si>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</si>
  <si>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</si>
  <si>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</si>
  <si>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</si>
  <si>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</si>
  <si>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</si>
  <si>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</si>
  <si>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</si>
  <si>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</si>
  <si>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</si>
  <si>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</si>
  <si>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</si>
  <si>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</si>
  <si>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</si>
  <si>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</si>
  <si>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</si>
  <si>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</si>
  <si>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</si>
  <si>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</si>
  <si>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</si>
  <si>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</si>
  <si>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</si>
  <si>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</si>
  <si>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</si>
  <si>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</si>
  <si>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</si>
  <si>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2，897　㎡</t>
    <phoneticPr fontId="2"/>
  </si>
  <si>
    <t>トン数</t>
    <rPh sb="2" eb="3">
      <t>スウ</t>
    </rPh>
    <phoneticPr fontId="2"/>
  </si>
  <si>
    <t>米</t>
    <rPh sb="0" eb="1">
      <t>コメ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</si>
  <si>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</si>
  <si>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</si>
  <si>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</si>
  <si>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</si>
  <si>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4"/>
  </si>
  <si>
    <t>3年</t>
    <rPh sb="1" eb="2">
      <t>ネン</t>
    </rPh>
    <phoneticPr fontId="2"/>
  </si>
  <si>
    <t>12，350 ㎡</t>
    <phoneticPr fontId="2"/>
  </si>
  <si>
    <t>その他の科学工業品</t>
    <rPh sb="2" eb="3">
      <t>タ</t>
    </rPh>
    <rPh sb="4" eb="6">
      <t>カガク</t>
    </rPh>
    <rPh sb="6" eb="9">
      <t>コウギョウヒン</t>
    </rPh>
    <phoneticPr fontId="2"/>
  </si>
  <si>
    <t>電気機械</t>
    <rPh sb="0" eb="4">
      <t>デンキキカイ</t>
    </rPh>
    <phoneticPr fontId="2"/>
  </si>
  <si>
    <t>その他の製造工業品</t>
    <rPh sb="2" eb="3">
      <t>タ</t>
    </rPh>
    <rPh sb="4" eb="6">
      <t>セイゾウ</t>
    </rPh>
    <rPh sb="6" eb="9">
      <t>コウギョウヒン</t>
    </rPh>
    <phoneticPr fontId="2"/>
  </si>
  <si>
    <t>その他の化学工業品</t>
    <rPh sb="2" eb="3">
      <t>タ</t>
    </rPh>
    <rPh sb="4" eb="9">
      <t>カガクコウギョウヒン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</si>
  <si>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</si>
  <si>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令和3年3月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</si>
  <si>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令和3年3月所管面（1～3類）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</si>
  <si>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87，534  m</t>
    </r>
    <r>
      <rPr>
        <sz val="8"/>
        <rFont val="ＭＳ Ｐゴシック"/>
        <family val="3"/>
        <charset val="128"/>
      </rPr>
      <t>3</t>
    </r>
    <phoneticPr fontId="2"/>
  </si>
  <si>
    <t>8，716  ㎡</t>
    <phoneticPr fontId="2"/>
  </si>
  <si>
    <t>　　　　　　　　　　　　　　　　令和3年3月末上位10品目入庫高(県合計）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</si>
  <si>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令和3年3月末上位１０品目保管残高（県合計）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</si>
  <si>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その他の化学工業品</t>
    <rPh sb="2" eb="3">
      <t>タ</t>
    </rPh>
    <rPh sb="4" eb="6">
      <t>カガク</t>
    </rPh>
    <rPh sb="6" eb="9">
      <t>コウギョウヒン</t>
    </rPh>
    <phoneticPr fontId="2"/>
  </si>
  <si>
    <t>その他の機械</t>
    <rPh sb="2" eb="3">
      <t>タ</t>
    </rPh>
    <rPh sb="4" eb="6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</si>
</sst>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3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10" fillId="0" borderId="37" xfId="0" applyFont="1" applyBorder="1"/>
    <xf numFmtId="0" fontId="32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4" fillId="0" borderId="0" xfId="0" applyFont="1" applyBorder="1"/>
    <xf numFmtId="0" fontId="34" fillId="0" borderId="13" xfId="0" applyFont="1" applyBorder="1"/>
    <xf numFmtId="0" fontId="34" fillId="7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distributed"/>
    </xf>
    <xf numFmtId="0" fontId="34" fillId="0" borderId="37" xfId="0" applyFont="1" applyBorder="1"/>
    <xf numFmtId="0" fontId="34" fillId="0" borderId="0" xfId="0" applyFont="1"/>
    <xf numFmtId="0" fontId="34" fillId="0" borderId="0" xfId="0" applyFont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34" fillId="1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15" borderId="0" xfId="0" applyFont="1" applyFill="1" applyBorder="1" applyAlignment="1">
      <alignment horizontal="center"/>
    </xf>
    <xf numFmtId="58" fontId="36" fillId="0" borderId="13" xfId="0" applyNumberFormat="1" applyFont="1" applyBorder="1" applyAlignment="1"/>
    <xf numFmtId="58" fontId="36" fillId="0" borderId="0" xfId="0" applyNumberFormat="1" applyFont="1" applyBorder="1" applyAlignment="1">
      <alignment horizontal="center"/>
    </xf>
    <xf numFmtId="58" fontId="36" fillId="0" borderId="0" xfId="0" applyNumberFormat="1" applyFont="1" applyFill="1" applyBorder="1" applyAlignment="1"/>
    <xf numFmtId="58" fontId="36" fillId="0" borderId="0" xfId="0" applyNumberFormat="1" applyFont="1" applyBorder="1" applyAlignment="1"/>
    <xf numFmtId="58" fontId="36" fillId="0" borderId="37" xfId="0" applyNumberFormat="1" applyFont="1" applyBorder="1" applyAlignment="1"/>
    <xf numFmtId="0" fontId="35" fillId="0" borderId="0" xfId="0" applyFont="1" applyFill="1" applyBorder="1" applyAlignment="1">
      <alignment horizontal="left"/>
    </xf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4" fillId="0" borderId="13" xfId="0" applyFont="1" applyBorder="1" applyAlignment="1"/>
    <xf numFmtId="0" fontId="34" fillId="0" borderId="0" xfId="0" applyFont="1" applyBorder="1" applyAlignment="1"/>
    <xf numFmtId="0" fontId="34" fillId="0" borderId="37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/>
    <xf numFmtId="0" fontId="34" fillId="0" borderId="0" xfId="0" applyFont="1" applyBorder="1" applyAlignment="1">
      <alignment horizontal="left"/>
    </xf>
    <xf numFmtId="0" fontId="34" fillId="0" borderId="8" xfId="0" applyFont="1" applyBorder="1"/>
    <xf numFmtId="0" fontId="34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left"/>
    </xf>
    <xf numFmtId="0" fontId="34" fillId="0" borderId="41" xfId="0" applyFont="1" applyBorder="1"/>
    <xf numFmtId="0" fontId="34" fillId="0" borderId="9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16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38" fillId="11" borderId="1" xfId="1" applyFont="1" applyFill="1" applyBorder="1"/>
    <xf numFmtId="38" fontId="38" fillId="11" borderId="11" xfId="1" applyFont="1" applyFill="1" applyBorder="1"/>
    <xf numFmtId="38" fontId="38" fillId="11" borderId="32" xfId="1" applyFont="1" applyFill="1" applyBorder="1"/>
    <xf numFmtId="38" fontId="38" fillId="21" borderId="1" xfId="1" applyFont="1" applyFill="1" applyBorder="1"/>
    <xf numFmtId="38" fontId="38" fillId="21" borderId="11" xfId="1" applyFont="1" applyFill="1" applyBorder="1"/>
    <xf numFmtId="38" fontId="38" fillId="21" borderId="12" xfId="1" applyFont="1" applyFill="1" applyBorder="1"/>
    <xf numFmtId="38" fontId="38" fillId="21" borderId="44" xfId="1" applyFont="1" applyFill="1" applyBorder="1"/>
    <xf numFmtId="0" fontId="38" fillId="11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38" fontId="38" fillId="11" borderId="2" xfId="1" applyFont="1" applyFill="1" applyBorder="1"/>
    <xf numFmtId="38" fontId="38" fillId="11" borderId="31" xfId="1" applyFont="1" applyFill="1" applyBorder="1"/>
    <xf numFmtId="38" fontId="38" fillId="2" borderId="1" xfId="1" applyFont="1" applyFill="1" applyBorder="1"/>
    <xf numFmtId="38" fontId="38" fillId="2" borderId="11" xfId="1" applyFont="1" applyFill="1" applyBorder="1"/>
    <xf numFmtId="38" fontId="38" fillId="2" borderId="2" xfId="1" applyFont="1" applyFill="1" applyBorder="1"/>
    <xf numFmtId="38" fontId="38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38" fillId="19" borderId="1" xfId="0" applyFont="1" applyFill="1" applyBorder="1" applyAlignment="1">
      <alignment horizontal="center"/>
    </xf>
    <xf numFmtId="38" fontId="38" fillId="19" borderId="1" xfId="1" applyFont="1" applyFill="1" applyBorder="1"/>
    <xf numFmtId="38" fontId="38" fillId="19" borderId="11" xfId="1" applyFont="1" applyFill="1" applyBorder="1"/>
    <xf numFmtId="38" fontId="38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4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38" fillId="22" borderId="1" xfId="1" applyFont="1" applyFill="1" applyBorder="1"/>
    <xf numFmtId="38" fontId="38" fillId="22" borderId="11" xfId="1" applyFont="1" applyFill="1" applyBorder="1"/>
    <xf numFmtId="38" fontId="38" fillId="22" borderId="12" xfId="1" applyFont="1" applyFill="1" applyBorder="1"/>
    <xf numFmtId="38" fontId="38" fillId="22" borderId="2" xfId="1" applyFont="1" applyFill="1" applyBorder="1"/>
    <xf numFmtId="38" fontId="38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38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1" xfId="1" applyFill="1" applyBorder="1"/>
    <xf numFmtId="38" fontId="1" fillId="0" borderId="40" xfId="1" applyFill="1" applyBorder="1"/>
    <xf numFmtId="180" fontId="0" fillId="0" borderId="1" xfId="0" applyNumberFormat="1" applyFill="1" applyBorder="1"/>
    <xf numFmtId="0" fontId="11" fillId="0" borderId="42" xfId="0" applyFont="1" applyBorder="1"/>
    <xf numFmtId="38" fontId="0" fillId="0" borderId="9" xfId="1" applyFont="1" applyBorder="1"/>
    <xf numFmtId="38" fontId="1" fillId="0" borderId="12" xfId="1" applyFont="1" applyFill="1" applyBorder="1"/>
    <xf numFmtId="38" fontId="1" fillId="0" borderId="43" xfId="1" applyFill="1" applyBorder="1"/>
    <xf numFmtId="179" fontId="1" fillId="0" borderId="42" xfId="1" applyNumberFormat="1" applyBorder="1"/>
    <xf numFmtId="38" fontId="1" fillId="0" borderId="10" xfId="1" applyBorder="1"/>
    <xf numFmtId="0" fontId="0" fillId="0" borderId="9" xfId="0" applyBorder="1"/>
    <xf numFmtId="38" fontId="0" fillId="0" borderId="39" xfId="1" applyFont="1" applyFill="1" applyBorder="1"/>
    <xf numFmtId="0" fontId="0" fillId="0" borderId="39" xfId="0" applyFont="1" applyBorder="1"/>
    <xf numFmtId="38" fontId="0" fillId="0" borderId="0" xfId="2" applyFont="1"/>
    <xf numFmtId="0" fontId="1" fillId="0" borderId="2" xfId="0" applyFont="1" applyFill="1" applyBorder="1"/>
    <xf numFmtId="179" fontId="0" fillId="0" borderId="1" xfId="1" applyNumberFormat="1" applyFont="1" applyFill="1" applyBorder="1"/>
    <xf numFmtId="179" fontId="1" fillId="0" borderId="11" xfId="1" applyNumberFormat="1" applyBorder="1"/>
    <xf numFmtId="0" fontId="0" fillId="0" borderId="38" xfId="0" applyFill="1" applyBorder="1"/>
    <xf numFmtId="0" fontId="11" fillId="0" borderId="38" xfId="0" applyFont="1" applyBorder="1"/>
    <xf numFmtId="38" fontId="1" fillId="0" borderId="11" xfId="1" applyFont="1" applyBorder="1"/>
    <xf numFmtId="38" fontId="1" fillId="0" borderId="38" xfId="1" applyFill="1" applyBorder="1"/>
    <xf numFmtId="38" fontId="0" fillId="0" borderId="12" xfId="1" applyFont="1" applyFill="1" applyBorder="1"/>
    <xf numFmtId="38" fontId="0" fillId="0" borderId="47" xfId="1" applyFont="1" applyFill="1" applyBorder="1"/>
    <xf numFmtId="38" fontId="1" fillId="0" borderId="21" xfId="1" applyBorder="1"/>
    <xf numFmtId="0" fontId="30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1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令和3年3月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令和3年3月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令和3年3月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2,364,618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2,364,618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220967</c:v>
                </c:pt>
                <c:pt idx="1">
                  <c:v>385989</c:v>
                </c:pt>
                <c:pt idx="2">
                  <c:v>516550</c:v>
                </c:pt>
                <c:pt idx="3">
                  <c:v>151070</c:v>
                </c:pt>
                <c:pt idx="4">
                  <c:v>248909</c:v>
                </c:pt>
                <c:pt idx="5">
                  <c:v>841133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155081</c:v>
                </c:pt>
                <c:pt idx="1">
                  <c:v>241835</c:v>
                </c:pt>
                <c:pt idx="2">
                  <c:v>322999</c:v>
                </c:pt>
                <c:pt idx="3">
                  <c:v>121395</c:v>
                </c:pt>
                <c:pt idx="4">
                  <c:v>144379</c:v>
                </c:pt>
                <c:pt idx="5">
                  <c:v>575984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65886</c:v>
                </c:pt>
                <c:pt idx="1">
                  <c:v>144154</c:v>
                </c:pt>
                <c:pt idx="2">
                  <c:v>193551</c:v>
                </c:pt>
                <c:pt idx="3">
                  <c:v>29675</c:v>
                </c:pt>
                <c:pt idx="4">
                  <c:v>104530</c:v>
                </c:pt>
                <c:pt idx="5">
                  <c:v>265149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0.70182877986305647</c:v>
                </c:pt>
                <c:pt idx="1">
                  <c:v>0.62653339862016788</c:v>
                </c:pt>
                <c:pt idx="2">
                  <c:v>0.62530055173748911</c:v>
                </c:pt>
                <c:pt idx="3">
                  <c:v>0.80356788243860466</c:v>
                </c:pt>
                <c:pt idx="4">
                  <c:v>0.58004732653298996</c:v>
                </c:pt>
                <c:pt idx="5">
                  <c:v>0.68477161162384548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1.731624456033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4054470066368019E-7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107402</c:v>
                </c:pt>
                <c:pt idx="1">
                  <c:v>105687</c:v>
                </c:pt>
                <c:pt idx="2">
                  <c:v>72633</c:v>
                </c:pt>
                <c:pt idx="3">
                  <c:v>72258</c:v>
                </c:pt>
                <c:pt idx="4">
                  <c:v>71451</c:v>
                </c:pt>
                <c:pt idx="5">
                  <c:v>55905</c:v>
                </c:pt>
                <c:pt idx="6">
                  <c:v>54360</c:v>
                </c:pt>
                <c:pt idx="7">
                  <c:v>44182</c:v>
                </c:pt>
                <c:pt idx="8">
                  <c:v>35426</c:v>
                </c:pt>
                <c:pt idx="9">
                  <c:v>29276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765E-3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3.56969485215681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2.885548397359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116607</c:v>
                </c:pt>
                <c:pt idx="1">
                  <c:v>104197</c:v>
                </c:pt>
                <c:pt idx="2">
                  <c:v>104876</c:v>
                </c:pt>
                <c:pt idx="3">
                  <c:v>53033</c:v>
                </c:pt>
                <c:pt idx="4">
                  <c:v>64091</c:v>
                </c:pt>
                <c:pt idx="5">
                  <c:v>37597</c:v>
                </c:pt>
                <c:pt idx="6">
                  <c:v>52108</c:v>
                </c:pt>
                <c:pt idx="7">
                  <c:v>64109</c:v>
                </c:pt>
                <c:pt idx="8">
                  <c:v>32038</c:v>
                </c:pt>
                <c:pt idx="9">
                  <c:v>45598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7.3255714830518057E-2"/>
                  <c:y val="-2.8286859784728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-0.14474175770763703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-3.2094278813438917E-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.23746416313345445"/>
                  <c:y val="-7.6513761467889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0.10337947072855208"/>
                  <c:y val="-0.123455898287943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2.4691358024691357E-2"/>
                  <c:y val="-3.1061186159069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1.1396011396011397E-2"/>
                  <c:y val="-1.1376267186785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2147968683402"/>
                      <c:h val="9.3471068410026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7988200192924601E-3"/>
                  <c:y val="-1.9630258373666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107402</c:v>
                </c:pt>
                <c:pt idx="1">
                  <c:v>105687</c:v>
                </c:pt>
                <c:pt idx="2">
                  <c:v>72633</c:v>
                </c:pt>
                <c:pt idx="3">
                  <c:v>72258</c:v>
                </c:pt>
                <c:pt idx="4">
                  <c:v>71451</c:v>
                </c:pt>
                <c:pt idx="5">
                  <c:v>55905</c:v>
                </c:pt>
                <c:pt idx="6">
                  <c:v>54360</c:v>
                </c:pt>
                <c:pt idx="7">
                  <c:v>44182</c:v>
                </c:pt>
                <c:pt idx="8">
                  <c:v>35426</c:v>
                </c:pt>
                <c:pt idx="9">
                  <c:v>29276</c:v>
                </c:pt>
                <c:pt idx="10">
                  <c:v>174339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107402</c:v>
                </c:pt>
                <c:pt idx="1">
                  <c:v>105687</c:v>
                </c:pt>
                <c:pt idx="2">
                  <c:v>72633</c:v>
                </c:pt>
                <c:pt idx="3">
                  <c:v>72258</c:v>
                </c:pt>
                <c:pt idx="4">
                  <c:v>71451</c:v>
                </c:pt>
                <c:pt idx="5">
                  <c:v>55905</c:v>
                </c:pt>
                <c:pt idx="6">
                  <c:v>54360</c:v>
                </c:pt>
                <c:pt idx="7">
                  <c:v>44182</c:v>
                </c:pt>
                <c:pt idx="8">
                  <c:v>35426</c:v>
                </c:pt>
                <c:pt idx="9">
                  <c:v>29276</c:v>
                </c:pt>
                <c:pt idx="10">
                  <c:v>174339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9.4885028684391554E-2"/>
                  <c:y val="-3.8244064319546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2.0260330054163139E-2"/>
                  <c:y val="-5.8290886053036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5.1300915629821017E-2"/>
                  <c:y val="-7.16212025220986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5665818490246"/>
                      <c:h val="7.1003952092195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22083869287331451"/>
                  <c:y val="-0.12847087217546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84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8.8486172052920864E-2"/>
                  <c:y val="-6.6773825685582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402162515945052E-2"/>
                  <c:y val="-2.39477479108214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1.8660148397480848E-2"/>
                  <c:y val="-2.0867167466135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116607</c:v>
                </c:pt>
                <c:pt idx="1">
                  <c:v>104197</c:v>
                </c:pt>
                <c:pt idx="2">
                  <c:v>104876</c:v>
                </c:pt>
                <c:pt idx="3">
                  <c:v>53033</c:v>
                </c:pt>
                <c:pt idx="4">
                  <c:v>64091</c:v>
                </c:pt>
                <c:pt idx="5">
                  <c:v>37597</c:v>
                </c:pt>
                <c:pt idx="6">
                  <c:v>52108</c:v>
                </c:pt>
                <c:pt idx="7">
                  <c:v>64109</c:v>
                </c:pt>
                <c:pt idx="8">
                  <c:v>32038</c:v>
                </c:pt>
                <c:pt idx="9">
                  <c:v>45598</c:v>
                </c:pt>
                <c:pt idx="10" formatCode="#,##0_);[Red]\(#,##0\)">
                  <c:v>169161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2248514627577558E-2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22709</c:v>
                </c:pt>
                <c:pt idx="1">
                  <c:v>18028</c:v>
                </c:pt>
                <c:pt idx="2">
                  <c:v>10182</c:v>
                </c:pt>
                <c:pt idx="3">
                  <c:v>5150</c:v>
                </c:pt>
                <c:pt idx="4">
                  <c:v>4812</c:v>
                </c:pt>
                <c:pt idx="5">
                  <c:v>4601</c:v>
                </c:pt>
                <c:pt idx="6">
                  <c:v>4122</c:v>
                </c:pt>
                <c:pt idx="7">
                  <c:v>3745</c:v>
                </c:pt>
                <c:pt idx="8">
                  <c:v>1704</c:v>
                </c:pt>
                <c:pt idx="9">
                  <c:v>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18392</c:v>
                </c:pt>
                <c:pt idx="1">
                  <c:v>15248</c:v>
                </c:pt>
                <c:pt idx="2">
                  <c:v>7306</c:v>
                </c:pt>
                <c:pt idx="3">
                  <c:v>4886</c:v>
                </c:pt>
                <c:pt idx="4">
                  <c:v>2917</c:v>
                </c:pt>
                <c:pt idx="5">
                  <c:v>2883</c:v>
                </c:pt>
                <c:pt idx="6">
                  <c:v>4001</c:v>
                </c:pt>
                <c:pt idx="7">
                  <c:v>3450</c:v>
                </c:pt>
                <c:pt idx="8">
                  <c:v>1644</c:v>
                </c:pt>
                <c:pt idx="9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6.9716775599128538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57153</c:v>
                </c:pt>
                <c:pt idx="1">
                  <c:v>26086</c:v>
                </c:pt>
                <c:pt idx="2">
                  <c:v>11344</c:v>
                </c:pt>
                <c:pt idx="3">
                  <c:v>10032</c:v>
                </c:pt>
                <c:pt idx="4">
                  <c:v>9117</c:v>
                </c:pt>
                <c:pt idx="5">
                  <c:v>5005</c:v>
                </c:pt>
                <c:pt idx="6">
                  <c:v>4161</c:v>
                </c:pt>
                <c:pt idx="7">
                  <c:v>3534</c:v>
                </c:pt>
                <c:pt idx="8">
                  <c:v>2667</c:v>
                </c:pt>
                <c:pt idx="9">
                  <c:v>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3.4767810886383661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54163</c:v>
                </c:pt>
                <c:pt idx="1">
                  <c:v>14917</c:v>
                </c:pt>
                <c:pt idx="2">
                  <c:v>19490</c:v>
                </c:pt>
                <c:pt idx="3">
                  <c:v>7411</c:v>
                </c:pt>
                <c:pt idx="4">
                  <c:v>9038</c:v>
                </c:pt>
                <c:pt idx="5">
                  <c:v>8828</c:v>
                </c:pt>
                <c:pt idx="6">
                  <c:v>3762</c:v>
                </c:pt>
                <c:pt idx="7">
                  <c:v>8381</c:v>
                </c:pt>
                <c:pt idx="8">
                  <c:v>1609</c:v>
                </c:pt>
                <c:pt idx="9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191489361702126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1.7730496453900058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31621</c:v>
                </c:pt>
                <c:pt idx="1">
                  <c:v>22407</c:v>
                </c:pt>
                <c:pt idx="2">
                  <c:v>22272</c:v>
                </c:pt>
                <c:pt idx="3">
                  <c:v>18851</c:v>
                </c:pt>
                <c:pt idx="4">
                  <c:v>17520</c:v>
                </c:pt>
                <c:pt idx="5">
                  <c:v>15234</c:v>
                </c:pt>
                <c:pt idx="6">
                  <c:v>15053</c:v>
                </c:pt>
                <c:pt idx="7">
                  <c:v>13709</c:v>
                </c:pt>
                <c:pt idx="8">
                  <c:v>13178</c:v>
                </c:pt>
                <c:pt idx="9">
                  <c:v>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-1.550387596899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3.5460992907800767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7.0921985815602835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-1.300221386350978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26922</c:v>
                </c:pt>
                <c:pt idx="1">
                  <c:v>19994</c:v>
                </c:pt>
                <c:pt idx="2">
                  <c:v>24069</c:v>
                </c:pt>
                <c:pt idx="3">
                  <c:v>5576</c:v>
                </c:pt>
                <c:pt idx="4">
                  <c:v>19260</c:v>
                </c:pt>
                <c:pt idx="5">
                  <c:v>8696</c:v>
                </c:pt>
                <c:pt idx="6">
                  <c:v>13051</c:v>
                </c:pt>
                <c:pt idx="7">
                  <c:v>17014</c:v>
                </c:pt>
                <c:pt idx="8">
                  <c:v>23835</c:v>
                </c:pt>
                <c:pt idx="9">
                  <c:v>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0666666666666666E-2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31612</c:v>
                </c:pt>
                <c:pt idx="1">
                  <c:v>8827</c:v>
                </c:pt>
                <c:pt idx="2">
                  <c:v>4969</c:v>
                </c:pt>
                <c:pt idx="3">
                  <c:v>3441</c:v>
                </c:pt>
                <c:pt idx="4">
                  <c:v>2735</c:v>
                </c:pt>
                <c:pt idx="5">
                  <c:v>1771</c:v>
                </c:pt>
                <c:pt idx="6">
                  <c:v>1350</c:v>
                </c:pt>
                <c:pt idx="7">
                  <c:v>1309</c:v>
                </c:pt>
                <c:pt idx="8">
                  <c:v>900</c:v>
                </c:pt>
                <c:pt idx="9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1.4260810981515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-1.4260249554367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1.7777777777777779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-6.5184432169062358E-17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24064</c:v>
                </c:pt>
                <c:pt idx="1">
                  <c:v>6208</c:v>
                </c:pt>
                <c:pt idx="2">
                  <c:v>8531</c:v>
                </c:pt>
                <c:pt idx="3">
                  <c:v>3543</c:v>
                </c:pt>
                <c:pt idx="4">
                  <c:v>3166</c:v>
                </c:pt>
                <c:pt idx="5">
                  <c:v>3136</c:v>
                </c:pt>
                <c:pt idx="6">
                  <c:v>526</c:v>
                </c:pt>
                <c:pt idx="7">
                  <c:v>494</c:v>
                </c:pt>
                <c:pt idx="8">
                  <c:v>643</c:v>
                </c:pt>
                <c:pt idx="9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2.4580571496359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8.4570784584131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7820213418204614E-3"/>
                  <c:y val="-6.9232023963105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7.01758736850807E-3"/>
                  <c:y val="-3.11232706081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33404</c:v>
                </c:pt>
                <c:pt idx="1">
                  <c:v>14369</c:v>
                </c:pt>
                <c:pt idx="2">
                  <c:v>12073</c:v>
                </c:pt>
                <c:pt idx="3">
                  <c:v>11497</c:v>
                </c:pt>
                <c:pt idx="4">
                  <c:v>9289</c:v>
                </c:pt>
                <c:pt idx="5">
                  <c:v>6418</c:v>
                </c:pt>
                <c:pt idx="6">
                  <c:v>3947</c:v>
                </c:pt>
                <c:pt idx="7">
                  <c:v>3144</c:v>
                </c:pt>
                <c:pt idx="8">
                  <c:v>1760</c:v>
                </c:pt>
                <c:pt idx="9">
                  <c:v>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7.012765136641384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3593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34659</c:v>
                </c:pt>
                <c:pt idx="1">
                  <c:v>9221</c:v>
                </c:pt>
                <c:pt idx="2">
                  <c:v>10044</c:v>
                </c:pt>
                <c:pt idx="3">
                  <c:v>26906</c:v>
                </c:pt>
                <c:pt idx="4">
                  <c:v>6864</c:v>
                </c:pt>
                <c:pt idx="5">
                  <c:v>8013</c:v>
                </c:pt>
                <c:pt idx="6">
                  <c:v>2688</c:v>
                </c:pt>
                <c:pt idx="7">
                  <c:v>4245</c:v>
                </c:pt>
                <c:pt idx="8">
                  <c:v>1919</c:v>
                </c:pt>
                <c:pt idx="9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8.737441132350354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3.4951140504382253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62366</c:v>
                </c:pt>
                <c:pt idx="1">
                  <c:v>37560</c:v>
                </c:pt>
                <c:pt idx="2">
                  <c:v>20856</c:v>
                </c:pt>
                <c:pt idx="3">
                  <c:v>18836</c:v>
                </c:pt>
                <c:pt idx="4">
                  <c:v>16452</c:v>
                </c:pt>
                <c:pt idx="5">
                  <c:v>14803</c:v>
                </c:pt>
                <c:pt idx="6">
                  <c:v>14061</c:v>
                </c:pt>
                <c:pt idx="7">
                  <c:v>9829</c:v>
                </c:pt>
                <c:pt idx="8">
                  <c:v>9473</c:v>
                </c:pt>
                <c:pt idx="9">
                  <c:v>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5.2424646794102135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-1.7476258239682184E-3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5.2424646794102135E-3"/>
                  <c:y val="2.150481189851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-1.4336917562724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89155</c:v>
                </c:pt>
                <c:pt idx="1">
                  <c:v>34454</c:v>
                </c:pt>
                <c:pt idx="2">
                  <c:v>15291</c:v>
                </c:pt>
                <c:pt idx="3">
                  <c:v>17655</c:v>
                </c:pt>
                <c:pt idx="4">
                  <c:v>16438</c:v>
                </c:pt>
                <c:pt idx="5">
                  <c:v>20906</c:v>
                </c:pt>
                <c:pt idx="6">
                  <c:v>12856</c:v>
                </c:pt>
                <c:pt idx="7">
                  <c:v>9723</c:v>
                </c:pt>
                <c:pt idx="8">
                  <c:v>10695</c:v>
                </c:pt>
                <c:pt idx="9">
                  <c:v>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7-462C-B9DE-4F35500861CD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7-462C-B9DE-4F35500861CD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7-462C-B9DE-4F35500861CD}"/>
                </c:ext>
              </c:extLst>
            </c:dLbl>
            <c:dLbl>
              <c:idx val="3"/>
              <c:layout>
                <c:manualLayout>
                  <c:x val="-3.5410232355493716E-3"/>
                  <c:y val="-2.093645035068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7-462C-B9DE-4F35500861CD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62C-B9DE-4F35500861CD}"/>
                </c:ext>
              </c:extLst>
            </c:dLbl>
            <c:dLbl>
              <c:idx val="5"/>
              <c:layout>
                <c:manualLayout>
                  <c:x val="-8.9824916463755941E-3"/>
                  <c:y val="3.0134521497592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7-462C-B9DE-4F35500861CD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62C-B9DE-4F35500861CD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62C-B9DE-4F35500861CD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62C-B9DE-4F35500861CD}"/>
                </c:ext>
              </c:extLst>
            </c:dLbl>
            <c:dLbl>
              <c:idx val="9"/>
              <c:layout>
                <c:manualLayout>
                  <c:x val="-5.4028186235756679E-3"/>
                  <c:y val="-1.204584084313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130821</c:v>
                </c:pt>
                <c:pt idx="1">
                  <c:v>96388</c:v>
                </c:pt>
                <c:pt idx="2">
                  <c:v>87597</c:v>
                </c:pt>
                <c:pt idx="3">
                  <c:v>84309</c:v>
                </c:pt>
                <c:pt idx="4">
                  <c:v>77164</c:v>
                </c:pt>
                <c:pt idx="5">
                  <c:v>75810</c:v>
                </c:pt>
                <c:pt idx="6">
                  <c:v>64440</c:v>
                </c:pt>
                <c:pt idx="7">
                  <c:v>62082</c:v>
                </c:pt>
                <c:pt idx="8">
                  <c:v>55932</c:v>
                </c:pt>
                <c:pt idx="9">
                  <c:v>51512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7-462C-B9DE-4F35500861CD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62C-B9DE-4F35500861CD}"/>
                </c:ext>
              </c:extLst>
            </c:dLbl>
            <c:dLbl>
              <c:idx val="1"/>
              <c:layout>
                <c:manualLayout>
                  <c:x val="1.9697337029658439E-3"/>
                  <c:y val="-5.9708956624708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62C-B9DE-4F35500861CD}"/>
                </c:ext>
              </c:extLst>
            </c:dLbl>
            <c:dLbl>
              <c:idx val="2"/>
              <c:layout>
                <c:manualLayout>
                  <c:x val="5.4806803768002238E-3"/>
                  <c:y val="-1.532105720872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62C-B9DE-4F35500861CD}"/>
                </c:ext>
              </c:extLst>
            </c:dLbl>
            <c:dLbl>
              <c:idx val="3"/>
              <c:layout>
                <c:manualLayout>
                  <c:x val="7.3443028456784271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62C-B9DE-4F35500861CD}"/>
                </c:ext>
              </c:extLst>
            </c:dLbl>
            <c:dLbl>
              <c:idx val="4"/>
              <c:layout>
                <c:manualLayout>
                  <c:x val="7.2557596967045782E-3"/>
                  <c:y val="3.378328500733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62C-B9DE-4F35500861CD}"/>
                </c:ext>
              </c:extLst>
            </c:dLbl>
            <c:dLbl>
              <c:idx val="5"/>
              <c:layout>
                <c:manualLayout>
                  <c:x val="3.5985060100418519E-3"/>
                  <c:y val="2.9752537906012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62C-B9DE-4F35500861CD}"/>
                </c:ext>
              </c:extLst>
            </c:dLbl>
            <c:dLbl>
              <c:idx val="6"/>
              <c:layout>
                <c:manualLayout>
                  <c:x val="-1.7465487496793825E-3"/>
                  <c:y val="-3.2482666029871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7-462C-B9DE-4F35500861CD}"/>
                </c:ext>
              </c:extLst>
            </c:dLbl>
            <c:dLbl>
              <c:idx val="7"/>
              <c:layout>
                <c:manualLayout>
                  <c:x val="2.8811659586597474E-5"/>
                  <c:y val="6.2052414241753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62C-B9DE-4F35500861CD}"/>
                </c:ext>
              </c:extLst>
            </c:dLbl>
            <c:dLbl>
              <c:idx val="8"/>
              <c:layout>
                <c:manualLayout>
                  <c:x val="7.1492268285740079E-3"/>
                  <c:y val="2.109580546864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7-462C-B9DE-4F35500861CD}"/>
                </c:ext>
              </c:extLst>
            </c:dLbl>
            <c:dLbl>
              <c:idx val="9"/>
              <c:layout>
                <c:manualLayout>
                  <c:x val="3.579391933438039E-3"/>
                  <c:y val="1.2017485005972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162111</c:v>
                </c:pt>
                <c:pt idx="1">
                  <c:v>125854</c:v>
                </c:pt>
                <c:pt idx="2">
                  <c:v>90869</c:v>
                </c:pt>
                <c:pt idx="3">
                  <c:v>83742</c:v>
                </c:pt>
                <c:pt idx="4">
                  <c:v>83556</c:v>
                </c:pt>
                <c:pt idx="5">
                  <c:v>61824</c:v>
                </c:pt>
                <c:pt idx="6">
                  <c:v>81663</c:v>
                </c:pt>
                <c:pt idx="7">
                  <c:v>86741</c:v>
                </c:pt>
                <c:pt idx="8">
                  <c:v>52706</c:v>
                </c:pt>
                <c:pt idx="9">
                  <c:v>51512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F7-462C-B9DE-4F355008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83310136"/>
        <c:axId val="183310528"/>
      </c:barChart>
      <c:catAx>
        <c:axId val="18331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528"/>
        <c:crosses val="autoZero"/>
        <c:auto val="1"/>
        <c:lblAlgn val="ctr"/>
        <c:lblOffset val="100"/>
        <c:noMultiLvlLbl val="0"/>
      </c:catAx>
      <c:valAx>
        <c:axId val="18331052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13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51-491C-9C83-ECDC457C6AD6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51-491C-9C83-ECDC457C6AD6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51-491C-9C83-ECDC457C6AD6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51-491C-9C83-ECDC457C6AD6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51-491C-9C83-ECDC457C6AD6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51-491C-9C83-ECDC457C6AD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51-491C-9C83-ECDC457C6AD6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51-491C-9C83-ECDC457C6AD6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51-491C-9C83-ECDC457C6AD6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51-491C-9C83-ECDC457C6AD6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51-491C-9C83-ECDC457C6AD6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1-491C-9C83-ECDC457C6AD6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1-491C-9C83-ECDC457C6AD6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51-491C-9C83-ECDC457C6AD6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51-491C-9C83-ECDC457C6AD6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51-491C-9C83-ECDC457C6AD6}"/>
                </c:ext>
              </c:extLst>
            </c:dLbl>
            <c:dLbl>
              <c:idx val="5"/>
              <c:layout>
                <c:manualLayout>
                  <c:x val="-0.10224505431362363"/>
                  <c:y val="-7.4792859042399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5995436489761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051-491C-9C83-ECDC457C6AD6}"/>
                </c:ext>
              </c:extLst>
            </c:dLbl>
            <c:dLbl>
              <c:idx val="6"/>
              <c:layout>
                <c:manualLayout>
                  <c:x val="7.6767438236172325E-2"/>
                  <c:y val="-7.0897707169863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051-491C-9C83-ECDC457C6AD6}"/>
                </c:ext>
              </c:extLst>
            </c:dLbl>
            <c:dLbl>
              <c:idx val="7"/>
              <c:layout>
                <c:manualLayout>
                  <c:x val="0.20123952956348048"/>
                  <c:y val="-0.16121902713702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051-491C-9C83-ECDC457C6AD6}"/>
                </c:ext>
              </c:extLst>
            </c:dLbl>
            <c:dLbl>
              <c:idx val="8"/>
              <c:layout>
                <c:manualLayout>
                  <c:x val="2.2495006430076341E-2"/>
                  <c:y val="-6.965382080543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051-491C-9C83-ECDC457C6AD6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051-491C-9C83-ECDC457C6AD6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1-491C-9C83-ECDC457C6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130821</c:v>
                </c:pt>
                <c:pt idx="1">
                  <c:v>96388</c:v>
                </c:pt>
                <c:pt idx="2">
                  <c:v>87597</c:v>
                </c:pt>
                <c:pt idx="3">
                  <c:v>84309</c:v>
                </c:pt>
                <c:pt idx="4">
                  <c:v>77164</c:v>
                </c:pt>
                <c:pt idx="5">
                  <c:v>75810</c:v>
                </c:pt>
                <c:pt idx="6">
                  <c:v>64440</c:v>
                </c:pt>
                <c:pt idx="7">
                  <c:v>62082</c:v>
                </c:pt>
                <c:pt idx="8">
                  <c:v>55932</c:v>
                </c:pt>
                <c:pt idx="9">
                  <c:v>51512</c:v>
                </c:pt>
                <c:pt idx="10">
                  <c:v>332909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51-491C-9C83-ECDC457C6AD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7-4B31-A3CB-A20157E37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7-4B31-A3CB-A20157E375C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7-4B31-A3CB-A20157E375C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7-4B31-A3CB-A20157E375C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7-4B31-A3CB-A20157E375C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7-4B31-A3CB-A20157E375C5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FE7-4B31-A3CB-A20157E375C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FE7-4B31-A3CB-A20157E375C5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FE7-4B31-A3CB-A20157E375C5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FE7-4B31-A3CB-A20157E375C5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FE7-4B31-A3CB-A20157E375C5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7-4B31-A3CB-A20157E375C5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E7-4B31-A3CB-A20157E375C5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7-4B31-A3CB-A20157E375C5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7-4B31-A3CB-A20157E375C5}"/>
                </c:ext>
              </c:extLst>
            </c:dLbl>
            <c:dLbl>
              <c:idx val="4"/>
              <c:layout>
                <c:manualLayout>
                  <c:x val="-0.16935755492492385"/>
                  <c:y val="-0.12075201797114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E7-4B31-A3CB-A20157E375C5}"/>
                </c:ext>
              </c:extLst>
            </c:dLbl>
            <c:dLbl>
              <c:idx val="5"/>
              <c:layout>
                <c:manualLayout>
                  <c:x val="-9.7696550621527697E-2"/>
                  <c:y val="-6.2417258818257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E7-4B31-A3CB-A20157E375C5}"/>
                </c:ext>
              </c:extLst>
            </c:dLbl>
            <c:dLbl>
              <c:idx val="6"/>
              <c:layout>
                <c:manualLayout>
                  <c:x val="5.254633145476105E-2"/>
                  <c:y val="-0.102359411282015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FE7-4B31-A3CB-A20157E375C5}"/>
                </c:ext>
              </c:extLst>
            </c:dLbl>
            <c:dLbl>
              <c:idx val="7"/>
              <c:layout>
                <c:manualLayout>
                  <c:x val="0.16967904392661579"/>
                  <c:y val="-0.164782140591627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7-4B31-A3CB-A20157E375C5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7-4B31-A3CB-A20157E375C5}"/>
                </c:ext>
              </c:extLst>
            </c:dLbl>
            <c:dLbl>
              <c:idx val="9"/>
              <c:layout>
                <c:manualLayout>
                  <c:x val="0.12116151724689236"/>
                  <c:y val="-7.785021329096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7-4B31-A3CB-A20157E375C5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7-4B31-A3CB-A20157E37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162111</c:v>
                </c:pt>
                <c:pt idx="1">
                  <c:v>125854</c:v>
                </c:pt>
                <c:pt idx="2">
                  <c:v>90869</c:v>
                </c:pt>
                <c:pt idx="3">
                  <c:v>83742</c:v>
                </c:pt>
                <c:pt idx="4">
                  <c:v>83556</c:v>
                </c:pt>
                <c:pt idx="5">
                  <c:v>61824</c:v>
                </c:pt>
                <c:pt idx="6">
                  <c:v>81663</c:v>
                </c:pt>
                <c:pt idx="7">
                  <c:v>86741</c:v>
                </c:pt>
                <c:pt idx="8">
                  <c:v>52706</c:v>
                </c:pt>
                <c:pt idx="9">
                  <c:v>51512</c:v>
                </c:pt>
                <c:pt idx="10">
                  <c:v>362410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E7-4B31-A3CB-A20157E375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5-4365-B92A-CC6FEC3DD24F}"/>
                </c:ext>
              </c:extLst>
            </c:dLbl>
            <c:dLbl>
              <c:idx val="1"/>
              <c:layout>
                <c:manualLayout>
                  <c:x val="3.5413899955732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5-4365-B92A-CC6FEC3DD24F}"/>
                </c:ext>
              </c:extLst>
            </c:dLbl>
            <c:dLbl>
              <c:idx val="2"/>
              <c:layout>
                <c:manualLayout>
                  <c:x val="-8.8534749889331559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5-4365-B92A-CC6FEC3DD24F}"/>
                </c:ext>
              </c:extLst>
            </c:dLbl>
            <c:dLbl>
              <c:idx val="3"/>
              <c:layout>
                <c:manualLayout>
                  <c:x val="-7.0827799911465251E-3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5-4365-B92A-CC6FEC3DD24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5-4365-B92A-CC6FEC3DD24F}"/>
                </c:ext>
              </c:extLst>
            </c:dLbl>
            <c:dLbl>
              <c:idx val="5"/>
              <c:layout>
                <c:manualLayout>
                  <c:x val="-5.3120849933598934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5-4365-B92A-CC6FEC3DD24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5-4365-B92A-CC6FEC3DD24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5-4365-B92A-CC6FEC3DD24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5-4365-B92A-CC6FEC3DD24F}"/>
                </c:ext>
              </c:extLst>
            </c:dLbl>
            <c:dLbl>
              <c:idx val="9"/>
              <c:layout>
                <c:manualLayout>
                  <c:x val="-7.0827799911465251E-3"/>
                  <c:y val="1.11108227211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その他の科学工業品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17392</c:v>
                </c:pt>
                <c:pt idx="1">
                  <c:v>14945</c:v>
                </c:pt>
                <c:pt idx="2">
                  <c:v>11319</c:v>
                </c:pt>
                <c:pt idx="3">
                  <c:v>10849</c:v>
                </c:pt>
                <c:pt idx="4">
                  <c:v>7066</c:v>
                </c:pt>
                <c:pt idx="5">
                  <c:v>6688</c:v>
                </c:pt>
                <c:pt idx="6">
                  <c:v>5691</c:v>
                </c:pt>
                <c:pt idx="7">
                  <c:v>3309</c:v>
                </c:pt>
                <c:pt idx="8">
                  <c:v>2884</c:v>
                </c:pt>
                <c:pt idx="9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5-4365-B92A-CC6FEC3DD24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5-4365-B92A-CC6FEC3DD24F}"/>
                </c:ext>
              </c:extLst>
            </c:dLbl>
            <c:dLbl>
              <c:idx val="1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5-4365-B92A-CC6FEC3DD24F}"/>
                </c:ext>
              </c:extLst>
            </c:dLbl>
            <c:dLbl>
              <c:idx val="2"/>
              <c:layout>
                <c:manualLayout>
                  <c:x val="8.8534749889330917E-3"/>
                  <c:y val="-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5-4365-B92A-CC6FEC3DD24F}"/>
                </c:ext>
              </c:extLst>
            </c:dLbl>
            <c:dLbl>
              <c:idx val="3"/>
              <c:layout>
                <c:manualLayout>
                  <c:x val="5.3120849933598934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5-4365-B92A-CC6FEC3DD24F}"/>
                </c:ext>
              </c:extLst>
            </c:dLbl>
            <c:dLbl>
              <c:idx val="4"/>
              <c:layout>
                <c:manualLayout>
                  <c:x val="3.5412505707702871E-3"/>
                  <c:y val="7.4071179373338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5-4365-B92A-CC6FEC3DD24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5-4365-B92A-CC6FEC3DD24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5-4365-B92A-CC6FEC3DD24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5-4365-B92A-CC6FEC3DD24F}"/>
                </c:ext>
              </c:extLst>
            </c:dLbl>
            <c:dLbl>
              <c:idx val="8"/>
              <c:layout>
                <c:manualLayout>
                  <c:x val="-1.2984946647223578E-16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5-4365-B92A-CC6FEC3DD24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その他の科学工業品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16513</c:v>
                </c:pt>
                <c:pt idx="1">
                  <c:v>7771</c:v>
                </c:pt>
                <c:pt idx="2">
                  <c:v>5868</c:v>
                </c:pt>
                <c:pt idx="3">
                  <c:v>10880</c:v>
                </c:pt>
                <c:pt idx="4">
                  <c:v>7571</c:v>
                </c:pt>
                <c:pt idx="5">
                  <c:v>5365</c:v>
                </c:pt>
                <c:pt idx="6">
                  <c:v>5694</c:v>
                </c:pt>
                <c:pt idx="7">
                  <c:v>3019</c:v>
                </c:pt>
                <c:pt idx="8">
                  <c:v>3029</c:v>
                </c:pt>
                <c:pt idx="9">
                  <c:v>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85-4365-B92A-CC6FEC3D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0016"/>
        <c:axId val="236080408"/>
      </c:barChart>
      <c:catAx>
        <c:axId val="23608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0408"/>
        <c:crosses val="autoZero"/>
        <c:auto val="1"/>
        <c:lblAlgn val="ctr"/>
        <c:lblOffset val="100"/>
        <c:noMultiLvlLbl val="0"/>
      </c:catAx>
      <c:valAx>
        <c:axId val="236080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0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3</a:t>
            </a:r>
            <a:r>
              <a:rPr lang="ja-JP" altLang="en-US" sz="1100" baseline="0"/>
              <a:t>年月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F-4679-9866-A54658B465D9}"/>
                </c:ext>
              </c:extLst>
            </c:dLbl>
            <c:dLbl>
              <c:idx val="1"/>
              <c:layout>
                <c:manualLayout>
                  <c:x val="-1.0610079575596816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F-4679-9866-A54658B465D9}"/>
                </c:ext>
              </c:extLst>
            </c:dLbl>
            <c:dLbl>
              <c:idx val="2"/>
              <c:layout>
                <c:manualLayout>
                  <c:x val="-8.8417329796639816E-3"/>
                  <c:y val="1.91567864361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F-4679-9866-A54658B465D9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F-4679-9866-A54658B465D9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F-4679-9866-A54658B465D9}"/>
                </c:ext>
              </c:extLst>
            </c:dLbl>
            <c:dLbl>
              <c:idx val="5"/>
              <c:layout>
                <c:manualLayout>
                  <c:x val="-8.8417329796640787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F-4679-9866-A54658B465D9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F-4679-9866-A54658B465D9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F-4679-9866-A54658B465D9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F-4679-9866-A54658B465D9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86942</c:v>
                </c:pt>
                <c:pt idx="1">
                  <c:v>23797</c:v>
                </c:pt>
                <c:pt idx="2">
                  <c:v>14251</c:v>
                </c:pt>
                <c:pt idx="3">
                  <c:v>12967</c:v>
                </c:pt>
                <c:pt idx="4">
                  <c:v>12458</c:v>
                </c:pt>
                <c:pt idx="5">
                  <c:v>10956</c:v>
                </c:pt>
                <c:pt idx="6">
                  <c:v>10368</c:v>
                </c:pt>
                <c:pt idx="7">
                  <c:v>9011</c:v>
                </c:pt>
                <c:pt idx="8">
                  <c:v>4531</c:v>
                </c:pt>
                <c:pt idx="9">
                  <c:v>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F-4679-9866-A54658B465D9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F-4679-9866-A54658B465D9}"/>
                </c:ext>
              </c:extLst>
            </c:dLbl>
            <c:dLbl>
              <c:idx val="1"/>
              <c:layout>
                <c:manualLayout>
                  <c:x val="1.7683465959328027E-3"/>
                  <c:y val="3.831115938093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F-4679-9866-A54658B465D9}"/>
                </c:ext>
              </c:extLst>
            </c:dLbl>
            <c:dLbl>
              <c:idx val="2"/>
              <c:layout>
                <c:manualLayout>
                  <c:x val="3.5366931918655409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F-4679-9866-A54658B465D9}"/>
                </c:ext>
              </c:extLst>
            </c:dLbl>
            <c:dLbl>
              <c:idx val="3"/>
              <c:layout>
                <c:manualLayout>
                  <c:x val="8.8417329796640146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F-4679-9866-A54658B465D9}"/>
                </c:ext>
              </c:extLst>
            </c:dLbl>
            <c:dLbl>
              <c:idx val="4"/>
              <c:layout>
                <c:manualLayout>
                  <c:x val="8.8417329796639486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F-4679-9866-A54658B465D9}"/>
                </c:ext>
              </c:extLst>
            </c:dLbl>
            <c:dLbl>
              <c:idx val="5"/>
              <c:layout>
                <c:manualLayout>
                  <c:x val="3.5366931918656055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F-4679-9866-A54658B465D9}"/>
                </c:ext>
              </c:extLst>
            </c:dLbl>
            <c:dLbl>
              <c:idx val="6"/>
              <c:layout>
                <c:manualLayout>
                  <c:x val="-5.3050397877984082E-3"/>
                  <c:y val="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F-4679-9866-A54658B465D9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F-4679-9866-A54658B465D9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F-4679-9866-A54658B465D9}"/>
                </c:ext>
              </c:extLst>
            </c:dLbl>
            <c:dLbl>
              <c:idx val="9"/>
              <c:layout>
                <c:manualLayout>
                  <c:x val="5.3050397877982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103629</c:v>
                </c:pt>
                <c:pt idx="1">
                  <c:v>21440</c:v>
                </c:pt>
                <c:pt idx="2">
                  <c:v>19234</c:v>
                </c:pt>
                <c:pt idx="3">
                  <c:v>12669</c:v>
                </c:pt>
                <c:pt idx="4">
                  <c:v>7446</c:v>
                </c:pt>
                <c:pt idx="5">
                  <c:v>18851</c:v>
                </c:pt>
                <c:pt idx="6">
                  <c:v>11507</c:v>
                </c:pt>
                <c:pt idx="7">
                  <c:v>9848</c:v>
                </c:pt>
                <c:pt idx="8">
                  <c:v>9336</c:v>
                </c:pt>
                <c:pt idx="9">
                  <c:v>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0F-4679-9866-A54658B4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1192"/>
        <c:axId val="236081584"/>
      </c:barChart>
      <c:catAx>
        <c:axId val="23608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584"/>
        <c:crosses val="autoZero"/>
        <c:auto val="1"/>
        <c:lblAlgn val="ctr"/>
        <c:lblOffset val="100"/>
        <c:noMultiLvlLbl val="0"/>
      </c:catAx>
      <c:valAx>
        <c:axId val="23608158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1.493930905695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6-4151-A52A-9F3D518BE7FA}"/>
                </c:ext>
              </c:extLst>
            </c:dLbl>
            <c:dLbl>
              <c:idx val="1"/>
              <c:layout>
                <c:manualLayout>
                  <c:x val="-1.2477716608739121E-2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6-4151-A52A-9F3D518BE7FA}"/>
                </c:ext>
              </c:extLst>
            </c:dLbl>
            <c:dLbl>
              <c:idx val="2"/>
              <c:layout>
                <c:manualLayout>
                  <c:x val="-8.912654720527954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6-4151-A52A-9F3D518BE7FA}"/>
                </c:ext>
              </c:extLst>
            </c:dLbl>
            <c:dLbl>
              <c:idx val="3"/>
              <c:layout>
                <c:manualLayout>
                  <c:x val="-1.0695185664633506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6-4151-A52A-9F3D518BE7FA}"/>
                </c:ext>
              </c:extLst>
            </c:dLbl>
            <c:dLbl>
              <c:idx val="4"/>
              <c:layout>
                <c:manualLayout>
                  <c:x val="-1.069518566463357E-2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6-4151-A52A-9F3D518BE7FA}"/>
                </c:ext>
              </c:extLst>
            </c:dLbl>
            <c:dLbl>
              <c:idx val="5"/>
              <c:layout>
                <c:manualLayout>
                  <c:x val="-5.3475928323168179E-3"/>
                  <c:y val="-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6-4151-A52A-9F3D518BE7FA}"/>
                </c:ext>
              </c:extLst>
            </c:dLbl>
            <c:dLbl>
              <c:idx val="6"/>
              <c:layout>
                <c:manualLayout>
                  <c:x val="-7.1301237764223365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6-4151-A52A-9F3D518BE7FA}"/>
                </c:ext>
              </c:extLst>
            </c:dLbl>
            <c:dLbl>
              <c:idx val="7"/>
              <c:layout>
                <c:manualLayout>
                  <c:x val="-7.1301237764224675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6-4151-A52A-9F3D518BE7FA}"/>
                </c:ext>
              </c:extLst>
            </c:dLbl>
            <c:dLbl>
              <c:idx val="8"/>
              <c:layout>
                <c:manualLayout>
                  <c:x val="-8.9126547205280512E-3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6-4151-A52A-9F3D518BE7FA}"/>
                </c:ext>
              </c:extLst>
            </c:dLbl>
            <c:dLbl>
              <c:idx val="9"/>
              <c:layout>
                <c:manualLayout>
                  <c:x val="-8.9126547205279211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米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84286</c:v>
                </c:pt>
                <c:pt idx="1">
                  <c:v>48294</c:v>
                </c:pt>
                <c:pt idx="2">
                  <c:v>31440</c:v>
                </c:pt>
                <c:pt idx="3">
                  <c:v>29444</c:v>
                </c:pt>
                <c:pt idx="4">
                  <c:v>24931</c:v>
                </c:pt>
                <c:pt idx="5">
                  <c:v>24255</c:v>
                </c:pt>
                <c:pt idx="6">
                  <c:v>21369</c:v>
                </c:pt>
                <c:pt idx="7">
                  <c:v>17816</c:v>
                </c:pt>
                <c:pt idx="8">
                  <c:v>16756</c:v>
                </c:pt>
                <c:pt idx="9">
                  <c:v>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06-4151-A52A-9F3D518BE7FA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3.5650618882111522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6-4151-A52A-9F3D518BE7FA}"/>
                </c:ext>
              </c:extLst>
            </c:dLbl>
            <c:dLbl>
              <c:idx val="1"/>
              <c:layout>
                <c:manualLayout>
                  <c:x val="1.0695185664633506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6-4151-A52A-9F3D518BE7FA}"/>
                </c:ext>
              </c:extLst>
            </c:dLbl>
            <c:dLbl>
              <c:idx val="2"/>
              <c:layout>
                <c:manualLayout>
                  <c:x val="1.06951856646334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6-4151-A52A-9F3D518BE7FA}"/>
                </c:ext>
              </c:extLst>
            </c:dLbl>
            <c:dLbl>
              <c:idx val="3"/>
              <c:layout>
                <c:manualLayout>
                  <c:x val="3.5650618882111032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6-4151-A52A-9F3D518BE7FA}"/>
                </c:ext>
              </c:extLst>
            </c:dLbl>
            <c:dLbl>
              <c:idx val="4"/>
              <c:layout>
                <c:manualLayout>
                  <c:x val="1.7825309441055189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6-4151-A52A-9F3D518BE7FA}"/>
                </c:ext>
              </c:extLst>
            </c:dLbl>
            <c:dLbl>
              <c:idx val="5"/>
              <c:layout>
                <c:manualLayout>
                  <c:x val="8.912654720527921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6-4151-A52A-9F3D518BE7FA}"/>
                </c:ext>
              </c:extLst>
            </c:dLbl>
            <c:dLbl>
              <c:idx val="6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6-4151-A52A-9F3D518BE7FA}"/>
                </c:ext>
              </c:extLst>
            </c:dLbl>
            <c:dLbl>
              <c:idx val="7"/>
              <c:layout>
                <c:manualLayout>
                  <c:x val="7.0874553191774738E-3"/>
                  <c:y val="-1.49398972187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6-4151-A52A-9F3D518BE7FA}"/>
                </c:ext>
              </c:extLst>
            </c:dLbl>
            <c:dLbl>
              <c:idx val="8"/>
              <c:layout>
                <c:manualLayout>
                  <c:x val="3.5650618882111683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6-4151-A52A-9F3D518BE7FA}"/>
                </c:ext>
              </c:extLst>
            </c:dLbl>
            <c:dLbl>
              <c:idx val="9"/>
              <c:layout>
                <c:manualLayout>
                  <c:x val="1.7822502305709486E-3"/>
                  <c:y val="-1.49396031378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米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87362</c:v>
                </c:pt>
                <c:pt idx="1">
                  <c:v>43717</c:v>
                </c:pt>
                <c:pt idx="2">
                  <c:v>38452</c:v>
                </c:pt>
                <c:pt idx="3">
                  <c:v>38723</c:v>
                </c:pt>
                <c:pt idx="4">
                  <c:v>25647</c:v>
                </c:pt>
                <c:pt idx="5">
                  <c:v>19844</c:v>
                </c:pt>
                <c:pt idx="6">
                  <c:v>14890</c:v>
                </c:pt>
                <c:pt idx="7">
                  <c:v>16349</c:v>
                </c:pt>
                <c:pt idx="8">
                  <c:v>21264</c:v>
                </c:pt>
                <c:pt idx="9">
                  <c:v>15189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06-4151-A52A-9F3D518B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2368"/>
        <c:axId val="236082760"/>
      </c:barChart>
      <c:catAx>
        <c:axId val="2360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760"/>
        <c:crosses val="autoZero"/>
        <c:auto val="1"/>
        <c:lblAlgn val="ctr"/>
        <c:lblOffset val="100"/>
        <c:noMultiLvlLbl val="0"/>
      </c:catAx>
      <c:valAx>
        <c:axId val="236082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5-46A2-BC0B-FCB215A9FD76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5-46A2-BC0B-FCB215A9FD76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5-46A2-BC0B-FCB215A9FD76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5-46A2-BC0B-FCB215A9FD76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5-46A2-BC0B-FCB215A9FD76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5-46A2-BC0B-FCB215A9FD76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5-46A2-BC0B-FCB215A9FD76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5-46A2-BC0B-FCB215A9FD76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5-46A2-BC0B-FCB215A9FD76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9669</c:v>
                </c:pt>
                <c:pt idx="1">
                  <c:v>2695</c:v>
                </c:pt>
                <c:pt idx="2">
                  <c:v>2544</c:v>
                </c:pt>
                <c:pt idx="3">
                  <c:v>2237</c:v>
                </c:pt>
                <c:pt idx="4">
                  <c:v>2225</c:v>
                </c:pt>
                <c:pt idx="5">
                  <c:v>1892</c:v>
                </c:pt>
                <c:pt idx="6">
                  <c:v>1716</c:v>
                </c:pt>
                <c:pt idx="7">
                  <c:v>1488</c:v>
                </c:pt>
                <c:pt idx="8">
                  <c:v>1371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5-46A2-BC0B-FCB215A9FD76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5-46A2-BC0B-FCB215A9FD76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5-46A2-BC0B-FCB215A9FD76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5-46A2-BC0B-FCB215A9FD76}"/>
                </c:ext>
              </c:extLst>
            </c:dLbl>
            <c:dLbl>
              <c:idx val="3"/>
              <c:layout>
                <c:manualLayout>
                  <c:x val="0"/>
                  <c:y val="-3.7453183520599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5-46A2-BC0B-FCB215A9FD76}"/>
                </c:ext>
              </c:extLst>
            </c:dLbl>
            <c:dLbl>
              <c:idx val="4"/>
              <c:layout>
                <c:manualLayout>
                  <c:x val="1.737539816868751E-3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5-46A2-BC0B-FCB215A9FD76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5-46A2-BC0B-FCB215A9FD76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5-46A2-BC0B-FCB215A9FD76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5-46A2-BC0B-FCB215A9FD76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5-46A2-BC0B-FCB215A9FD76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28064</c:v>
                </c:pt>
                <c:pt idx="1">
                  <c:v>10665</c:v>
                </c:pt>
                <c:pt idx="2">
                  <c:v>2629</c:v>
                </c:pt>
                <c:pt idx="3">
                  <c:v>6171</c:v>
                </c:pt>
                <c:pt idx="4">
                  <c:v>2155</c:v>
                </c:pt>
                <c:pt idx="5">
                  <c:v>1278</c:v>
                </c:pt>
                <c:pt idx="6">
                  <c:v>1994</c:v>
                </c:pt>
                <c:pt idx="7">
                  <c:v>2679</c:v>
                </c:pt>
                <c:pt idx="8">
                  <c:v>1371</c:v>
                </c:pt>
                <c:pt idx="9">
                  <c:v>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35-46A2-BC0B-FCB215A9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3544"/>
        <c:axId val="236346232"/>
      </c:barChart>
      <c:catAx>
        <c:axId val="23608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6346232"/>
        <c:crosses val="autoZero"/>
        <c:auto val="1"/>
        <c:lblAlgn val="ctr"/>
        <c:lblOffset val="100"/>
        <c:noMultiLvlLbl val="0"/>
      </c:catAx>
      <c:valAx>
        <c:axId val="236346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3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2-4EB5-9EAA-E07DBF8F0D1F}"/>
                </c:ext>
              </c:extLst>
            </c:dLbl>
            <c:dLbl>
              <c:idx val="1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2-4EB5-9EAA-E07DBF8F0D1F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2-4EB5-9EAA-E07DBF8F0D1F}"/>
                </c:ext>
              </c:extLst>
            </c:dLbl>
            <c:dLbl>
              <c:idx val="3"/>
              <c:layout>
                <c:manualLayout>
                  <c:x val="-8.912655971479501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2-4EB5-9EAA-E07DBF8F0D1F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2-4EB5-9EAA-E07DBF8F0D1F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2-4EB5-9EAA-E07DBF8F0D1F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2-4EB5-9EAA-E07DBF8F0D1F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2-4EB5-9EAA-E07DBF8F0D1F}"/>
                </c:ext>
              </c:extLst>
            </c:dLbl>
            <c:dLbl>
              <c:idx val="8"/>
              <c:layout>
                <c:manualLayout>
                  <c:x val="-8.9126559714796313E-3"/>
                  <c:y val="2.373887979902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2-4EB5-9EAA-E07DBF8F0D1F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22596</c:v>
                </c:pt>
                <c:pt idx="1">
                  <c:v>14711</c:v>
                </c:pt>
                <c:pt idx="2">
                  <c:v>14545</c:v>
                </c:pt>
                <c:pt idx="3">
                  <c:v>12041</c:v>
                </c:pt>
                <c:pt idx="4">
                  <c:v>10298</c:v>
                </c:pt>
                <c:pt idx="5">
                  <c:v>7013</c:v>
                </c:pt>
                <c:pt idx="6">
                  <c:v>6919</c:v>
                </c:pt>
                <c:pt idx="7">
                  <c:v>5040</c:v>
                </c:pt>
                <c:pt idx="8">
                  <c:v>3192</c:v>
                </c:pt>
                <c:pt idx="9">
                  <c:v>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52-4EB5-9EAA-E07DBF8F0D1F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2-4EB5-9EAA-E07DBF8F0D1F}"/>
                </c:ext>
              </c:extLst>
            </c:dLbl>
            <c:dLbl>
              <c:idx val="1"/>
              <c:layout>
                <c:manualLayout>
                  <c:x val="3.6512414557805617E-3"/>
                  <c:y val="-7.93663650603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2-4EB5-9EAA-E07DBF8F0D1F}"/>
                </c:ext>
              </c:extLst>
            </c:dLbl>
            <c:dLbl>
              <c:idx val="2"/>
              <c:layout>
                <c:manualLayout>
                  <c:x val="5.328785773436074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2-4EB5-9EAA-E07DBF8F0D1F}"/>
                </c:ext>
              </c:extLst>
            </c:dLbl>
            <c:dLbl>
              <c:idx val="3"/>
              <c:layout>
                <c:manualLayout>
                  <c:x val="1.6128398388704085E-3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2-4EB5-9EAA-E07DBF8F0D1F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2-4EB5-9EAA-E07DBF8F0D1F}"/>
                </c:ext>
              </c:extLst>
            </c:dLbl>
            <c:dLbl>
              <c:idx val="5"/>
              <c:layout>
                <c:manualLayout>
                  <c:x val="-1.2772467612671412E-4"/>
                  <c:y val="-7.00951175168191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2-4EB5-9EAA-E07DBF8F0D1F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2-4EB5-9EAA-E07DBF8F0D1F}"/>
                </c:ext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2-4EB5-9EAA-E07DBF8F0D1F}"/>
                </c:ext>
              </c:extLst>
            </c:dLbl>
            <c:dLbl>
              <c:idx val="8"/>
              <c:layout>
                <c:manualLayout>
                  <c:x val="3.3952306763793561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2-4EB5-9EAA-E07DBF8F0D1F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20508</c:v>
                </c:pt>
                <c:pt idx="1">
                  <c:v>16177</c:v>
                </c:pt>
                <c:pt idx="2">
                  <c:v>9060</c:v>
                </c:pt>
                <c:pt idx="3">
                  <c:v>8886</c:v>
                </c:pt>
                <c:pt idx="4">
                  <c:v>3867</c:v>
                </c:pt>
                <c:pt idx="5">
                  <c:v>9042</c:v>
                </c:pt>
                <c:pt idx="6">
                  <c:v>28288</c:v>
                </c:pt>
                <c:pt idx="7">
                  <c:v>4497</c:v>
                </c:pt>
                <c:pt idx="8">
                  <c:v>3389</c:v>
                </c:pt>
                <c:pt idx="9">
                  <c:v>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52-4EB5-9EAA-E07DBF8F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7016"/>
        <c:axId val="236347408"/>
      </c:barChart>
      <c:catAx>
        <c:axId val="23634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408"/>
        <c:crosses val="autoZero"/>
        <c:auto val="1"/>
        <c:lblAlgn val="ctr"/>
        <c:lblOffset val="100"/>
        <c:noMultiLvlLbl val="0"/>
      </c:catAx>
      <c:valAx>
        <c:axId val="236347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1-4628-8137-7F388B106BDC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1-4628-8137-7F388B106BDC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1-4628-8137-7F388B106BDC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1-4628-8137-7F388B106BDC}"/>
                </c:ext>
              </c:extLst>
            </c:dLbl>
            <c:dLbl>
              <c:idx val="4"/>
              <c:layout>
                <c:manualLayout>
                  <c:x val="-1.4146703884236757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1-4628-8137-7F388B106BDC}"/>
                </c:ext>
              </c:extLst>
            </c:dLbl>
            <c:dLbl>
              <c:idx val="5"/>
              <c:layout>
                <c:manualLayout>
                  <c:x val="-1.415156438778486E-2"/>
                  <c:y val="1.420298398529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1-4628-8137-7F388B106BDC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1-4628-8137-7F388B106BDC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1-4628-8137-7F388B106BDC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1-4628-8137-7F388B106BDC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70488</c:v>
                </c:pt>
                <c:pt idx="1">
                  <c:v>48386</c:v>
                </c:pt>
                <c:pt idx="2">
                  <c:v>29848</c:v>
                </c:pt>
                <c:pt idx="3">
                  <c:v>19806</c:v>
                </c:pt>
                <c:pt idx="4">
                  <c:v>17866</c:v>
                </c:pt>
                <c:pt idx="5">
                  <c:v>16976</c:v>
                </c:pt>
                <c:pt idx="6">
                  <c:v>16624</c:v>
                </c:pt>
                <c:pt idx="7">
                  <c:v>15367</c:v>
                </c:pt>
                <c:pt idx="8">
                  <c:v>12901</c:v>
                </c:pt>
                <c:pt idx="9">
                  <c:v>12515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21-4628-8137-7F388B106BDC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1-4628-8137-7F388B106BDC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1-4628-8137-7F388B106BDC}"/>
                </c:ext>
              </c:extLst>
            </c:dLbl>
            <c:dLbl>
              <c:idx val="2"/>
              <c:layout>
                <c:manualLayout>
                  <c:x val="8.8463942007249094E-3"/>
                  <c:y val="1.774923856443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1-4628-8137-7F388B106BDC}"/>
                </c:ext>
              </c:extLst>
            </c:dLbl>
            <c:dLbl>
              <c:idx val="3"/>
              <c:layout>
                <c:manualLayout>
                  <c:x val="5.3050313155300031E-3"/>
                  <c:y val="-1.067722149704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21-4628-8137-7F388B106BDC}"/>
                </c:ext>
              </c:extLst>
            </c:dLbl>
            <c:dLbl>
              <c:idx val="4"/>
              <c:layout>
                <c:manualLayout>
                  <c:x val="1.7869988473663014E-3"/>
                  <c:y val="-3.6419779078417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1-4628-8137-7F388B106BDC}"/>
                </c:ext>
              </c:extLst>
            </c:dLbl>
            <c:dLbl>
              <c:idx val="5"/>
              <c:layout>
                <c:manualLayout>
                  <c:x val="4.7216320181552778E-6"/>
                  <c:y val="-3.584150911617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1-4628-8137-7F388B106BDC}"/>
                </c:ext>
              </c:extLst>
            </c:dLbl>
            <c:dLbl>
              <c:idx val="6"/>
              <c:layout>
                <c:manualLayout>
                  <c:x val="1.7917204793845213E-3"/>
                  <c:y val="-2.146672842365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21-4628-8137-7F388B106BDC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21-4628-8137-7F388B106BDC}"/>
                </c:ext>
              </c:extLst>
            </c:dLbl>
            <c:dLbl>
              <c:idx val="8"/>
              <c:layout>
                <c:manualLayout>
                  <c:x val="5.3097529475482231E-3"/>
                  <c:y val="-1.7864050416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21-4628-8137-7F388B106BDC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90346</c:v>
                </c:pt>
                <c:pt idx="1">
                  <c:v>40533</c:v>
                </c:pt>
                <c:pt idx="2">
                  <c:v>25898</c:v>
                </c:pt>
                <c:pt idx="3">
                  <c:v>23171</c:v>
                </c:pt>
                <c:pt idx="4">
                  <c:v>19541</c:v>
                </c:pt>
                <c:pt idx="5">
                  <c:v>21786</c:v>
                </c:pt>
                <c:pt idx="6">
                  <c:v>16320</c:v>
                </c:pt>
                <c:pt idx="7">
                  <c:v>17667</c:v>
                </c:pt>
                <c:pt idx="8">
                  <c:v>11819</c:v>
                </c:pt>
                <c:pt idx="9">
                  <c:v>15117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21-4628-8137-7F388B10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8192"/>
        <c:axId val="236348584"/>
      </c:barChart>
      <c:catAx>
        <c:axId val="2363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584"/>
        <c:crosses val="autoZero"/>
        <c:auto val="1"/>
        <c:lblAlgn val="ctr"/>
        <c:lblOffset val="100"/>
        <c:noMultiLvlLbl val="0"/>
      </c:catAx>
      <c:valAx>
        <c:axId val="236348584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19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0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0.88752</cdr:x>
      <cdr:y>0.01742</cdr:y>
    </cdr:from>
    <cdr:to>
      <cdr:x>0.98308</cdr:x>
      <cdr:y>0.777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2398" y="47625"/>
          <a:ext cx="699041" cy="2076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8" t="s">
        <v>159</v>
      </c>
      <c r="B2" s="559"/>
      <c r="C2" s="559"/>
      <c r="D2" s="559"/>
      <c r="E2" s="559"/>
      <c r="F2" s="559"/>
      <c r="G2" s="559"/>
      <c r="H2" s="560"/>
    </row>
    <row r="3" spans="1:8" ht="30" customHeight="1" x14ac:dyDescent="0.2">
      <c r="A3" s="561"/>
      <c r="B3" s="559"/>
      <c r="C3" s="559"/>
      <c r="D3" s="559"/>
      <c r="E3" s="559"/>
      <c r="F3" s="559"/>
      <c r="G3" s="559"/>
      <c r="H3" s="560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160</v>
      </c>
      <c r="C6" s="326"/>
      <c r="D6" s="327" t="s">
        <v>161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162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163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164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5">
        <v>4</v>
      </c>
      <c r="C13" s="331"/>
      <c r="D13" s="328" t="s">
        <v>165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166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167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168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169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170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171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172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173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174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175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176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177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178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179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62" t="s">
        <v>180</v>
      </c>
      <c r="B42" s="563"/>
      <c r="C42" s="563"/>
      <c r="D42" s="563"/>
      <c r="E42" s="563"/>
      <c r="F42" s="563"/>
      <c r="G42" s="563"/>
      <c r="H42" s="564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A4" workbookViewId="0">
      <selection activeCell="P37" sqref="P37"/>
    </sheetView>
  </sheetViews>
  <sheetFormatPr defaultColWidth="10.625" defaultRowHeight="13.5" x14ac:dyDescent="0.15"/>
  <cols>
    <col min="1" max="1" width="8.5" style="473" customWidth="1"/>
    <col min="2" max="2" width="13.375" style="473" customWidth="1"/>
    <col min="3" max="16384" width="10.625" style="473"/>
  </cols>
  <sheetData>
    <row r="1" spans="1:13" ht="17.25" customHeight="1" x14ac:dyDescent="0.2">
      <c r="A1" s="565" t="s">
        <v>153</v>
      </c>
      <c r="F1" s="201"/>
      <c r="G1" s="201"/>
      <c r="H1" s="201"/>
    </row>
    <row r="2" spans="1:13" x14ac:dyDescent="0.15">
      <c r="A2" s="559"/>
    </row>
    <row r="3" spans="1:13" ht="17.25" x14ac:dyDescent="0.2">
      <c r="A3" s="559"/>
      <c r="C3" s="201"/>
    </row>
    <row r="4" spans="1:13" ht="17.25" x14ac:dyDescent="0.2">
      <c r="A4" s="559"/>
      <c r="J4" s="201"/>
      <c r="K4" s="201"/>
      <c r="L4" s="201"/>
      <c r="M4" s="201"/>
    </row>
    <row r="5" spans="1:13" x14ac:dyDescent="0.15">
      <c r="A5" s="559"/>
    </row>
    <row r="6" spans="1:13" x14ac:dyDescent="0.15">
      <c r="A6" s="559"/>
    </row>
    <row r="7" spans="1:13" x14ac:dyDescent="0.15">
      <c r="A7" s="559"/>
    </row>
    <row r="8" spans="1:13" x14ac:dyDescent="0.15">
      <c r="A8" s="559"/>
    </row>
    <row r="9" spans="1:13" x14ac:dyDescent="0.15">
      <c r="A9" s="559"/>
    </row>
    <row r="10" spans="1:13" x14ac:dyDescent="0.15">
      <c r="A10" s="559"/>
    </row>
    <row r="11" spans="1:13" x14ac:dyDescent="0.15">
      <c r="A11" s="559"/>
    </row>
    <row r="12" spans="1:13" x14ac:dyDescent="0.15">
      <c r="A12" s="559"/>
    </row>
    <row r="13" spans="1:13" x14ac:dyDescent="0.15">
      <c r="A13" s="559"/>
    </row>
    <row r="14" spans="1:13" x14ac:dyDescent="0.15">
      <c r="A14" s="559"/>
    </row>
    <row r="15" spans="1:13" x14ac:dyDescent="0.15">
      <c r="A15" s="559"/>
    </row>
    <row r="16" spans="1:13" x14ac:dyDescent="0.15">
      <c r="A16" s="559"/>
    </row>
    <row r="17" spans="1:15" x14ac:dyDescent="0.15">
      <c r="A17" s="559"/>
    </row>
    <row r="18" spans="1:15" x14ac:dyDescent="0.15">
      <c r="A18" s="559"/>
    </row>
    <row r="19" spans="1:15" x14ac:dyDescent="0.15">
      <c r="A19" s="559"/>
    </row>
    <row r="20" spans="1:15" x14ac:dyDescent="0.15">
      <c r="A20" s="559"/>
    </row>
    <row r="21" spans="1:15" x14ac:dyDescent="0.15">
      <c r="A21" s="559"/>
    </row>
    <row r="22" spans="1:15" x14ac:dyDescent="0.15">
      <c r="A22" s="559"/>
    </row>
    <row r="23" spans="1:15" x14ac:dyDescent="0.15">
      <c r="A23" s="559"/>
    </row>
    <row r="24" spans="1:15" x14ac:dyDescent="0.15">
      <c r="A24" s="559"/>
    </row>
    <row r="25" spans="1:15" x14ac:dyDescent="0.15">
      <c r="A25" s="559"/>
    </row>
    <row r="26" spans="1:15" x14ac:dyDescent="0.15">
      <c r="A26" s="559"/>
    </row>
    <row r="27" spans="1:15" x14ac:dyDescent="0.15">
      <c r="A27" s="559"/>
    </row>
    <row r="28" spans="1:15" x14ac:dyDescent="0.15">
      <c r="A28" s="559"/>
    </row>
    <row r="29" spans="1:15" x14ac:dyDescent="0.15">
      <c r="A29" s="559"/>
      <c r="O29" s="470"/>
    </row>
    <row r="30" spans="1:15" x14ac:dyDescent="0.15">
      <c r="A30" s="559"/>
    </row>
    <row r="31" spans="1:15" x14ac:dyDescent="0.15">
      <c r="A31" s="559"/>
    </row>
    <row r="32" spans="1:15" x14ac:dyDescent="0.15">
      <c r="A32" s="559"/>
    </row>
    <row r="33" spans="1:15" x14ac:dyDescent="0.15">
      <c r="A33" s="559"/>
    </row>
    <row r="34" spans="1:15" x14ac:dyDescent="0.15">
      <c r="A34" s="559"/>
    </row>
    <row r="35" spans="1:15" s="51" customFormat="1" ht="20.100000000000001" customHeight="1" x14ac:dyDescent="0.15">
      <c r="A35" s="559"/>
      <c r="B35" s="499" t="s">
        <v>203</v>
      </c>
      <c r="C35" s="499" t="s">
        <v>152</v>
      </c>
      <c r="D35" s="499" t="s">
        <v>183</v>
      </c>
      <c r="E35" s="499" t="s">
        <v>184</v>
      </c>
      <c r="F35" s="500" t="s">
        <v>187</v>
      </c>
      <c r="G35" s="501" t="s">
        <v>190</v>
      </c>
      <c r="H35" s="501" t="s">
        <v>195</v>
      </c>
      <c r="I35" s="501" t="s">
        <v>202</v>
      </c>
      <c r="J35" s="501" t="s">
        <v>205</v>
      </c>
      <c r="K35" s="501" t="s">
        <v>210</v>
      </c>
      <c r="L35" s="501" t="s">
        <v>221</v>
      </c>
      <c r="M35" s="502" t="s">
        <v>233</v>
      </c>
      <c r="N35" s="56"/>
      <c r="O35" s="203"/>
    </row>
    <row r="36" spans="1:15" ht="25.5" customHeight="1" x14ac:dyDescent="0.15">
      <c r="A36" s="559"/>
      <c r="B36" s="269" t="s">
        <v>130</v>
      </c>
      <c r="C36" s="380">
        <v>107.2</v>
      </c>
      <c r="D36" s="380">
        <v>105</v>
      </c>
      <c r="E36" s="380">
        <v>95.8</v>
      </c>
      <c r="F36" s="380">
        <v>99.5</v>
      </c>
      <c r="G36" s="380">
        <v>100.7</v>
      </c>
      <c r="H36" s="380">
        <v>106.9</v>
      </c>
      <c r="I36" s="380">
        <v>108.5</v>
      </c>
      <c r="J36" s="380">
        <v>114.8</v>
      </c>
      <c r="K36" s="380">
        <v>122.6</v>
      </c>
      <c r="L36" s="380">
        <v>120.5</v>
      </c>
      <c r="M36" s="380">
        <v>110.5</v>
      </c>
      <c r="N36" s="1"/>
      <c r="O36" s="1"/>
    </row>
    <row r="37" spans="1:15" ht="25.5" customHeight="1" x14ac:dyDescent="0.15">
      <c r="A37" s="559"/>
      <c r="B37" s="268" t="s">
        <v>157</v>
      </c>
      <c r="C37" s="380">
        <v>214.8</v>
      </c>
      <c r="D37" s="380">
        <v>215</v>
      </c>
      <c r="E37" s="380">
        <v>220.5</v>
      </c>
      <c r="F37" s="380">
        <v>225.3</v>
      </c>
      <c r="G37" s="380">
        <v>226.3</v>
      </c>
      <c r="H37" s="380">
        <v>228.9</v>
      </c>
      <c r="I37" s="380">
        <v>231.8</v>
      </c>
      <c r="J37" s="380">
        <v>234.9</v>
      </c>
      <c r="K37" s="380">
        <v>240.8</v>
      </c>
      <c r="L37" s="380">
        <v>233.6</v>
      </c>
      <c r="M37" s="380">
        <v>236.5</v>
      </c>
      <c r="N37" s="1"/>
      <c r="O37" s="1"/>
    </row>
    <row r="38" spans="1:15" ht="24.75" customHeight="1" x14ac:dyDescent="0.15">
      <c r="A38" s="559"/>
      <c r="B38" s="242" t="s">
        <v>156</v>
      </c>
      <c r="C38" s="380">
        <v>174</v>
      </c>
      <c r="D38" s="380">
        <v>174</v>
      </c>
      <c r="E38" s="380">
        <v>173</v>
      </c>
      <c r="F38" s="380">
        <v>171</v>
      </c>
      <c r="G38" s="380">
        <v>171</v>
      </c>
      <c r="H38" s="380">
        <v>171</v>
      </c>
      <c r="I38" s="380">
        <v>171</v>
      </c>
      <c r="J38" s="380">
        <v>170</v>
      </c>
      <c r="K38" s="380">
        <v>171</v>
      </c>
      <c r="L38" s="380">
        <v>169</v>
      </c>
      <c r="M38" s="380">
        <v>172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U26" sqref="U26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66" t="s">
        <v>234</v>
      </c>
      <c r="C1" s="566"/>
      <c r="D1" s="566"/>
      <c r="E1" s="566"/>
      <c r="F1" s="566"/>
      <c r="G1" s="567" t="s">
        <v>154</v>
      </c>
      <c r="H1" s="567"/>
      <c r="I1" s="567"/>
      <c r="J1" s="309" t="s">
        <v>132</v>
      </c>
      <c r="K1" s="5"/>
      <c r="M1" s="5" t="s">
        <v>197</v>
      </c>
    </row>
    <row r="2" spans="1:15" x14ac:dyDescent="0.15">
      <c r="A2" s="306"/>
      <c r="B2" s="566"/>
      <c r="C2" s="566"/>
      <c r="D2" s="566"/>
      <c r="E2" s="566"/>
      <c r="F2" s="566"/>
      <c r="G2" s="567"/>
      <c r="H2" s="567"/>
      <c r="I2" s="567"/>
      <c r="J2" s="462">
        <v>220967</v>
      </c>
      <c r="K2" s="7" t="s">
        <v>134</v>
      </c>
      <c r="L2" s="278">
        <f t="shared" ref="L2:L7" si="0">SUM(J2)</f>
        <v>220967</v>
      </c>
      <c r="M2" s="462">
        <v>155081</v>
      </c>
    </row>
    <row r="3" spans="1:15" x14ac:dyDescent="0.15">
      <c r="J3" s="462">
        <v>385989</v>
      </c>
      <c r="K3" s="5" t="s">
        <v>135</v>
      </c>
      <c r="L3" s="278">
        <f t="shared" si="0"/>
        <v>385989</v>
      </c>
      <c r="M3" s="462">
        <v>241835</v>
      </c>
    </row>
    <row r="4" spans="1:15" x14ac:dyDescent="0.15">
      <c r="J4" s="462">
        <v>516550</v>
      </c>
      <c r="K4" s="5" t="s">
        <v>124</v>
      </c>
      <c r="L4" s="278">
        <f t="shared" si="0"/>
        <v>516550</v>
      </c>
      <c r="M4" s="462">
        <v>322999</v>
      </c>
    </row>
    <row r="5" spans="1:15" x14ac:dyDescent="0.15">
      <c r="J5" s="462">
        <v>151070</v>
      </c>
      <c r="K5" s="5" t="s">
        <v>104</v>
      </c>
      <c r="L5" s="278">
        <f t="shared" si="0"/>
        <v>151070</v>
      </c>
      <c r="M5" s="462">
        <v>121395</v>
      </c>
    </row>
    <row r="6" spans="1:15" x14ac:dyDescent="0.15">
      <c r="J6" s="462">
        <v>248909</v>
      </c>
      <c r="K6" s="5" t="s">
        <v>122</v>
      </c>
      <c r="L6" s="278">
        <f t="shared" si="0"/>
        <v>248909</v>
      </c>
      <c r="M6" s="462">
        <v>144379</v>
      </c>
    </row>
    <row r="7" spans="1:15" x14ac:dyDescent="0.15">
      <c r="J7" s="462">
        <v>841133</v>
      </c>
      <c r="K7" s="5" t="s">
        <v>125</v>
      </c>
      <c r="L7" s="278">
        <f t="shared" si="0"/>
        <v>841133</v>
      </c>
      <c r="M7" s="462">
        <v>575984</v>
      </c>
    </row>
    <row r="8" spans="1:15" x14ac:dyDescent="0.15">
      <c r="J8" s="278">
        <f>SUM(J2:J7)</f>
        <v>2364618</v>
      </c>
      <c r="K8" s="5" t="s">
        <v>111</v>
      </c>
      <c r="L8" s="60">
        <f>SUM(L2:L7)</f>
        <v>2364618</v>
      </c>
      <c r="M8" s="526">
        <f>SUM(M2:M7)</f>
        <v>1561673</v>
      </c>
    </row>
    <row r="10" spans="1:15" x14ac:dyDescent="0.15">
      <c r="K10" s="5"/>
      <c r="L10" s="5" t="s">
        <v>197</v>
      </c>
      <c r="M10" s="5" t="s">
        <v>136</v>
      </c>
      <c r="N10" s="5"/>
      <c r="O10" s="5" t="s">
        <v>155</v>
      </c>
    </row>
    <row r="11" spans="1:15" x14ac:dyDescent="0.15">
      <c r="K11" s="7" t="s">
        <v>134</v>
      </c>
      <c r="L11" s="278">
        <f>SUM(M2)</f>
        <v>155081</v>
      </c>
      <c r="M11" s="278">
        <f t="shared" ref="M11:M17" si="1">SUM(N11-L11)</f>
        <v>65886</v>
      </c>
      <c r="N11" s="278">
        <f t="shared" ref="N11:N17" si="2">SUM(L2)</f>
        <v>220967</v>
      </c>
      <c r="O11" s="463">
        <f>SUM(L11/N11)</f>
        <v>0.70182877986305647</v>
      </c>
    </row>
    <row r="12" spans="1:15" x14ac:dyDescent="0.15">
      <c r="K12" s="5" t="s">
        <v>135</v>
      </c>
      <c r="L12" s="278">
        <f t="shared" ref="L12:L17" si="3">SUM(M3)</f>
        <v>241835</v>
      </c>
      <c r="M12" s="278">
        <f t="shared" si="1"/>
        <v>144154</v>
      </c>
      <c r="N12" s="278">
        <f t="shared" si="2"/>
        <v>385989</v>
      </c>
      <c r="O12" s="463">
        <f t="shared" ref="O12:O17" si="4">SUM(L12/N12)</f>
        <v>0.62653339862016788</v>
      </c>
    </row>
    <row r="13" spans="1:15" x14ac:dyDescent="0.15">
      <c r="K13" s="5" t="s">
        <v>124</v>
      </c>
      <c r="L13" s="278">
        <f t="shared" si="3"/>
        <v>322999</v>
      </c>
      <c r="M13" s="278">
        <f t="shared" si="1"/>
        <v>193551</v>
      </c>
      <c r="N13" s="278">
        <f t="shared" si="2"/>
        <v>516550</v>
      </c>
      <c r="O13" s="463">
        <f t="shared" si="4"/>
        <v>0.62530055173748911</v>
      </c>
    </row>
    <row r="14" spans="1:15" x14ac:dyDescent="0.15">
      <c r="K14" s="5" t="s">
        <v>104</v>
      </c>
      <c r="L14" s="278">
        <f t="shared" si="3"/>
        <v>121395</v>
      </c>
      <c r="M14" s="278">
        <f t="shared" si="1"/>
        <v>29675</v>
      </c>
      <c r="N14" s="278">
        <f t="shared" si="2"/>
        <v>151070</v>
      </c>
      <c r="O14" s="463">
        <f t="shared" si="4"/>
        <v>0.80356788243860466</v>
      </c>
    </row>
    <row r="15" spans="1:15" x14ac:dyDescent="0.15">
      <c r="K15" s="5" t="s">
        <v>122</v>
      </c>
      <c r="L15" s="278">
        <f t="shared" si="3"/>
        <v>144379</v>
      </c>
      <c r="M15" s="278">
        <f t="shared" si="1"/>
        <v>104530</v>
      </c>
      <c r="N15" s="278">
        <f t="shared" si="2"/>
        <v>248909</v>
      </c>
      <c r="O15" s="463">
        <f t="shared" si="4"/>
        <v>0.58004732653298996</v>
      </c>
    </row>
    <row r="16" spans="1:15" x14ac:dyDescent="0.15">
      <c r="K16" s="5" t="s">
        <v>125</v>
      </c>
      <c r="L16" s="278">
        <f t="shared" si="3"/>
        <v>575984</v>
      </c>
      <c r="M16" s="278">
        <f t="shared" si="1"/>
        <v>265149</v>
      </c>
      <c r="N16" s="278">
        <f t="shared" si="2"/>
        <v>841133</v>
      </c>
      <c r="O16" s="463">
        <f t="shared" si="4"/>
        <v>0.68477161162384548</v>
      </c>
    </row>
    <row r="17" spans="11:15" x14ac:dyDescent="0.15">
      <c r="K17" s="5" t="s">
        <v>111</v>
      </c>
      <c r="L17" s="278">
        <f t="shared" si="3"/>
        <v>1561673</v>
      </c>
      <c r="M17" s="278">
        <f t="shared" si="1"/>
        <v>802945</v>
      </c>
      <c r="N17" s="278">
        <f t="shared" si="2"/>
        <v>2364618</v>
      </c>
      <c r="O17" s="527">
        <f t="shared" si="4"/>
        <v>0.66043352456929616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68" t="s">
        <v>132</v>
      </c>
      <c r="D56" s="569"/>
      <c r="E56" s="568" t="s">
        <v>133</v>
      </c>
      <c r="F56" s="569"/>
      <c r="G56" s="572" t="s">
        <v>138</v>
      </c>
      <c r="H56" s="568" t="s">
        <v>139</v>
      </c>
      <c r="I56" s="569"/>
    </row>
    <row r="57" spans="1:11" ht="14.25" x14ac:dyDescent="0.15">
      <c r="A57" s="45" t="s">
        <v>140</v>
      </c>
      <c r="B57" s="46"/>
      <c r="C57" s="570"/>
      <c r="D57" s="571"/>
      <c r="E57" s="570"/>
      <c r="F57" s="571"/>
      <c r="G57" s="573"/>
      <c r="H57" s="570"/>
      <c r="I57" s="571"/>
    </row>
    <row r="58" spans="1:11" ht="19.5" customHeight="1" x14ac:dyDescent="0.15">
      <c r="A58" s="50" t="s">
        <v>141</v>
      </c>
      <c r="B58" s="47"/>
      <c r="C58" s="576" t="s">
        <v>189</v>
      </c>
      <c r="D58" s="575"/>
      <c r="E58" s="577" t="s">
        <v>218</v>
      </c>
      <c r="F58" s="575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74" t="s">
        <v>186</v>
      </c>
      <c r="D59" s="575"/>
      <c r="E59" s="577" t="s">
        <v>235</v>
      </c>
      <c r="F59" s="575"/>
      <c r="G59" s="122">
        <v>27.5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77" t="s">
        <v>227</v>
      </c>
      <c r="D60" s="578"/>
      <c r="E60" s="574" t="s">
        <v>236</v>
      </c>
      <c r="F60" s="575"/>
      <c r="G60" s="116">
        <v>70.599999999999994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D91" sqref="D91"/>
    </sheetView>
  </sheetViews>
  <sheetFormatPr defaultColWidth="4.75" defaultRowHeight="9.9499999999999993" customHeight="1" x14ac:dyDescent="0.15"/>
  <cols>
    <col min="1" max="1" width="7.625" style="474" customWidth="1"/>
    <col min="2" max="10" width="6.125" style="474" customWidth="1"/>
    <col min="11" max="11" width="6.125" style="1" customWidth="1"/>
    <col min="12" max="13" width="6.125" style="474" customWidth="1"/>
    <col min="14" max="14" width="7.625" style="474" customWidth="1"/>
    <col min="15" max="15" width="7.5" style="474" customWidth="1"/>
    <col min="16" max="34" width="7.625" style="474" customWidth="1"/>
    <col min="35" max="41" width="9.625" style="474" customWidth="1"/>
    <col min="42" max="16384" width="4.75" style="47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148</v>
      </c>
      <c r="O25" s="209" t="s">
        <v>147</v>
      </c>
      <c r="AI25" s="474"/>
    </row>
    <row r="26" spans="1:35" ht="9.9499999999999993" customHeight="1" x14ac:dyDescent="0.15">
      <c r="A26" s="10" t="s">
        <v>202</v>
      </c>
      <c r="B26" s="206">
        <v>62</v>
      </c>
      <c r="C26" s="206">
        <v>64.5</v>
      </c>
      <c r="D26" s="208">
        <v>73.8</v>
      </c>
      <c r="E26" s="206">
        <v>76.400000000000006</v>
      </c>
      <c r="F26" s="206">
        <v>79.2</v>
      </c>
      <c r="G26" s="206">
        <v>78.099999999999994</v>
      </c>
      <c r="H26" s="208">
        <v>77.5</v>
      </c>
      <c r="I26" s="206">
        <v>71.099999999999994</v>
      </c>
      <c r="J26" s="206">
        <v>75.7</v>
      </c>
      <c r="K26" s="206">
        <v>73.3</v>
      </c>
      <c r="L26" s="206">
        <v>72.900000000000006</v>
      </c>
      <c r="M26" s="416">
        <v>75.400000000000006</v>
      </c>
      <c r="N26" s="417">
        <f t="shared" ref="N26:N29" si="0">SUM(B26:M26)</f>
        <v>879.9</v>
      </c>
      <c r="O26" s="208">
        <v>111.3</v>
      </c>
    </row>
    <row r="27" spans="1:35" ht="9.9499999999999993" customHeight="1" x14ac:dyDescent="0.15">
      <c r="A27" s="10" t="s">
        <v>205</v>
      </c>
      <c r="B27" s="206">
        <v>64.900000000000006</v>
      </c>
      <c r="C27" s="206">
        <v>67.599999999999994</v>
      </c>
      <c r="D27" s="208">
        <v>77.400000000000006</v>
      </c>
      <c r="E27" s="206">
        <v>74</v>
      </c>
      <c r="F27" s="206">
        <v>77</v>
      </c>
      <c r="G27" s="206">
        <v>78.2</v>
      </c>
      <c r="H27" s="208">
        <v>75.400000000000006</v>
      </c>
      <c r="I27" s="206">
        <v>74.8</v>
      </c>
      <c r="J27" s="206">
        <v>77</v>
      </c>
      <c r="K27" s="206">
        <v>80.7</v>
      </c>
      <c r="L27" s="206">
        <v>84.1</v>
      </c>
      <c r="M27" s="416">
        <v>74.400000000000006</v>
      </c>
      <c r="N27" s="417">
        <f t="shared" si="0"/>
        <v>905.5</v>
      </c>
      <c r="O27" s="208">
        <f>SUM(N27/N26)*100</f>
        <v>102.90942152517333</v>
      </c>
    </row>
    <row r="28" spans="1:35" ht="9.9499999999999993" customHeight="1" x14ac:dyDescent="0.15">
      <c r="A28" s="10" t="s">
        <v>214</v>
      </c>
      <c r="B28" s="206">
        <v>74.599999999999994</v>
      </c>
      <c r="C28" s="206">
        <v>75.400000000000006</v>
      </c>
      <c r="D28" s="208">
        <v>81.099999999999994</v>
      </c>
      <c r="E28" s="206">
        <v>81.599999999999994</v>
      </c>
      <c r="F28" s="206">
        <v>80.7</v>
      </c>
      <c r="G28" s="206">
        <v>79.400000000000006</v>
      </c>
      <c r="H28" s="208">
        <v>87.2</v>
      </c>
      <c r="I28" s="206">
        <v>72.599999999999994</v>
      </c>
      <c r="J28" s="206">
        <v>79</v>
      </c>
      <c r="K28" s="206">
        <v>82.8</v>
      </c>
      <c r="L28" s="206">
        <v>76.400000000000006</v>
      </c>
      <c r="M28" s="416">
        <v>76.5</v>
      </c>
      <c r="N28" s="417">
        <f t="shared" si="0"/>
        <v>947.3</v>
      </c>
      <c r="O28" s="208">
        <f>SUM(N28/N27)*100</f>
        <v>104.61623412479292</v>
      </c>
    </row>
    <row r="29" spans="1:35" ht="9.9499999999999993" customHeight="1" x14ac:dyDescent="0.15">
      <c r="A29" s="10" t="s">
        <v>213</v>
      </c>
      <c r="B29" s="206">
        <v>69</v>
      </c>
      <c r="C29" s="206">
        <v>77.5</v>
      </c>
      <c r="D29" s="208">
        <v>84.3</v>
      </c>
      <c r="E29" s="206">
        <v>83</v>
      </c>
      <c r="F29" s="206">
        <v>72.7</v>
      </c>
      <c r="G29" s="206">
        <v>75.400000000000006</v>
      </c>
      <c r="H29" s="208">
        <v>78.3</v>
      </c>
      <c r="I29" s="206">
        <v>69.5</v>
      </c>
      <c r="J29" s="206">
        <v>75.900000000000006</v>
      </c>
      <c r="K29" s="206">
        <v>79.900000000000006</v>
      </c>
      <c r="L29" s="206">
        <v>67.3</v>
      </c>
      <c r="M29" s="416">
        <v>71.8</v>
      </c>
      <c r="N29" s="417">
        <f t="shared" si="0"/>
        <v>904.5999999999998</v>
      </c>
      <c r="O29" s="208">
        <f>SUM(N29/N28)*100</f>
        <v>95.492452232661236</v>
      </c>
    </row>
    <row r="30" spans="1:35" ht="9.9499999999999993" customHeight="1" x14ac:dyDescent="0.15">
      <c r="A30" s="10" t="s">
        <v>213</v>
      </c>
      <c r="B30" s="206">
        <v>62</v>
      </c>
      <c r="C30" s="206">
        <v>71.900000000000006</v>
      </c>
      <c r="D30" s="208">
        <v>82.3</v>
      </c>
      <c r="E30" s="206"/>
      <c r="F30" s="206"/>
      <c r="G30" s="206"/>
      <c r="H30" s="208"/>
      <c r="I30" s="206"/>
      <c r="J30" s="206"/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149</v>
      </c>
      <c r="O55" s="209" t="s">
        <v>147</v>
      </c>
    </row>
    <row r="56" spans="1:27" ht="9.9499999999999993" customHeight="1" x14ac:dyDescent="0.15">
      <c r="A56" s="10" t="s">
        <v>202</v>
      </c>
      <c r="B56" s="206">
        <v>104.4</v>
      </c>
      <c r="C56" s="206">
        <v>104.4</v>
      </c>
      <c r="D56" s="206">
        <v>105.2</v>
      </c>
      <c r="E56" s="206">
        <v>107.2</v>
      </c>
      <c r="F56" s="206">
        <v>110.3</v>
      </c>
      <c r="G56" s="206">
        <v>111.5</v>
      </c>
      <c r="H56" s="206">
        <v>107.4</v>
      </c>
      <c r="I56" s="206">
        <v>107.8</v>
      </c>
      <c r="J56" s="207">
        <v>109.6</v>
      </c>
      <c r="K56" s="206">
        <v>111.2</v>
      </c>
      <c r="L56" s="206">
        <v>111.4</v>
      </c>
      <c r="M56" s="207">
        <v>111.9</v>
      </c>
      <c r="N56" s="287">
        <f t="shared" ref="N56:N59" si="1">SUM(B56:M56)/12</f>
        <v>108.52500000000002</v>
      </c>
      <c r="O56" s="208">
        <v>101.5</v>
      </c>
      <c r="P56" s="21"/>
      <c r="Q56" s="21"/>
    </row>
    <row r="57" spans="1:27" ht="9.9499999999999993" customHeight="1" x14ac:dyDescent="0.15">
      <c r="A57" s="10" t="s">
        <v>205</v>
      </c>
      <c r="B57" s="206">
        <v>109.8</v>
      </c>
      <c r="C57" s="206">
        <v>111.1</v>
      </c>
      <c r="D57" s="206">
        <v>112.9</v>
      </c>
      <c r="E57" s="206">
        <v>112.6</v>
      </c>
      <c r="F57" s="206">
        <v>115.3</v>
      </c>
      <c r="G57" s="206">
        <v>116.9</v>
      </c>
      <c r="H57" s="206">
        <v>111</v>
      </c>
      <c r="I57" s="206">
        <v>109</v>
      </c>
      <c r="J57" s="207">
        <v>114.4</v>
      </c>
      <c r="K57" s="206">
        <v>118.3</v>
      </c>
      <c r="L57" s="206">
        <v>124.3</v>
      </c>
      <c r="M57" s="207">
        <v>121.6</v>
      </c>
      <c r="N57" s="287">
        <f t="shared" si="1"/>
        <v>114.76666666666665</v>
      </c>
      <c r="O57" s="208">
        <f>SUM(N57/N56)*100</f>
        <v>105.75136297320122</v>
      </c>
      <c r="P57" s="21"/>
      <c r="Q57" s="21"/>
    </row>
    <row r="58" spans="1:27" ht="9.9499999999999993" customHeight="1" x14ac:dyDescent="0.15">
      <c r="A58" s="10" t="s">
        <v>214</v>
      </c>
      <c r="B58" s="206">
        <v>119.6</v>
      </c>
      <c r="C58" s="206">
        <v>123</v>
      </c>
      <c r="D58" s="206">
        <v>124.9</v>
      </c>
      <c r="E58" s="206">
        <v>120.4</v>
      </c>
      <c r="F58" s="206">
        <v>122.8</v>
      </c>
      <c r="G58" s="206">
        <v>122.8</v>
      </c>
      <c r="H58" s="206">
        <v>126.5</v>
      </c>
      <c r="I58" s="206">
        <v>124.6</v>
      </c>
      <c r="J58" s="207">
        <v>120.4</v>
      </c>
      <c r="K58" s="206">
        <v>123.9</v>
      </c>
      <c r="L58" s="206">
        <v>123.3</v>
      </c>
      <c r="M58" s="207">
        <v>119.5</v>
      </c>
      <c r="N58" s="287">
        <f t="shared" si="1"/>
        <v>122.64166666666667</v>
      </c>
      <c r="O58" s="208">
        <f>SUM(N58/N57)*100</f>
        <v>106.86174847516703</v>
      </c>
      <c r="P58" s="21"/>
      <c r="Q58" s="21"/>
    </row>
    <row r="59" spans="1:27" ht="10.5" customHeight="1" x14ac:dyDescent="0.15">
      <c r="A59" s="10" t="s">
        <v>213</v>
      </c>
      <c r="B59" s="206">
        <v>121.9</v>
      </c>
      <c r="C59" s="206">
        <v>124.4</v>
      </c>
      <c r="D59" s="206">
        <v>124.3</v>
      </c>
      <c r="E59" s="206">
        <v>124</v>
      </c>
      <c r="F59" s="206">
        <v>129.1</v>
      </c>
      <c r="G59" s="206">
        <v>126</v>
      </c>
      <c r="H59" s="206">
        <v>120.9</v>
      </c>
      <c r="I59" s="206">
        <v>119.3</v>
      </c>
      <c r="J59" s="207">
        <v>118.8</v>
      </c>
      <c r="K59" s="206">
        <v>118</v>
      </c>
      <c r="L59" s="206">
        <v>111.6</v>
      </c>
      <c r="M59" s="207">
        <v>107.9</v>
      </c>
      <c r="N59" s="287">
        <f t="shared" si="1"/>
        <v>120.51666666666667</v>
      </c>
      <c r="O59" s="208">
        <f>SUM(N59/N58)*100</f>
        <v>98.267309913705233</v>
      </c>
      <c r="P59" s="21"/>
      <c r="Q59" s="21"/>
    </row>
    <row r="60" spans="1:27" ht="10.5" customHeight="1" x14ac:dyDescent="0.15">
      <c r="A60" s="10" t="s">
        <v>222</v>
      </c>
      <c r="B60" s="206">
        <v>107.9</v>
      </c>
      <c r="C60" s="206">
        <v>111.7</v>
      </c>
      <c r="D60" s="206">
        <v>111.9</v>
      </c>
      <c r="E60" s="206"/>
      <c r="F60" s="206"/>
      <c r="G60" s="206"/>
      <c r="H60" s="206"/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149</v>
      </c>
      <c r="O85" s="209" t="s">
        <v>147</v>
      </c>
    </row>
    <row r="86" spans="1:25" ht="9.9499999999999993" customHeight="1" x14ac:dyDescent="0.15">
      <c r="A86" s="10" t="s">
        <v>202</v>
      </c>
      <c r="B86" s="206">
        <v>59</v>
      </c>
      <c r="C86" s="206">
        <v>61.8</v>
      </c>
      <c r="D86" s="206">
        <v>70</v>
      </c>
      <c r="E86" s="206">
        <v>71.099999999999994</v>
      </c>
      <c r="F86" s="206">
        <v>71.400000000000006</v>
      </c>
      <c r="G86" s="206">
        <v>69.900000000000006</v>
      </c>
      <c r="H86" s="206">
        <v>72.599999999999994</v>
      </c>
      <c r="I86" s="206">
        <v>65.900000000000006</v>
      </c>
      <c r="J86" s="207">
        <v>68.8</v>
      </c>
      <c r="K86" s="206">
        <v>65.7</v>
      </c>
      <c r="L86" s="206">
        <v>65.400000000000006</v>
      </c>
      <c r="M86" s="207">
        <v>67.3</v>
      </c>
      <c r="N86" s="287">
        <f t="shared" ref="N86" si="2">SUM(B86:M86)/12</f>
        <v>67.408333333333317</v>
      </c>
      <c r="O86" s="208">
        <v>109.4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205</v>
      </c>
      <c r="B87" s="206">
        <v>59.5</v>
      </c>
      <c r="C87" s="206">
        <v>60.6</v>
      </c>
      <c r="D87" s="206">
        <v>68.3</v>
      </c>
      <c r="E87" s="206">
        <v>65.8</v>
      </c>
      <c r="F87" s="206">
        <v>66.5</v>
      </c>
      <c r="G87" s="206">
        <v>66.7</v>
      </c>
      <c r="H87" s="206">
        <v>68.8</v>
      </c>
      <c r="I87" s="206">
        <v>68.900000000000006</v>
      </c>
      <c r="J87" s="207">
        <v>66.5</v>
      </c>
      <c r="K87" s="206">
        <v>67.7</v>
      </c>
      <c r="L87" s="206">
        <v>66.8</v>
      </c>
      <c r="M87" s="207">
        <v>61.7</v>
      </c>
      <c r="N87" s="287">
        <f>SUM(B87:M87)/12</f>
        <v>65.650000000000006</v>
      </c>
      <c r="O87" s="208">
        <f t="shared" ref="O87:O88" si="3">SUM(N87/N86)*100</f>
        <v>97.391519347261749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214</v>
      </c>
      <c r="B88" s="206">
        <v>62.7</v>
      </c>
      <c r="C88" s="206">
        <v>60.7</v>
      </c>
      <c r="D88" s="206">
        <v>64.7</v>
      </c>
      <c r="E88" s="206">
        <v>68.3</v>
      </c>
      <c r="F88" s="206">
        <v>65.3</v>
      </c>
      <c r="G88" s="206">
        <v>64.7</v>
      </c>
      <c r="H88" s="206">
        <v>68.400000000000006</v>
      </c>
      <c r="I88" s="206">
        <v>58.6</v>
      </c>
      <c r="J88" s="207">
        <v>66.2</v>
      </c>
      <c r="K88" s="206">
        <v>66.3</v>
      </c>
      <c r="L88" s="206">
        <v>62.1</v>
      </c>
      <c r="M88" s="207">
        <v>64.599999999999994</v>
      </c>
      <c r="N88" s="287">
        <f>SUM(B88:M88)/12</f>
        <v>64.38333333333334</v>
      </c>
      <c r="O88" s="208">
        <f t="shared" si="3"/>
        <v>98.070576288398073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213</v>
      </c>
      <c r="B89" s="206">
        <v>56.2</v>
      </c>
      <c r="C89" s="206">
        <v>61.9</v>
      </c>
      <c r="D89" s="206">
        <v>67.900000000000006</v>
      </c>
      <c r="E89" s="206">
        <v>67</v>
      </c>
      <c r="F89" s="206">
        <v>55.4</v>
      </c>
      <c r="G89" s="206">
        <v>60.3</v>
      </c>
      <c r="H89" s="206">
        <v>65.5</v>
      </c>
      <c r="I89" s="206">
        <v>58.5</v>
      </c>
      <c r="J89" s="207">
        <v>63.9</v>
      </c>
      <c r="K89" s="206">
        <v>67.900000000000006</v>
      </c>
      <c r="L89" s="206">
        <v>61.4</v>
      </c>
      <c r="M89" s="207">
        <v>67</v>
      </c>
      <c r="N89" s="287">
        <f>SUM(B89:M89)/12</f>
        <v>62.741666666666667</v>
      </c>
      <c r="O89" s="208">
        <f>SUM(N89/N88)*100</f>
        <v>97.450168263008024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222</v>
      </c>
      <c r="B90" s="206">
        <v>57.4</v>
      </c>
      <c r="C90" s="206">
        <v>63.8</v>
      </c>
      <c r="D90" s="206">
        <v>73.5</v>
      </c>
      <c r="E90" s="206"/>
      <c r="F90" s="206"/>
      <c r="G90" s="206"/>
      <c r="H90" s="206"/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50" sqref="I5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9" t="s">
        <v>237</v>
      </c>
      <c r="B1" s="580"/>
      <c r="C1" s="580"/>
      <c r="D1" s="580"/>
      <c r="E1" s="580"/>
      <c r="F1" s="580"/>
      <c r="G1" s="580"/>
      <c r="M1" s="20"/>
      <c r="N1" s="453" t="s">
        <v>222</v>
      </c>
      <c r="O1" s="155"/>
      <c r="P1" s="58"/>
      <c r="Q1" s="382" t="s">
        <v>213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107402</v>
      </c>
      <c r="K3" s="271">
        <v>1</v>
      </c>
      <c r="L3" s="5">
        <f>SUM(H3)</f>
        <v>33</v>
      </c>
      <c r="M3" s="224" t="s">
        <v>0</v>
      </c>
      <c r="N3" s="17">
        <f>SUM(J3)</f>
        <v>107402</v>
      </c>
      <c r="O3" s="5">
        <f>SUM(H3)</f>
        <v>33</v>
      </c>
      <c r="P3" s="224" t="s">
        <v>0</v>
      </c>
      <c r="Q3" s="272">
        <v>116607</v>
      </c>
    </row>
    <row r="4" spans="1:19" ht="13.5" customHeight="1" x14ac:dyDescent="0.15">
      <c r="H4" s="119">
        <v>26</v>
      </c>
      <c r="I4" s="224" t="s">
        <v>31</v>
      </c>
      <c r="J4" s="17">
        <v>105687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105687</v>
      </c>
      <c r="O4" s="5">
        <f t="shared" ref="O4:O12" si="2">SUM(H4)</f>
        <v>26</v>
      </c>
      <c r="P4" s="224" t="s">
        <v>31</v>
      </c>
      <c r="Q4" s="125">
        <v>104197</v>
      </c>
    </row>
    <row r="5" spans="1:19" ht="13.5" customHeight="1" x14ac:dyDescent="0.15">
      <c r="H5" s="119">
        <v>36</v>
      </c>
      <c r="I5" s="225" t="s">
        <v>5</v>
      </c>
      <c r="J5" s="17">
        <v>72633</v>
      </c>
      <c r="K5" s="271">
        <v>3</v>
      </c>
      <c r="L5" s="5">
        <f t="shared" si="0"/>
        <v>36</v>
      </c>
      <c r="M5" s="225" t="s">
        <v>5</v>
      </c>
      <c r="N5" s="17">
        <f t="shared" si="1"/>
        <v>72633</v>
      </c>
      <c r="O5" s="5">
        <f t="shared" si="2"/>
        <v>36</v>
      </c>
      <c r="P5" s="225" t="s">
        <v>5</v>
      </c>
      <c r="Q5" s="125">
        <v>104876</v>
      </c>
      <c r="S5" s="58"/>
    </row>
    <row r="6" spans="1:19" ht="13.5" customHeight="1" x14ac:dyDescent="0.15">
      <c r="H6" s="119">
        <v>16</v>
      </c>
      <c r="I6" s="224" t="s">
        <v>3</v>
      </c>
      <c r="J6" s="126">
        <v>72258</v>
      </c>
      <c r="K6" s="271">
        <v>4</v>
      </c>
      <c r="L6" s="5">
        <f t="shared" si="0"/>
        <v>16</v>
      </c>
      <c r="M6" s="224" t="s">
        <v>3</v>
      </c>
      <c r="N6" s="17">
        <f t="shared" si="1"/>
        <v>72258</v>
      </c>
      <c r="O6" s="5">
        <f t="shared" si="2"/>
        <v>16</v>
      </c>
      <c r="P6" s="224" t="s">
        <v>3</v>
      </c>
      <c r="Q6" s="125">
        <v>53033</v>
      </c>
    </row>
    <row r="7" spans="1:19" ht="13.5" customHeight="1" x14ac:dyDescent="0.15">
      <c r="H7" s="119">
        <v>17</v>
      </c>
      <c r="I7" s="224" t="s">
        <v>22</v>
      </c>
      <c r="J7" s="17">
        <v>71451</v>
      </c>
      <c r="K7" s="271">
        <v>5</v>
      </c>
      <c r="L7" s="5">
        <f t="shared" si="0"/>
        <v>17</v>
      </c>
      <c r="M7" s="224" t="s">
        <v>22</v>
      </c>
      <c r="N7" s="17">
        <f t="shared" si="1"/>
        <v>71451</v>
      </c>
      <c r="O7" s="5">
        <f t="shared" si="2"/>
        <v>17</v>
      </c>
      <c r="P7" s="224" t="s">
        <v>22</v>
      </c>
      <c r="Q7" s="125">
        <v>64091</v>
      </c>
    </row>
    <row r="8" spans="1:19" ht="13.5" customHeight="1" x14ac:dyDescent="0.15">
      <c r="G8" s="515"/>
      <c r="H8" s="119">
        <v>13</v>
      </c>
      <c r="I8" s="224" t="s">
        <v>7</v>
      </c>
      <c r="J8" s="193">
        <v>55905</v>
      </c>
      <c r="K8" s="271">
        <v>6</v>
      </c>
      <c r="L8" s="5">
        <f t="shared" si="0"/>
        <v>13</v>
      </c>
      <c r="M8" s="224" t="s">
        <v>7</v>
      </c>
      <c r="N8" s="17">
        <f t="shared" si="1"/>
        <v>55905</v>
      </c>
      <c r="O8" s="5">
        <f t="shared" si="2"/>
        <v>13</v>
      </c>
      <c r="P8" s="224" t="s">
        <v>7</v>
      </c>
      <c r="Q8" s="125">
        <v>37597</v>
      </c>
    </row>
    <row r="9" spans="1:19" ht="13.5" customHeight="1" x14ac:dyDescent="0.15">
      <c r="H9" s="548">
        <v>40</v>
      </c>
      <c r="I9" s="302" t="s">
        <v>2</v>
      </c>
      <c r="J9" s="17">
        <v>54360</v>
      </c>
      <c r="K9" s="271">
        <v>7</v>
      </c>
      <c r="L9" s="5">
        <f t="shared" si="0"/>
        <v>40</v>
      </c>
      <c r="M9" s="302" t="s">
        <v>2</v>
      </c>
      <c r="N9" s="17">
        <f t="shared" si="1"/>
        <v>54360</v>
      </c>
      <c r="O9" s="5">
        <f t="shared" si="2"/>
        <v>40</v>
      </c>
      <c r="P9" s="302" t="s">
        <v>2</v>
      </c>
      <c r="Q9" s="125">
        <v>52108</v>
      </c>
    </row>
    <row r="10" spans="1:19" ht="13.5" customHeight="1" x14ac:dyDescent="0.15">
      <c r="G10" s="515"/>
      <c r="H10" s="119">
        <v>34</v>
      </c>
      <c r="I10" s="224" t="s">
        <v>1</v>
      </c>
      <c r="J10" s="300">
        <v>44182</v>
      </c>
      <c r="K10" s="271">
        <v>8</v>
      </c>
      <c r="L10" s="5">
        <f t="shared" si="0"/>
        <v>34</v>
      </c>
      <c r="M10" s="224" t="s">
        <v>1</v>
      </c>
      <c r="N10" s="17">
        <f t="shared" si="1"/>
        <v>44182</v>
      </c>
      <c r="O10" s="5">
        <f t="shared" si="2"/>
        <v>34</v>
      </c>
      <c r="P10" s="224" t="s">
        <v>1</v>
      </c>
      <c r="Q10" s="125">
        <v>64109</v>
      </c>
    </row>
    <row r="11" spans="1:19" ht="13.5" customHeight="1" x14ac:dyDescent="0.15">
      <c r="H11" s="194">
        <v>24</v>
      </c>
      <c r="I11" s="302" t="s">
        <v>29</v>
      </c>
      <c r="J11" s="549">
        <v>35426</v>
      </c>
      <c r="K11" s="271">
        <v>9</v>
      </c>
      <c r="L11" s="5">
        <f t="shared" si="0"/>
        <v>24</v>
      </c>
      <c r="M11" s="302" t="s">
        <v>29</v>
      </c>
      <c r="N11" s="17">
        <f t="shared" si="1"/>
        <v>35426</v>
      </c>
      <c r="O11" s="5">
        <f t="shared" si="2"/>
        <v>24</v>
      </c>
      <c r="P11" s="302" t="s">
        <v>29</v>
      </c>
      <c r="Q11" s="125">
        <v>32038</v>
      </c>
    </row>
    <row r="12" spans="1:19" ht="13.5" customHeight="1" thickBot="1" x14ac:dyDescent="0.2">
      <c r="H12" s="373">
        <v>38</v>
      </c>
      <c r="I12" s="538" t="s">
        <v>39</v>
      </c>
      <c r="J12" s="542">
        <v>29276</v>
      </c>
      <c r="K12" s="270">
        <v>10</v>
      </c>
      <c r="L12" s="5">
        <f t="shared" si="0"/>
        <v>38</v>
      </c>
      <c r="M12" s="538" t="s">
        <v>39</v>
      </c>
      <c r="N12" s="160">
        <f t="shared" si="1"/>
        <v>29276</v>
      </c>
      <c r="O12" s="18">
        <f t="shared" si="2"/>
        <v>38</v>
      </c>
      <c r="P12" s="538" t="s">
        <v>39</v>
      </c>
      <c r="Q12" s="273">
        <v>45598</v>
      </c>
    </row>
    <row r="13" spans="1:19" ht="13.5" customHeight="1" thickTop="1" thickBot="1" x14ac:dyDescent="0.2">
      <c r="H13" s="168">
        <v>25</v>
      </c>
      <c r="I13" s="245" t="s">
        <v>30</v>
      </c>
      <c r="J13" s="550">
        <v>28016</v>
      </c>
      <c r="K13" s="147"/>
      <c r="L13" s="113"/>
      <c r="M13" s="228"/>
      <c r="N13" s="460">
        <f>SUM(J43)</f>
        <v>822919</v>
      </c>
      <c r="O13" s="5"/>
      <c r="P13" s="372" t="s">
        <v>181</v>
      </c>
      <c r="Q13" s="275">
        <v>843415</v>
      </c>
    </row>
    <row r="14" spans="1:19" ht="13.5" customHeight="1" x14ac:dyDescent="0.15">
      <c r="B14" s="24"/>
      <c r="G14" s="1"/>
      <c r="H14" s="119">
        <v>31</v>
      </c>
      <c r="I14" s="224" t="s">
        <v>126</v>
      </c>
      <c r="J14" s="17">
        <v>24332</v>
      </c>
      <c r="K14" s="147"/>
      <c r="L14" s="31"/>
      <c r="N14" t="s">
        <v>66</v>
      </c>
      <c r="O14"/>
    </row>
    <row r="15" spans="1:19" ht="13.5" customHeight="1" x14ac:dyDescent="0.15">
      <c r="H15" s="119">
        <v>2</v>
      </c>
      <c r="I15" s="224" t="s">
        <v>6</v>
      </c>
      <c r="J15" s="17">
        <v>18895</v>
      </c>
      <c r="K15" s="147"/>
      <c r="L15" s="31"/>
      <c r="M15" s="1" t="s">
        <v>223</v>
      </c>
      <c r="N15" s="19"/>
      <c r="O15"/>
      <c r="P15" s="453" t="s">
        <v>224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13613</v>
      </c>
      <c r="K16" s="147"/>
      <c r="L16" s="5">
        <f>SUM(L3)</f>
        <v>33</v>
      </c>
      <c r="M16" s="17">
        <f>SUM(N3)</f>
        <v>107402</v>
      </c>
      <c r="N16" s="224" t="s">
        <v>0</v>
      </c>
      <c r="O16" s="5">
        <f>SUM(O3)</f>
        <v>33</v>
      </c>
      <c r="P16" s="17">
        <f>SUM(M16)</f>
        <v>107402</v>
      </c>
      <c r="Q16" s="377">
        <v>75704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3</v>
      </c>
      <c r="I17" s="224" t="s">
        <v>11</v>
      </c>
      <c r="J17" s="17">
        <v>13184</v>
      </c>
      <c r="K17" s="147"/>
      <c r="L17" s="5">
        <f t="shared" ref="L17:L25" si="3">SUM(L4)</f>
        <v>26</v>
      </c>
      <c r="M17" s="17">
        <f t="shared" ref="M17:M25" si="4">SUM(N4)</f>
        <v>105687</v>
      </c>
      <c r="N17" s="224" t="s">
        <v>31</v>
      </c>
      <c r="O17" s="5">
        <f t="shared" ref="O17:O25" si="5">SUM(O4)</f>
        <v>26</v>
      </c>
      <c r="P17" s="17">
        <f t="shared" ref="P17:P25" si="6">SUM(M17)</f>
        <v>105687</v>
      </c>
      <c r="Q17" s="378">
        <v>83493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9</v>
      </c>
      <c r="I18" s="454" t="s">
        <v>200</v>
      </c>
      <c r="J18" s="17">
        <v>11435</v>
      </c>
      <c r="K18" s="147"/>
      <c r="L18" s="5">
        <f t="shared" si="3"/>
        <v>36</v>
      </c>
      <c r="M18" s="17">
        <f t="shared" si="4"/>
        <v>72633</v>
      </c>
      <c r="N18" s="225" t="s">
        <v>5</v>
      </c>
      <c r="O18" s="5">
        <f t="shared" si="5"/>
        <v>36</v>
      </c>
      <c r="P18" s="17">
        <f t="shared" si="6"/>
        <v>72633</v>
      </c>
      <c r="Q18" s="378">
        <v>69983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7"/>
      <c r="H19" s="119">
        <v>37</v>
      </c>
      <c r="I19" s="224" t="s">
        <v>38</v>
      </c>
      <c r="J19" s="17">
        <v>11360</v>
      </c>
      <c r="L19" s="5">
        <f t="shared" si="3"/>
        <v>16</v>
      </c>
      <c r="M19" s="17">
        <f t="shared" si="4"/>
        <v>72258</v>
      </c>
      <c r="N19" s="224" t="s">
        <v>3</v>
      </c>
      <c r="O19" s="5">
        <f t="shared" si="5"/>
        <v>16</v>
      </c>
      <c r="P19" s="17">
        <f t="shared" si="6"/>
        <v>72258</v>
      </c>
      <c r="Q19" s="378">
        <v>58077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15</v>
      </c>
      <c r="I20" s="224" t="s">
        <v>21</v>
      </c>
      <c r="J20" s="17">
        <v>9610</v>
      </c>
      <c r="L20" s="5">
        <f t="shared" si="3"/>
        <v>17</v>
      </c>
      <c r="M20" s="17">
        <f t="shared" si="4"/>
        <v>71451</v>
      </c>
      <c r="N20" s="224" t="s">
        <v>22</v>
      </c>
      <c r="O20" s="5">
        <f t="shared" si="5"/>
        <v>17</v>
      </c>
      <c r="P20" s="17">
        <f t="shared" si="6"/>
        <v>71451</v>
      </c>
      <c r="Q20" s="378">
        <v>64833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1</v>
      </c>
      <c r="I21" s="224" t="s">
        <v>4</v>
      </c>
      <c r="J21" s="17">
        <v>8224</v>
      </c>
      <c r="L21" s="5">
        <f t="shared" si="3"/>
        <v>13</v>
      </c>
      <c r="M21" s="17">
        <f t="shared" si="4"/>
        <v>55905</v>
      </c>
      <c r="N21" s="224" t="s">
        <v>7</v>
      </c>
      <c r="O21" s="5">
        <f t="shared" si="5"/>
        <v>13</v>
      </c>
      <c r="P21" s="17">
        <f t="shared" si="6"/>
        <v>55905</v>
      </c>
      <c r="Q21" s="378">
        <v>35170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21</v>
      </c>
      <c r="I22" s="454" t="s">
        <v>192</v>
      </c>
      <c r="J22" s="17">
        <v>8215</v>
      </c>
      <c r="K22" s="19"/>
      <c r="L22" s="5">
        <f t="shared" si="3"/>
        <v>40</v>
      </c>
      <c r="M22" s="17">
        <f t="shared" si="4"/>
        <v>54360</v>
      </c>
      <c r="N22" s="302" t="s">
        <v>2</v>
      </c>
      <c r="O22" s="5">
        <f t="shared" si="5"/>
        <v>40</v>
      </c>
      <c r="P22" s="17">
        <f t="shared" si="6"/>
        <v>54360</v>
      </c>
      <c r="Q22" s="378">
        <v>42035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11</v>
      </c>
      <c r="I23" s="224" t="s">
        <v>18</v>
      </c>
      <c r="J23" s="300">
        <v>6882</v>
      </c>
      <c r="K23" s="19"/>
      <c r="L23" s="5">
        <f t="shared" si="3"/>
        <v>34</v>
      </c>
      <c r="M23" s="17">
        <f t="shared" si="4"/>
        <v>44182</v>
      </c>
      <c r="N23" s="224" t="s">
        <v>1</v>
      </c>
      <c r="O23" s="5">
        <f t="shared" si="5"/>
        <v>34</v>
      </c>
      <c r="P23" s="17">
        <f t="shared" si="6"/>
        <v>44182</v>
      </c>
      <c r="Q23" s="378">
        <v>36574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22</v>
      </c>
      <c r="I24" s="224" t="s">
        <v>27</v>
      </c>
      <c r="J24" s="300">
        <v>4545</v>
      </c>
      <c r="K24" s="19"/>
      <c r="L24" s="5">
        <f t="shared" si="3"/>
        <v>24</v>
      </c>
      <c r="M24" s="17">
        <f t="shared" si="4"/>
        <v>35426</v>
      </c>
      <c r="N24" s="302" t="s">
        <v>29</v>
      </c>
      <c r="O24" s="5">
        <f t="shared" si="5"/>
        <v>24</v>
      </c>
      <c r="P24" s="17">
        <f t="shared" si="6"/>
        <v>35426</v>
      </c>
      <c r="Q24" s="378">
        <v>31825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30</v>
      </c>
      <c r="I25" s="224" t="s">
        <v>34</v>
      </c>
      <c r="J25" s="17">
        <v>2432</v>
      </c>
      <c r="K25" s="19"/>
      <c r="L25" s="18">
        <f t="shared" si="3"/>
        <v>38</v>
      </c>
      <c r="M25" s="160">
        <f t="shared" si="4"/>
        <v>29276</v>
      </c>
      <c r="N25" s="538" t="s">
        <v>39</v>
      </c>
      <c r="O25" s="18">
        <f t="shared" si="5"/>
        <v>38</v>
      </c>
      <c r="P25" s="160">
        <f t="shared" si="6"/>
        <v>29276</v>
      </c>
      <c r="Q25" s="379">
        <v>30194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27</v>
      </c>
      <c r="I26" s="224" t="s">
        <v>32</v>
      </c>
      <c r="J26" s="193">
        <v>2424</v>
      </c>
      <c r="K26" s="19"/>
      <c r="L26" s="161"/>
      <c r="M26" s="226">
        <f>SUM(J43-(M16+M17+M18+M19+M20+M21+M22+M23+M24+M25))</f>
        <v>174339</v>
      </c>
      <c r="N26" s="301" t="s">
        <v>46</v>
      </c>
      <c r="O26" s="162"/>
      <c r="P26" s="226">
        <f>SUM(M26)</f>
        <v>174339</v>
      </c>
      <c r="Q26" s="226"/>
      <c r="R26" s="246">
        <v>718693</v>
      </c>
      <c r="T26" s="33"/>
    </row>
    <row r="27" spans="2:20" ht="13.5" customHeight="1" x14ac:dyDescent="0.15">
      <c r="H27" s="119">
        <v>39</v>
      </c>
      <c r="I27" s="224" t="s">
        <v>40</v>
      </c>
      <c r="J27" s="17">
        <v>2267</v>
      </c>
      <c r="K27" s="19"/>
      <c r="M27" s="58" t="s">
        <v>215</v>
      </c>
      <c r="N27" s="58"/>
      <c r="O27" s="155"/>
      <c r="P27" s="156" t="s">
        <v>216</v>
      </c>
    </row>
    <row r="28" spans="2:20" ht="13.5" customHeight="1" x14ac:dyDescent="0.15">
      <c r="G28" s="21"/>
      <c r="H28" s="119">
        <v>12</v>
      </c>
      <c r="I28" s="224" t="s">
        <v>19</v>
      </c>
      <c r="J28" s="17">
        <v>1969</v>
      </c>
      <c r="K28" s="19"/>
      <c r="M28" s="125">
        <f t="shared" ref="M28:M37" si="7">SUM(Q3)</f>
        <v>116607</v>
      </c>
      <c r="N28" s="224" t="s">
        <v>0</v>
      </c>
      <c r="O28" s="5">
        <f>SUM(L3)</f>
        <v>33</v>
      </c>
      <c r="P28" s="125">
        <f t="shared" ref="P28:P37" si="8">SUM(Q3)</f>
        <v>116607</v>
      </c>
    </row>
    <row r="29" spans="2:20" ht="13.5" customHeight="1" x14ac:dyDescent="0.15">
      <c r="H29" s="119">
        <v>29</v>
      </c>
      <c r="I29" s="224" t="s">
        <v>116</v>
      </c>
      <c r="J29" s="17">
        <v>1451</v>
      </c>
      <c r="K29" s="19"/>
      <c r="M29" s="125">
        <f t="shared" si="7"/>
        <v>104197</v>
      </c>
      <c r="N29" s="224" t="s">
        <v>31</v>
      </c>
      <c r="O29" s="5">
        <f t="shared" ref="O29:O37" si="9">SUM(L4)</f>
        <v>26</v>
      </c>
      <c r="P29" s="125">
        <f t="shared" si="8"/>
        <v>104197</v>
      </c>
    </row>
    <row r="30" spans="2:20" ht="13.5" customHeight="1" x14ac:dyDescent="0.15">
      <c r="H30" s="119">
        <v>35</v>
      </c>
      <c r="I30" s="224" t="s">
        <v>37</v>
      </c>
      <c r="J30" s="193">
        <v>1296</v>
      </c>
      <c r="K30" s="19"/>
      <c r="M30" s="125">
        <f t="shared" si="7"/>
        <v>104876</v>
      </c>
      <c r="N30" s="225" t="s">
        <v>5</v>
      </c>
      <c r="O30" s="5">
        <f t="shared" si="9"/>
        <v>36</v>
      </c>
      <c r="P30" s="125">
        <f t="shared" si="8"/>
        <v>104876</v>
      </c>
    </row>
    <row r="31" spans="2:20" ht="13.5" customHeight="1" x14ac:dyDescent="0.15">
      <c r="H31" s="119">
        <v>6</v>
      </c>
      <c r="I31" s="224" t="s">
        <v>14</v>
      </c>
      <c r="J31" s="17">
        <v>717</v>
      </c>
      <c r="K31" s="19"/>
      <c r="M31" s="125">
        <f t="shared" si="7"/>
        <v>53033</v>
      </c>
      <c r="N31" s="224" t="s">
        <v>3</v>
      </c>
      <c r="O31" s="5">
        <f t="shared" si="9"/>
        <v>16</v>
      </c>
      <c r="P31" s="125">
        <f t="shared" si="8"/>
        <v>53033</v>
      </c>
    </row>
    <row r="32" spans="2:20" ht="13.5" customHeight="1" x14ac:dyDescent="0.15">
      <c r="H32" s="119">
        <v>18</v>
      </c>
      <c r="I32" s="224" t="s">
        <v>23</v>
      </c>
      <c r="J32" s="17">
        <v>612</v>
      </c>
      <c r="K32" s="19"/>
      <c r="M32" s="125">
        <f t="shared" si="7"/>
        <v>64091</v>
      </c>
      <c r="N32" s="224" t="s">
        <v>22</v>
      </c>
      <c r="O32" s="5">
        <f t="shared" si="9"/>
        <v>17</v>
      </c>
      <c r="P32" s="125">
        <f t="shared" si="8"/>
        <v>64091</v>
      </c>
      <c r="S32" s="14"/>
    </row>
    <row r="33" spans="7:21" ht="13.5" customHeight="1" x14ac:dyDescent="0.15">
      <c r="G33" s="516"/>
      <c r="H33" s="119">
        <v>32</v>
      </c>
      <c r="I33" s="224" t="s">
        <v>36</v>
      </c>
      <c r="J33" s="193">
        <v>533</v>
      </c>
      <c r="K33" s="19"/>
      <c r="M33" s="125">
        <f t="shared" si="7"/>
        <v>37597</v>
      </c>
      <c r="N33" s="224" t="s">
        <v>7</v>
      </c>
      <c r="O33" s="5">
        <f t="shared" si="9"/>
        <v>13</v>
      </c>
      <c r="P33" s="125">
        <f t="shared" si="8"/>
        <v>37597</v>
      </c>
      <c r="S33" s="33"/>
      <c r="T33" s="33"/>
    </row>
    <row r="34" spans="7:21" ht="13.5" customHeight="1" x14ac:dyDescent="0.15">
      <c r="H34" s="119">
        <v>23</v>
      </c>
      <c r="I34" s="224" t="s">
        <v>28</v>
      </c>
      <c r="J34" s="17">
        <v>532</v>
      </c>
      <c r="K34" s="19"/>
      <c r="M34" s="125">
        <f t="shared" si="7"/>
        <v>52108</v>
      </c>
      <c r="N34" s="302" t="s">
        <v>2</v>
      </c>
      <c r="O34" s="5">
        <f t="shared" si="9"/>
        <v>40</v>
      </c>
      <c r="P34" s="125">
        <f t="shared" si="8"/>
        <v>52108</v>
      </c>
      <c r="S34" s="33"/>
      <c r="T34" s="33"/>
    </row>
    <row r="35" spans="7:21" ht="13.5" customHeight="1" x14ac:dyDescent="0.15">
      <c r="H35" s="119">
        <v>4</v>
      </c>
      <c r="I35" s="224" t="s">
        <v>12</v>
      </c>
      <c r="J35" s="300">
        <v>395</v>
      </c>
      <c r="K35" s="19"/>
      <c r="M35" s="125">
        <f t="shared" si="7"/>
        <v>64109</v>
      </c>
      <c r="N35" s="224" t="s">
        <v>1</v>
      </c>
      <c r="O35" s="5">
        <f t="shared" si="9"/>
        <v>34</v>
      </c>
      <c r="P35" s="125">
        <f t="shared" si="8"/>
        <v>64109</v>
      </c>
      <c r="S35" s="33"/>
    </row>
    <row r="36" spans="7:21" ht="13.5" customHeight="1" x14ac:dyDescent="0.15">
      <c r="H36" s="119">
        <v>5</v>
      </c>
      <c r="I36" s="224" t="s">
        <v>13</v>
      </c>
      <c r="J36" s="300">
        <v>320</v>
      </c>
      <c r="K36" s="19"/>
      <c r="M36" s="125">
        <f t="shared" si="7"/>
        <v>32038</v>
      </c>
      <c r="N36" s="302" t="s">
        <v>29</v>
      </c>
      <c r="O36" s="5">
        <f t="shared" si="9"/>
        <v>24</v>
      </c>
      <c r="P36" s="125">
        <f t="shared" si="8"/>
        <v>32038</v>
      </c>
      <c r="S36" s="33"/>
    </row>
    <row r="37" spans="7:21" ht="13.5" customHeight="1" thickBot="1" x14ac:dyDescent="0.2">
      <c r="H37" s="119">
        <v>19</v>
      </c>
      <c r="I37" s="224" t="s">
        <v>24</v>
      </c>
      <c r="J37" s="17">
        <v>277</v>
      </c>
      <c r="K37" s="19"/>
      <c r="M37" s="159">
        <f t="shared" si="7"/>
        <v>45598</v>
      </c>
      <c r="N37" s="538" t="s">
        <v>39</v>
      </c>
      <c r="O37" s="18">
        <f t="shared" si="9"/>
        <v>38</v>
      </c>
      <c r="P37" s="159">
        <f t="shared" si="8"/>
        <v>45598</v>
      </c>
      <c r="S37" s="33"/>
    </row>
    <row r="38" spans="7:21" ht="13.5" customHeight="1" thickTop="1" x14ac:dyDescent="0.15">
      <c r="G38" s="497"/>
      <c r="H38" s="119">
        <v>8</v>
      </c>
      <c r="I38" s="224" t="s">
        <v>16</v>
      </c>
      <c r="J38" s="17">
        <v>267</v>
      </c>
      <c r="K38" s="19"/>
      <c r="M38" s="466">
        <f>SUM(Q13-(Q3+Q4+Q5+Q6+Q7+Q8+Q9+Q10+Q11+Q12))</f>
        <v>169161</v>
      </c>
      <c r="N38" s="467" t="s">
        <v>196</v>
      </c>
      <c r="O38" s="468"/>
      <c r="P38" s="469">
        <f>SUM(M38)</f>
        <v>169161</v>
      </c>
      <c r="U38" s="33"/>
    </row>
    <row r="39" spans="7:21" ht="13.5" customHeight="1" x14ac:dyDescent="0.15">
      <c r="H39" s="119">
        <v>7</v>
      </c>
      <c r="I39" s="224" t="s">
        <v>15</v>
      </c>
      <c r="J39" s="300">
        <v>208</v>
      </c>
      <c r="K39" s="19"/>
      <c r="P39" s="33"/>
    </row>
    <row r="40" spans="7:21" ht="13.5" customHeight="1" x14ac:dyDescent="0.15">
      <c r="H40" s="119">
        <v>20</v>
      </c>
      <c r="I40" s="224" t="s">
        <v>25</v>
      </c>
      <c r="J40" s="126">
        <v>160</v>
      </c>
      <c r="K40" s="19"/>
    </row>
    <row r="41" spans="7:21" ht="13.5" customHeight="1" x14ac:dyDescent="0.15">
      <c r="G41" s="516"/>
      <c r="H41" s="119">
        <v>10</v>
      </c>
      <c r="I41" s="224" t="s">
        <v>17</v>
      </c>
      <c r="J41" s="17">
        <v>96</v>
      </c>
      <c r="K41" s="19"/>
    </row>
    <row r="42" spans="7:21" ht="13.5" customHeight="1" thickBot="1" x14ac:dyDescent="0.2">
      <c r="H42" s="194">
        <v>28</v>
      </c>
      <c r="I42" s="227" t="s">
        <v>33</v>
      </c>
      <c r="J42" s="160">
        <v>72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822919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222</v>
      </c>
      <c r="D52" s="12" t="s">
        <v>213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107402</v>
      </c>
      <c r="D53" s="126">
        <f t="shared" ref="D53:D63" si="11">SUM(Q3)</f>
        <v>116607</v>
      </c>
      <c r="E53" s="123">
        <f t="shared" ref="E53:E62" si="12">SUM(P16/Q16*100)</f>
        <v>141.87097115079786</v>
      </c>
      <c r="F53" s="25">
        <f t="shared" ref="F53:F63" si="13">SUM(C53/D53*100)</f>
        <v>92.105962763813494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105687</v>
      </c>
      <c r="D54" s="126">
        <f t="shared" si="11"/>
        <v>104197</v>
      </c>
      <c r="E54" s="123">
        <f t="shared" si="12"/>
        <v>126.5818691387302</v>
      </c>
      <c r="F54" s="25">
        <f t="shared" si="13"/>
        <v>101.42998358877895</v>
      </c>
      <c r="G54" s="26"/>
      <c r="I54" s="223"/>
    </row>
    <row r="55" spans="1:16" ht="13.5" customHeight="1" x14ac:dyDescent="0.15">
      <c r="A55" s="13">
        <v>3</v>
      </c>
      <c r="B55" s="225" t="s">
        <v>5</v>
      </c>
      <c r="C55" s="17">
        <f t="shared" si="10"/>
        <v>72633</v>
      </c>
      <c r="D55" s="126">
        <f t="shared" si="11"/>
        <v>104876</v>
      </c>
      <c r="E55" s="123">
        <f t="shared" si="12"/>
        <v>103.78663389680352</v>
      </c>
      <c r="F55" s="25">
        <f t="shared" si="13"/>
        <v>69.256073839581973</v>
      </c>
      <c r="G55" s="26"/>
      <c r="I55" s="223"/>
    </row>
    <row r="56" spans="1:16" ht="13.5" customHeight="1" x14ac:dyDescent="0.15">
      <c r="A56" s="13">
        <v>4</v>
      </c>
      <c r="B56" s="224" t="s">
        <v>3</v>
      </c>
      <c r="C56" s="17">
        <f t="shared" si="10"/>
        <v>72258</v>
      </c>
      <c r="D56" s="126">
        <f t="shared" si="11"/>
        <v>53033</v>
      </c>
      <c r="E56" s="123">
        <f t="shared" si="12"/>
        <v>124.41758355286947</v>
      </c>
      <c r="F56" s="25">
        <f t="shared" si="13"/>
        <v>136.25101351988386</v>
      </c>
      <c r="G56" s="26"/>
      <c r="I56" s="223"/>
    </row>
    <row r="57" spans="1:16" ht="13.5" customHeight="1" x14ac:dyDescent="0.15">
      <c r="A57" s="13">
        <v>5</v>
      </c>
      <c r="B57" s="224" t="s">
        <v>22</v>
      </c>
      <c r="C57" s="17">
        <f t="shared" si="10"/>
        <v>71451</v>
      </c>
      <c r="D57" s="126">
        <f t="shared" si="11"/>
        <v>64091</v>
      </c>
      <c r="E57" s="123">
        <f t="shared" si="12"/>
        <v>110.20776456434223</v>
      </c>
      <c r="F57" s="25">
        <f t="shared" si="13"/>
        <v>111.48367165436646</v>
      </c>
      <c r="G57" s="26"/>
      <c r="I57" s="223"/>
      <c r="P57" s="33"/>
    </row>
    <row r="58" spans="1:16" ht="13.5" customHeight="1" x14ac:dyDescent="0.15">
      <c r="A58" s="13">
        <v>6</v>
      </c>
      <c r="B58" s="224" t="s">
        <v>7</v>
      </c>
      <c r="C58" s="17">
        <f t="shared" si="10"/>
        <v>55905</v>
      </c>
      <c r="D58" s="126">
        <f t="shared" si="11"/>
        <v>37597</v>
      </c>
      <c r="E58" s="123">
        <f t="shared" si="12"/>
        <v>158.956497014501</v>
      </c>
      <c r="F58" s="25">
        <f t="shared" si="13"/>
        <v>148.6953746309546</v>
      </c>
      <c r="G58" s="26"/>
    </row>
    <row r="59" spans="1:16" ht="13.5" customHeight="1" x14ac:dyDescent="0.15">
      <c r="A59" s="13">
        <v>7</v>
      </c>
      <c r="B59" s="302" t="s">
        <v>2</v>
      </c>
      <c r="C59" s="17">
        <f t="shared" si="10"/>
        <v>54360</v>
      </c>
      <c r="D59" s="126">
        <f t="shared" si="11"/>
        <v>52108</v>
      </c>
      <c r="E59" s="123">
        <f t="shared" si="12"/>
        <v>129.32080409182825</v>
      </c>
      <c r="F59" s="25">
        <f t="shared" si="13"/>
        <v>104.32179319874109</v>
      </c>
      <c r="G59" s="26"/>
    </row>
    <row r="60" spans="1:16" ht="13.5" customHeight="1" x14ac:dyDescent="0.15">
      <c r="A60" s="13">
        <v>8</v>
      </c>
      <c r="B60" s="224" t="s">
        <v>1</v>
      </c>
      <c r="C60" s="17">
        <f t="shared" si="10"/>
        <v>44182</v>
      </c>
      <c r="D60" s="126">
        <f t="shared" si="11"/>
        <v>64109</v>
      </c>
      <c r="E60" s="123">
        <f t="shared" si="12"/>
        <v>120.80166238311369</v>
      </c>
      <c r="F60" s="25">
        <f t="shared" si="13"/>
        <v>68.9170007331264</v>
      </c>
      <c r="G60" s="26"/>
    </row>
    <row r="61" spans="1:16" ht="13.5" customHeight="1" x14ac:dyDescent="0.15">
      <c r="A61" s="13">
        <v>9</v>
      </c>
      <c r="B61" s="302" t="s">
        <v>29</v>
      </c>
      <c r="C61" s="17">
        <f t="shared" si="10"/>
        <v>35426</v>
      </c>
      <c r="D61" s="126">
        <f t="shared" si="11"/>
        <v>32038</v>
      </c>
      <c r="E61" s="123">
        <f t="shared" si="12"/>
        <v>111.31500392772978</v>
      </c>
      <c r="F61" s="25">
        <f t="shared" si="13"/>
        <v>110.57494225607091</v>
      </c>
      <c r="G61" s="26"/>
    </row>
    <row r="62" spans="1:16" ht="13.5" customHeight="1" thickBot="1" x14ac:dyDescent="0.2">
      <c r="A62" s="179">
        <v>10</v>
      </c>
      <c r="B62" s="538" t="s">
        <v>39</v>
      </c>
      <c r="C62" s="160">
        <f t="shared" si="10"/>
        <v>29276</v>
      </c>
      <c r="D62" s="180">
        <f t="shared" si="11"/>
        <v>45598</v>
      </c>
      <c r="E62" s="181">
        <f t="shared" si="12"/>
        <v>96.959660859773464</v>
      </c>
      <c r="F62" s="182">
        <f t="shared" si="13"/>
        <v>64.204570375893681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822919</v>
      </c>
      <c r="D63" s="185">
        <f t="shared" si="11"/>
        <v>843415</v>
      </c>
      <c r="E63" s="186">
        <f>SUM(C63/R26*100)</f>
        <v>114.50215877989629</v>
      </c>
      <c r="F63" s="187">
        <f t="shared" si="13"/>
        <v>97.569879596639851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50" sqref="M50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222</v>
      </c>
      <c r="I2" s="119"/>
      <c r="J2" s="257" t="s">
        <v>123</v>
      </c>
      <c r="K2" s="5"/>
      <c r="L2" s="408" t="s">
        <v>213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52">
        <v>22709</v>
      </c>
      <c r="I4" s="119">
        <v>33</v>
      </c>
      <c r="J4" s="224" t="s">
        <v>0</v>
      </c>
      <c r="K4" s="163">
        <f>SUM(I4)</f>
        <v>33</v>
      </c>
      <c r="L4" s="425">
        <v>18392</v>
      </c>
      <c r="M4" s="54"/>
      <c r="N4" s="130"/>
      <c r="O4" s="130"/>
      <c r="S4" s="31"/>
      <c r="T4" s="31"/>
      <c r="U4" s="31"/>
    </row>
    <row r="5" spans="8:30" x14ac:dyDescent="0.15">
      <c r="H5" s="53">
        <v>18028</v>
      </c>
      <c r="I5" s="119">
        <v>26</v>
      </c>
      <c r="J5" s="224" t="s">
        <v>31</v>
      </c>
      <c r="K5" s="163">
        <f t="shared" ref="K5:K13" si="0">SUM(I5)</f>
        <v>26</v>
      </c>
      <c r="L5" s="426">
        <v>15248</v>
      </c>
      <c r="M5" s="54"/>
      <c r="N5" s="130"/>
      <c r="O5" s="130"/>
      <c r="S5" s="31"/>
      <c r="T5" s="31"/>
      <c r="U5" s="31"/>
    </row>
    <row r="6" spans="8:30" x14ac:dyDescent="0.15">
      <c r="H6" s="53">
        <v>10182</v>
      </c>
      <c r="I6" s="119">
        <v>14</v>
      </c>
      <c r="J6" s="224" t="s">
        <v>20</v>
      </c>
      <c r="K6" s="163">
        <f t="shared" si="0"/>
        <v>14</v>
      </c>
      <c r="L6" s="426">
        <v>7306</v>
      </c>
      <c r="M6" s="54"/>
      <c r="N6" s="256"/>
      <c r="O6" s="130"/>
      <c r="S6" s="31"/>
      <c r="T6" s="31"/>
      <c r="U6" s="31"/>
    </row>
    <row r="7" spans="8:30" x14ac:dyDescent="0.15">
      <c r="H7" s="267">
        <v>5150</v>
      </c>
      <c r="I7" s="119">
        <v>38</v>
      </c>
      <c r="J7" s="224" t="s">
        <v>39</v>
      </c>
      <c r="K7" s="163">
        <f t="shared" si="0"/>
        <v>38</v>
      </c>
      <c r="L7" s="426">
        <v>4886</v>
      </c>
      <c r="M7" s="54"/>
      <c r="N7" s="130"/>
      <c r="O7" s="130"/>
      <c r="S7" s="31"/>
      <c r="T7" s="31"/>
      <c r="U7" s="31"/>
    </row>
    <row r="8" spans="8:30" x14ac:dyDescent="0.15">
      <c r="H8" s="53">
        <v>4812</v>
      </c>
      <c r="I8" s="119">
        <v>34</v>
      </c>
      <c r="J8" s="224" t="s">
        <v>1</v>
      </c>
      <c r="K8" s="163">
        <f t="shared" si="0"/>
        <v>34</v>
      </c>
      <c r="L8" s="426">
        <v>2917</v>
      </c>
      <c r="M8" s="54"/>
      <c r="N8" s="130"/>
      <c r="O8" s="130"/>
      <c r="S8" s="31"/>
      <c r="T8" s="31"/>
      <c r="U8" s="31"/>
    </row>
    <row r="9" spans="8:30" x14ac:dyDescent="0.15">
      <c r="H9" s="53">
        <v>4601</v>
      </c>
      <c r="I9" s="119">
        <v>24</v>
      </c>
      <c r="J9" s="224" t="s">
        <v>29</v>
      </c>
      <c r="K9" s="163">
        <f t="shared" si="0"/>
        <v>24</v>
      </c>
      <c r="L9" s="426">
        <v>2883</v>
      </c>
      <c r="M9" s="54"/>
      <c r="N9" s="130"/>
      <c r="O9" s="130"/>
      <c r="S9" s="31"/>
      <c r="T9" s="31"/>
      <c r="U9" s="31"/>
    </row>
    <row r="10" spans="8:30" x14ac:dyDescent="0.15">
      <c r="H10" s="267">
        <v>4122</v>
      </c>
      <c r="I10" s="194">
        <v>15</v>
      </c>
      <c r="J10" s="227" t="s">
        <v>21</v>
      </c>
      <c r="K10" s="163">
        <f t="shared" si="0"/>
        <v>15</v>
      </c>
      <c r="L10" s="426">
        <v>4001</v>
      </c>
      <c r="S10" s="31"/>
      <c r="T10" s="31"/>
      <c r="U10" s="31"/>
    </row>
    <row r="11" spans="8:30" x14ac:dyDescent="0.15">
      <c r="H11" s="128">
        <v>3745</v>
      </c>
      <c r="I11" s="119">
        <v>37</v>
      </c>
      <c r="J11" s="224" t="s">
        <v>38</v>
      </c>
      <c r="K11" s="163">
        <f t="shared" si="0"/>
        <v>37</v>
      </c>
      <c r="L11" s="426">
        <v>3450</v>
      </c>
      <c r="M11" s="54"/>
      <c r="N11" s="130"/>
      <c r="O11" s="130"/>
      <c r="S11" s="31"/>
      <c r="T11" s="31"/>
      <c r="U11" s="31"/>
    </row>
    <row r="12" spans="8:30" x14ac:dyDescent="0.15">
      <c r="H12" s="447">
        <v>1704</v>
      </c>
      <c r="I12" s="194">
        <v>36</v>
      </c>
      <c r="J12" s="227" t="s">
        <v>5</v>
      </c>
      <c r="K12" s="163">
        <f t="shared" si="0"/>
        <v>36</v>
      </c>
      <c r="L12" s="426">
        <v>1644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54">
        <v>1194</v>
      </c>
      <c r="I13" s="551">
        <v>25</v>
      </c>
      <c r="J13" s="552" t="s">
        <v>30</v>
      </c>
      <c r="K13" s="163">
        <f t="shared" si="0"/>
        <v>25</v>
      </c>
      <c r="L13" s="426">
        <v>815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127">
        <v>1162</v>
      </c>
      <c r="I14" s="168">
        <v>27</v>
      </c>
      <c r="J14" s="245" t="s">
        <v>32</v>
      </c>
      <c r="K14" s="151" t="s">
        <v>8</v>
      </c>
      <c r="L14" s="427">
        <v>64716</v>
      </c>
      <c r="S14" s="31"/>
      <c r="T14" s="31"/>
      <c r="U14" s="31"/>
    </row>
    <row r="15" spans="8:30" x14ac:dyDescent="0.15">
      <c r="H15" s="127">
        <v>1013</v>
      </c>
      <c r="I15" s="119">
        <v>17</v>
      </c>
      <c r="J15" s="224" t="s">
        <v>22</v>
      </c>
      <c r="K15" s="61"/>
      <c r="L15" s="1" t="s">
        <v>67</v>
      </c>
      <c r="M15" s="531" t="s">
        <v>112</v>
      </c>
      <c r="N15" s="51" t="s">
        <v>83</v>
      </c>
      <c r="S15" s="31"/>
      <c r="T15" s="31"/>
      <c r="U15" s="31"/>
    </row>
    <row r="16" spans="8:30" x14ac:dyDescent="0.15">
      <c r="H16" s="267">
        <v>744</v>
      </c>
      <c r="I16" s="404">
        <v>40</v>
      </c>
      <c r="J16" s="225" t="s">
        <v>2</v>
      </c>
      <c r="K16" s="163">
        <f>SUM(I4)</f>
        <v>33</v>
      </c>
      <c r="L16" s="224" t="s">
        <v>0</v>
      </c>
      <c r="M16" s="428">
        <v>20910</v>
      </c>
      <c r="N16" s="128">
        <f>SUM(H4)</f>
        <v>22709</v>
      </c>
      <c r="O16" s="54"/>
      <c r="P16" s="21"/>
      <c r="S16" s="31"/>
      <c r="T16" s="31"/>
      <c r="U16" s="31"/>
    </row>
    <row r="17" spans="1:21" x14ac:dyDescent="0.15">
      <c r="H17" s="53">
        <v>550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29">
        <v>16486</v>
      </c>
      <c r="N17" s="128">
        <f t="shared" ref="N17:N25" si="2">SUM(H5)</f>
        <v>18028</v>
      </c>
      <c r="O17" s="54"/>
      <c r="P17" s="21"/>
      <c r="S17" s="31"/>
      <c r="T17" s="31"/>
      <c r="U17" s="31"/>
    </row>
    <row r="18" spans="1:21" x14ac:dyDescent="0.15">
      <c r="H18" s="540">
        <v>240</v>
      </c>
      <c r="I18" s="119">
        <v>19</v>
      </c>
      <c r="J18" s="224" t="s">
        <v>24</v>
      </c>
      <c r="K18" s="163">
        <f t="shared" si="1"/>
        <v>14</v>
      </c>
      <c r="L18" s="224" t="s">
        <v>20</v>
      </c>
      <c r="M18" s="429">
        <v>9243</v>
      </c>
      <c r="N18" s="128">
        <f t="shared" si="2"/>
        <v>10182</v>
      </c>
      <c r="O18" s="54"/>
      <c r="P18" s="21"/>
      <c r="S18" s="31"/>
      <c r="T18" s="31"/>
      <c r="U18" s="31"/>
    </row>
    <row r="19" spans="1:21" x14ac:dyDescent="0.15">
      <c r="H19" s="52">
        <v>222</v>
      </c>
      <c r="I19" s="119">
        <v>16</v>
      </c>
      <c r="J19" s="224" t="s">
        <v>3</v>
      </c>
      <c r="K19" s="163">
        <f t="shared" si="1"/>
        <v>38</v>
      </c>
      <c r="L19" s="224" t="s">
        <v>39</v>
      </c>
      <c r="M19" s="429">
        <v>4711</v>
      </c>
      <c r="N19" s="128">
        <f t="shared" si="2"/>
        <v>5150</v>
      </c>
      <c r="O19" s="54"/>
      <c r="P19" s="21"/>
      <c r="S19" s="31"/>
      <c r="T19" s="31"/>
      <c r="U19" s="31"/>
    </row>
    <row r="20" spans="1:21" ht="14.25" thickBot="1" x14ac:dyDescent="0.2">
      <c r="H20" s="452">
        <v>164</v>
      </c>
      <c r="I20" s="119">
        <v>21</v>
      </c>
      <c r="J20" s="224" t="s">
        <v>26</v>
      </c>
      <c r="K20" s="163">
        <f t="shared" si="1"/>
        <v>34</v>
      </c>
      <c r="L20" s="224" t="s">
        <v>1</v>
      </c>
      <c r="M20" s="429">
        <v>5124</v>
      </c>
      <c r="N20" s="128">
        <f t="shared" si="2"/>
        <v>4812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222</v>
      </c>
      <c r="D21" s="74" t="s">
        <v>213</v>
      </c>
      <c r="E21" s="74" t="s">
        <v>54</v>
      </c>
      <c r="F21" s="74" t="s">
        <v>53</v>
      </c>
      <c r="G21" s="74" t="s">
        <v>55</v>
      </c>
      <c r="H21" s="53">
        <v>132</v>
      </c>
      <c r="I21" s="119">
        <v>22</v>
      </c>
      <c r="J21" s="224" t="s">
        <v>27</v>
      </c>
      <c r="K21" s="163">
        <f t="shared" si="1"/>
        <v>24</v>
      </c>
      <c r="L21" s="224" t="s">
        <v>29</v>
      </c>
      <c r="M21" s="429">
        <v>4217</v>
      </c>
      <c r="N21" s="128">
        <f t="shared" si="2"/>
        <v>4601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22709</v>
      </c>
      <c r="D22" s="128">
        <f>SUM(L4)</f>
        <v>18392</v>
      </c>
      <c r="E22" s="66">
        <f t="shared" ref="E22:E32" si="4">SUM(N16/M16*100)</f>
        <v>108.60353897656623</v>
      </c>
      <c r="F22" s="70">
        <f>SUM(C22/D22*100)</f>
        <v>123.4721618094824</v>
      </c>
      <c r="G22" s="5"/>
      <c r="H22" s="544">
        <v>105</v>
      </c>
      <c r="I22" s="119">
        <v>23</v>
      </c>
      <c r="J22" s="224" t="s">
        <v>28</v>
      </c>
      <c r="K22" s="163">
        <f t="shared" si="1"/>
        <v>15</v>
      </c>
      <c r="L22" s="227" t="s">
        <v>21</v>
      </c>
      <c r="M22" s="429">
        <v>4038</v>
      </c>
      <c r="N22" s="128">
        <f t="shared" si="2"/>
        <v>4122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18028</v>
      </c>
      <c r="D23" s="128">
        <f>SUM(L5)</f>
        <v>15248</v>
      </c>
      <c r="E23" s="66">
        <f t="shared" si="4"/>
        <v>109.3533907557928</v>
      </c>
      <c r="F23" s="70">
        <f t="shared" ref="F23:F32" si="5">SUM(C23/D23*100)</f>
        <v>118.23189926547744</v>
      </c>
      <c r="G23" s="5"/>
      <c r="H23" s="131">
        <v>45</v>
      </c>
      <c r="I23" s="119">
        <v>9</v>
      </c>
      <c r="J23" s="454" t="s">
        <v>201</v>
      </c>
      <c r="K23" s="163">
        <f t="shared" si="1"/>
        <v>37</v>
      </c>
      <c r="L23" s="224" t="s">
        <v>38</v>
      </c>
      <c r="M23" s="429">
        <v>2245</v>
      </c>
      <c r="N23" s="128">
        <f t="shared" si="2"/>
        <v>3745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10182</v>
      </c>
      <c r="D24" s="128">
        <f t="shared" ref="D24:D31" si="6">SUM(L6)</f>
        <v>7306</v>
      </c>
      <c r="E24" s="66">
        <f t="shared" si="4"/>
        <v>110.15903927296333</v>
      </c>
      <c r="F24" s="70">
        <f t="shared" si="5"/>
        <v>139.36490555707636</v>
      </c>
      <c r="G24" s="5"/>
      <c r="H24" s="176">
        <v>37</v>
      </c>
      <c r="I24" s="119">
        <v>32</v>
      </c>
      <c r="J24" s="224" t="s">
        <v>36</v>
      </c>
      <c r="K24" s="163">
        <f t="shared" si="1"/>
        <v>36</v>
      </c>
      <c r="L24" s="227" t="s">
        <v>5</v>
      </c>
      <c r="M24" s="429">
        <v>2333</v>
      </c>
      <c r="N24" s="128">
        <f t="shared" si="2"/>
        <v>1704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39</v>
      </c>
      <c r="C25" s="52">
        <f t="shared" si="3"/>
        <v>5150</v>
      </c>
      <c r="D25" s="128">
        <f t="shared" si="6"/>
        <v>4886</v>
      </c>
      <c r="E25" s="66">
        <f t="shared" si="4"/>
        <v>109.31861600509446</v>
      </c>
      <c r="F25" s="70">
        <f t="shared" si="5"/>
        <v>105.40319279574292</v>
      </c>
      <c r="G25" s="5"/>
      <c r="H25" s="131">
        <v>30</v>
      </c>
      <c r="I25" s="119">
        <v>39</v>
      </c>
      <c r="J25" s="224" t="s">
        <v>40</v>
      </c>
      <c r="K25" s="252">
        <f t="shared" si="1"/>
        <v>25</v>
      </c>
      <c r="L25" s="552" t="s">
        <v>30</v>
      </c>
      <c r="M25" s="430">
        <v>1249</v>
      </c>
      <c r="N25" s="233">
        <f t="shared" si="2"/>
        <v>1194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1</v>
      </c>
      <c r="C26" s="128">
        <f t="shared" si="3"/>
        <v>4812</v>
      </c>
      <c r="D26" s="128">
        <f t="shared" si="6"/>
        <v>2917</v>
      </c>
      <c r="E26" s="534">
        <f t="shared" si="4"/>
        <v>93.911007025761123</v>
      </c>
      <c r="F26" s="537">
        <f t="shared" si="5"/>
        <v>164.96400411381555</v>
      </c>
      <c r="G26" s="16"/>
      <c r="H26" s="176">
        <v>25</v>
      </c>
      <c r="I26" s="119">
        <v>6</v>
      </c>
      <c r="J26" s="224" t="s">
        <v>14</v>
      </c>
      <c r="K26" s="5"/>
      <c r="L26" s="503" t="s">
        <v>191</v>
      </c>
      <c r="M26" s="431">
        <v>75186</v>
      </c>
      <c r="N26" s="265">
        <f>SUM(H44)</f>
        <v>80731</v>
      </c>
      <c r="S26" s="31"/>
      <c r="T26" s="31"/>
      <c r="U26" s="31"/>
    </row>
    <row r="27" spans="1:21" x14ac:dyDescent="0.15">
      <c r="A27" s="76">
        <v>6</v>
      </c>
      <c r="B27" s="224" t="s">
        <v>29</v>
      </c>
      <c r="C27" s="52">
        <f t="shared" si="3"/>
        <v>4601</v>
      </c>
      <c r="D27" s="128">
        <f t="shared" si="6"/>
        <v>2883</v>
      </c>
      <c r="E27" s="66">
        <f t="shared" si="4"/>
        <v>109.10599952572919</v>
      </c>
      <c r="F27" s="70">
        <f t="shared" si="5"/>
        <v>159.59070412764481</v>
      </c>
      <c r="G27" s="5"/>
      <c r="H27" s="131">
        <v>7</v>
      </c>
      <c r="I27" s="119">
        <v>4</v>
      </c>
      <c r="J27" s="224" t="s">
        <v>12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21</v>
      </c>
      <c r="C28" s="52">
        <f t="shared" si="3"/>
        <v>4122</v>
      </c>
      <c r="D28" s="128">
        <f t="shared" si="6"/>
        <v>4001</v>
      </c>
      <c r="E28" s="66">
        <f t="shared" si="4"/>
        <v>102.08023774145616</v>
      </c>
      <c r="F28" s="70">
        <f t="shared" si="5"/>
        <v>103.02424393901524</v>
      </c>
      <c r="G28" s="5"/>
      <c r="H28" s="176">
        <v>6</v>
      </c>
      <c r="I28" s="119">
        <v>12</v>
      </c>
      <c r="J28" s="224" t="s">
        <v>19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38</v>
      </c>
      <c r="C29" s="52">
        <f t="shared" si="3"/>
        <v>3745</v>
      </c>
      <c r="D29" s="128">
        <f t="shared" si="6"/>
        <v>3450</v>
      </c>
      <c r="E29" s="66">
        <f t="shared" si="4"/>
        <v>166.81514476614697</v>
      </c>
      <c r="F29" s="70">
        <f t="shared" si="5"/>
        <v>108.55072463768116</v>
      </c>
      <c r="G29" s="15"/>
      <c r="H29" s="176">
        <v>1</v>
      </c>
      <c r="I29" s="119">
        <v>3</v>
      </c>
      <c r="J29" s="224" t="s">
        <v>11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5</v>
      </c>
      <c r="C30" s="52">
        <f t="shared" si="3"/>
        <v>1704</v>
      </c>
      <c r="D30" s="128">
        <f t="shared" si="6"/>
        <v>1644</v>
      </c>
      <c r="E30" s="66">
        <f t="shared" si="4"/>
        <v>73.039005572224596</v>
      </c>
      <c r="F30" s="70">
        <f t="shared" si="5"/>
        <v>103.64963503649636</v>
      </c>
      <c r="G30" s="16"/>
      <c r="H30" s="530">
        <v>1</v>
      </c>
      <c r="I30" s="119">
        <v>31</v>
      </c>
      <c r="J30" s="224" t="s">
        <v>126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52" t="s">
        <v>30</v>
      </c>
      <c r="C31" s="52">
        <f t="shared" si="3"/>
        <v>1194</v>
      </c>
      <c r="D31" s="128">
        <f t="shared" si="6"/>
        <v>815</v>
      </c>
      <c r="E31" s="66">
        <f t="shared" si="4"/>
        <v>95.596477181745399</v>
      </c>
      <c r="F31" s="70">
        <f t="shared" si="5"/>
        <v>146.50306748466258</v>
      </c>
      <c r="G31" s="132"/>
      <c r="H31" s="131">
        <v>0</v>
      </c>
      <c r="I31" s="119">
        <v>2</v>
      </c>
      <c r="J31" s="224" t="s">
        <v>6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80731</v>
      </c>
      <c r="D32" s="82">
        <f>SUM(L14)</f>
        <v>64716</v>
      </c>
      <c r="E32" s="85">
        <f t="shared" si="4"/>
        <v>107.37504322613252</v>
      </c>
      <c r="F32" s="83">
        <f t="shared" si="5"/>
        <v>124.74658507942395</v>
      </c>
      <c r="G32" s="84"/>
      <c r="H32" s="543">
        <v>0</v>
      </c>
      <c r="I32" s="119">
        <v>5</v>
      </c>
      <c r="J32" s="224" t="s">
        <v>13</v>
      </c>
      <c r="L32" s="36"/>
      <c r="M32" s="31"/>
      <c r="S32" s="31"/>
      <c r="T32" s="31"/>
      <c r="U32" s="31"/>
    </row>
    <row r="33" spans="1:30" x14ac:dyDescent="0.15">
      <c r="H33" s="139">
        <v>0</v>
      </c>
      <c r="I33" s="119">
        <v>7</v>
      </c>
      <c r="J33" s="224" t="s">
        <v>15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128">
        <v>0</v>
      </c>
      <c r="I34" s="119">
        <v>8</v>
      </c>
      <c r="J34" s="224" t="s">
        <v>16</v>
      </c>
      <c r="L34" s="295"/>
      <c r="M34" s="31"/>
      <c r="S34" s="31"/>
      <c r="T34" s="31"/>
      <c r="U34" s="31"/>
    </row>
    <row r="35" spans="1:30" x14ac:dyDescent="0.15">
      <c r="H35" s="540">
        <v>0</v>
      </c>
      <c r="I35" s="119">
        <v>10</v>
      </c>
      <c r="J35" s="224" t="s">
        <v>17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39">
        <v>0</v>
      </c>
      <c r="I36" s="119">
        <v>11</v>
      </c>
      <c r="J36" s="224" t="s">
        <v>18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127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127">
        <v>0</v>
      </c>
      <c r="I38" s="119">
        <v>18</v>
      </c>
      <c r="J38" s="224" t="s">
        <v>23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553">
        <v>0</v>
      </c>
      <c r="I39" s="119">
        <v>20</v>
      </c>
      <c r="J39" s="224" t="s">
        <v>25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127">
        <v>0</v>
      </c>
      <c r="I40" s="119">
        <v>28</v>
      </c>
      <c r="J40" s="224" t="s">
        <v>33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29</v>
      </c>
      <c r="J41" s="224" t="s">
        <v>116</v>
      </c>
      <c r="L41" s="57"/>
      <c r="M41" s="31"/>
      <c r="S41" s="31"/>
      <c r="T41" s="31"/>
      <c r="U41" s="31"/>
    </row>
    <row r="42" spans="1:30" x14ac:dyDescent="0.15">
      <c r="H42" s="127">
        <v>0</v>
      </c>
      <c r="I42" s="119">
        <v>30</v>
      </c>
      <c r="J42" s="224" t="s">
        <v>34</v>
      </c>
      <c r="L42" s="57"/>
      <c r="M42" s="31"/>
      <c r="S42" s="31"/>
      <c r="T42" s="31"/>
      <c r="U42" s="31"/>
    </row>
    <row r="43" spans="1:30" x14ac:dyDescent="0.15">
      <c r="H43" s="267">
        <v>0</v>
      </c>
      <c r="I43" s="119">
        <v>35</v>
      </c>
      <c r="J43" s="224" t="s">
        <v>37</v>
      </c>
      <c r="L43" s="57"/>
      <c r="M43" s="31"/>
      <c r="S43" s="37"/>
      <c r="T43" s="37"/>
      <c r="U43" s="37"/>
    </row>
    <row r="44" spans="1:30" x14ac:dyDescent="0.15">
      <c r="H44" s="164">
        <f>SUM(H4:H43)</f>
        <v>80731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222</v>
      </c>
      <c r="I47" s="119"/>
      <c r="J47" s="250" t="s">
        <v>79</v>
      </c>
      <c r="K47" s="5"/>
      <c r="L47" s="413" t="s">
        <v>213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6">
        <v>57153</v>
      </c>
      <c r="I49" s="119">
        <v>26</v>
      </c>
      <c r="J49" s="224" t="s">
        <v>31</v>
      </c>
      <c r="K49" s="5">
        <f>SUM(I49)</f>
        <v>26</v>
      </c>
      <c r="L49" s="419">
        <v>54163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52">
        <v>26086</v>
      </c>
      <c r="I50" s="119">
        <v>13</v>
      </c>
      <c r="J50" s="224" t="s">
        <v>7</v>
      </c>
      <c r="K50" s="5">
        <f t="shared" ref="K50:K58" si="7">SUM(I50)</f>
        <v>13</v>
      </c>
      <c r="L50" s="419">
        <v>14917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127">
        <v>11344</v>
      </c>
      <c r="I51" s="119">
        <v>33</v>
      </c>
      <c r="J51" s="224" t="s">
        <v>0</v>
      </c>
      <c r="K51" s="5">
        <f t="shared" si="7"/>
        <v>33</v>
      </c>
      <c r="L51" s="419">
        <v>19490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53">
        <v>10032</v>
      </c>
      <c r="I52" s="119">
        <v>40</v>
      </c>
      <c r="J52" s="224" t="s">
        <v>2</v>
      </c>
      <c r="K52" s="5">
        <f t="shared" si="7"/>
        <v>40</v>
      </c>
      <c r="L52" s="419">
        <v>7411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222</v>
      </c>
      <c r="D53" s="74" t="s">
        <v>213</v>
      </c>
      <c r="E53" s="74" t="s">
        <v>54</v>
      </c>
      <c r="F53" s="74" t="s">
        <v>53</v>
      </c>
      <c r="G53" s="74" t="s">
        <v>55</v>
      </c>
      <c r="H53" s="127">
        <v>9117</v>
      </c>
      <c r="I53" s="119">
        <v>25</v>
      </c>
      <c r="J53" s="224" t="s">
        <v>30</v>
      </c>
      <c r="K53" s="5">
        <f t="shared" si="7"/>
        <v>25</v>
      </c>
      <c r="L53" s="419">
        <v>9038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57153</v>
      </c>
      <c r="D54" s="139">
        <f>SUM(L49)</f>
        <v>54163</v>
      </c>
      <c r="E54" s="66">
        <f t="shared" ref="E54:E64" si="9">SUM(N63/M63*100)</f>
        <v>133.2579449276038</v>
      </c>
      <c r="F54" s="66">
        <f>SUM(C54/D54*100)</f>
        <v>105.52037368683418</v>
      </c>
      <c r="G54" s="5"/>
      <c r="H54" s="127">
        <v>5005</v>
      </c>
      <c r="I54" s="119">
        <v>34</v>
      </c>
      <c r="J54" s="224" t="s">
        <v>1</v>
      </c>
      <c r="K54" s="5">
        <f t="shared" si="7"/>
        <v>34</v>
      </c>
      <c r="L54" s="419">
        <v>8828</v>
      </c>
      <c r="M54" s="31"/>
      <c r="N54" s="498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7</v>
      </c>
      <c r="C55" s="52">
        <f t="shared" si="8"/>
        <v>26086</v>
      </c>
      <c r="D55" s="139">
        <f t="shared" ref="D55:D64" si="10">SUM(L50)</f>
        <v>14917</v>
      </c>
      <c r="E55" s="66">
        <f t="shared" si="9"/>
        <v>246.51294651294654</v>
      </c>
      <c r="F55" s="66">
        <f t="shared" ref="F55:F64" si="11">SUM(C55/D55*100)</f>
        <v>174.87430448481598</v>
      </c>
      <c r="G55" s="5"/>
      <c r="H55" s="53">
        <v>4161</v>
      </c>
      <c r="I55" s="119">
        <v>24</v>
      </c>
      <c r="J55" s="224" t="s">
        <v>29</v>
      </c>
      <c r="K55" s="5">
        <f t="shared" si="7"/>
        <v>24</v>
      </c>
      <c r="L55" s="419">
        <v>3762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0</v>
      </c>
      <c r="C56" s="52">
        <f t="shared" si="8"/>
        <v>11344</v>
      </c>
      <c r="D56" s="139">
        <f t="shared" si="10"/>
        <v>19490</v>
      </c>
      <c r="E56" s="66">
        <f t="shared" si="9"/>
        <v>192.79401767505098</v>
      </c>
      <c r="F56" s="66">
        <f t="shared" si="11"/>
        <v>58.204207285787582</v>
      </c>
      <c r="G56" s="5"/>
      <c r="H56" s="127">
        <v>3534</v>
      </c>
      <c r="I56" s="119">
        <v>36</v>
      </c>
      <c r="J56" s="224" t="s">
        <v>5</v>
      </c>
      <c r="K56" s="5">
        <f t="shared" si="7"/>
        <v>36</v>
      </c>
      <c r="L56" s="419">
        <v>8381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2</v>
      </c>
      <c r="C57" s="52">
        <f t="shared" si="8"/>
        <v>10032</v>
      </c>
      <c r="D57" s="139">
        <f t="shared" si="10"/>
        <v>7411</v>
      </c>
      <c r="E57" s="66">
        <f t="shared" si="9"/>
        <v>227.58620689655174</v>
      </c>
      <c r="F57" s="66">
        <f t="shared" si="11"/>
        <v>135.36634732154903</v>
      </c>
      <c r="G57" s="5"/>
      <c r="H57" s="131">
        <v>2667</v>
      </c>
      <c r="I57" s="119">
        <v>22</v>
      </c>
      <c r="J57" s="224" t="s">
        <v>27</v>
      </c>
      <c r="K57" s="5">
        <f t="shared" si="7"/>
        <v>22</v>
      </c>
      <c r="L57" s="419">
        <v>1609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30</v>
      </c>
      <c r="C58" s="52">
        <f t="shared" si="8"/>
        <v>9117</v>
      </c>
      <c r="D58" s="139">
        <f t="shared" si="10"/>
        <v>9038</v>
      </c>
      <c r="E58" s="66">
        <f t="shared" si="9"/>
        <v>54.52425094192931</v>
      </c>
      <c r="F58" s="66">
        <f t="shared" si="11"/>
        <v>100.87408718743085</v>
      </c>
      <c r="G58" s="16"/>
      <c r="H58" s="111">
        <v>2574</v>
      </c>
      <c r="I58" s="194">
        <v>16</v>
      </c>
      <c r="J58" s="227" t="s">
        <v>3</v>
      </c>
      <c r="K58" s="18">
        <f t="shared" si="7"/>
        <v>16</v>
      </c>
      <c r="L58" s="420">
        <v>2861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1</v>
      </c>
      <c r="C59" s="52">
        <f t="shared" si="8"/>
        <v>5005</v>
      </c>
      <c r="D59" s="139">
        <f t="shared" si="10"/>
        <v>8828</v>
      </c>
      <c r="E59" s="66">
        <f t="shared" si="9"/>
        <v>122.22222222222223</v>
      </c>
      <c r="F59" s="66">
        <f t="shared" si="11"/>
        <v>56.694608065246946</v>
      </c>
      <c r="G59" s="5"/>
      <c r="H59" s="532">
        <v>1538</v>
      </c>
      <c r="I59" s="459">
        <v>38</v>
      </c>
      <c r="J59" s="304" t="s">
        <v>39</v>
      </c>
      <c r="K59" s="12" t="s">
        <v>75</v>
      </c>
      <c r="L59" s="421">
        <v>137044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29</v>
      </c>
      <c r="C60" s="52">
        <f t="shared" si="8"/>
        <v>4161</v>
      </c>
      <c r="D60" s="139">
        <f t="shared" si="10"/>
        <v>3762</v>
      </c>
      <c r="E60" s="66">
        <f t="shared" si="9"/>
        <v>102.56347054473748</v>
      </c>
      <c r="F60" s="66">
        <f t="shared" si="11"/>
        <v>110.60606060606059</v>
      </c>
      <c r="G60" s="5"/>
      <c r="H60" s="131">
        <v>521</v>
      </c>
      <c r="I60" s="197">
        <v>21</v>
      </c>
      <c r="J60" s="5" t="s">
        <v>188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5</v>
      </c>
      <c r="C61" s="52">
        <f t="shared" si="8"/>
        <v>3534</v>
      </c>
      <c r="D61" s="139">
        <f t="shared" si="10"/>
        <v>8381</v>
      </c>
      <c r="E61" s="66">
        <f t="shared" si="9"/>
        <v>164.52513966480447</v>
      </c>
      <c r="F61" s="66">
        <f t="shared" si="11"/>
        <v>42.166805870421193</v>
      </c>
      <c r="G61" s="15"/>
      <c r="H61" s="176">
        <v>183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27</v>
      </c>
      <c r="C62" s="52">
        <f t="shared" si="8"/>
        <v>2667</v>
      </c>
      <c r="D62" s="139">
        <f t="shared" si="10"/>
        <v>1609</v>
      </c>
      <c r="E62" s="66">
        <f t="shared" si="9"/>
        <v>77.868613138686129</v>
      </c>
      <c r="F62" s="66">
        <f t="shared" si="11"/>
        <v>165.75512740832815</v>
      </c>
      <c r="G62" s="16"/>
      <c r="H62" s="131">
        <v>132</v>
      </c>
      <c r="I62" s="244">
        <v>23</v>
      </c>
      <c r="J62" s="224" t="s">
        <v>28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3</v>
      </c>
      <c r="C63" s="447">
        <f t="shared" si="8"/>
        <v>2574</v>
      </c>
      <c r="D63" s="195">
        <f t="shared" si="10"/>
        <v>2861</v>
      </c>
      <c r="E63" s="72">
        <f t="shared" si="9"/>
        <v>82.131461391193355</v>
      </c>
      <c r="F63" s="72">
        <f t="shared" si="11"/>
        <v>89.968542467668641</v>
      </c>
      <c r="G63" s="132"/>
      <c r="H63" s="539">
        <v>105</v>
      </c>
      <c r="I63" s="119">
        <v>4</v>
      </c>
      <c r="J63" s="224" t="s">
        <v>12</v>
      </c>
      <c r="K63" s="5">
        <f>SUM(K49)</f>
        <v>26</v>
      </c>
      <c r="L63" s="224" t="s">
        <v>31</v>
      </c>
      <c r="M63" s="236">
        <v>42889</v>
      </c>
      <c r="N63" s="128">
        <f>SUM(H49)</f>
        <v>57153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134427</v>
      </c>
      <c r="D64" s="196">
        <f t="shared" si="10"/>
        <v>137044</v>
      </c>
      <c r="E64" s="85">
        <f t="shared" si="9"/>
        <v>131.09074065044615</v>
      </c>
      <c r="F64" s="85">
        <f t="shared" si="11"/>
        <v>98.090394325909926</v>
      </c>
      <c r="G64" s="84"/>
      <c r="H64" s="131">
        <v>93</v>
      </c>
      <c r="I64" s="119">
        <v>27</v>
      </c>
      <c r="J64" s="224" t="s">
        <v>32</v>
      </c>
      <c r="K64" s="5">
        <f t="shared" ref="K64:K72" si="12">SUM(K50)</f>
        <v>13</v>
      </c>
      <c r="L64" s="224" t="s">
        <v>7</v>
      </c>
      <c r="M64" s="236">
        <v>10582</v>
      </c>
      <c r="N64" s="128">
        <f t="shared" ref="N64:N72" si="13">SUM(H50)</f>
        <v>26086</v>
      </c>
      <c r="O64" s="54"/>
      <c r="S64" s="31"/>
      <c r="T64" s="31"/>
      <c r="U64" s="31"/>
      <c r="V64" s="31"/>
    </row>
    <row r="65" spans="2:22" x14ac:dyDescent="0.15">
      <c r="H65" s="52">
        <v>75</v>
      </c>
      <c r="I65" s="119">
        <v>9</v>
      </c>
      <c r="J65" s="454" t="s">
        <v>198</v>
      </c>
      <c r="K65" s="5">
        <f t="shared" si="12"/>
        <v>33</v>
      </c>
      <c r="L65" s="224" t="s">
        <v>0</v>
      </c>
      <c r="M65" s="236">
        <v>5884</v>
      </c>
      <c r="N65" s="128">
        <f t="shared" si="13"/>
        <v>11344</v>
      </c>
      <c r="O65" s="54"/>
      <c r="S65" s="31"/>
      <c r="T65" s="31"/>
      <c r="U65" s="31"/>
      <c r="V65" s="31"/>
    </row>
    <row r="66" spans="2:22" x14ac:dyDescent="0.15">
      <c r="H66" s="52">
        <v>26</v>
      </c>
      <c r="I66" s="119">
        <v>1</v>
      </c>
      <c r="J66" s="224" t="s">
        <v>4</v>
      </c>
      <c r="K66" s="5">
        <f t="shared" si="12"/>
        <v>40</v>
      </c>
      <c r="L66" s="224" t="s">
        <v>2</v>
      </c>
      <c r="M66" s="236">
        <v>4408</v>
      </c>
      <c r="N66" s="128">
        <f t="shared" si="13"/>
        <v>10032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128">
        <v>25</v>
      </c>
      <c r="I67" s="119">
        <v>30</v>
      </c>
      <c r="J67" s="224" t="s">
        <v>34</v>
      </c>
      <c r="K67" s="5">
        <f t="shared" si="12"/>
        <v>25</v>
      </c>
      <c r="L67" s="224" t="s">
        <v>30</v>
      </c>
      <c r="M67" s="236">
        <v>16721</v>
      </c>
      <c r="N67" s="128">
        <f t="shared" si="13"/>
        <v>9117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20</v>
      </c>
      <c r="I68" s="119">
        <v>15</v>
      </c>
      <c r="J68" s="224" t="s">
        <v>21</v>
      </c>
      <c r="K68" s="5">
        <f t="shared" si="12"/>
        <v>34</v>
      </c>
      <c r="L68" s="224" t="s">
        <v>1</v>
      </c>
      <c r="M68" s="236">
        <v>4095</v>
      </c>
      <c r="N68" s="128">
        <f t="shared" si="13"/>
        <v>5005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127">
        <v>20</v>
      </c>
      <c r="I69" s="119">
        <v>29</v>
      </c>
      <c r="J69" s="224" t="s">
        <v>116</v>
      </c>
      <c r="K69" s="5">
        <f t="shared" si="12"/>
        <v>24</v>
      </c>
      <c r="L69" s="224" t="s">
        <v>29</v>
      </c>
      <c r="M69" s="236">
        <v>4057</v>
      </c>
      <c r="N69" s="128">
        <f t="shared" si="13"/>
        <v>4161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127">
        <v>12</v>
      </c>
      <c r="I70" s="119">
        <v>12</v>
      </c>
      <c r="J70" s="224" t="s">
        <v>19</v>
      </c>
      <c r="K70" s="5">
        <f t="shared" si="12"/>
        <v>36</v>
      </c>
      <c r="L70" s="224" t="s">
        <v>5</v>
      </c>
      <c r="M70" s="236">
        <v>2148</v>
      </c>
      <c r="N70" s="128">
        <f t="shared" si="13"/>
        <v>3534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53">
        <v>4</v>
      </c>
      <c r="I71" s="119">
        <v>35</v>
      </c>
      <c r="J71" s="224" t="s">
        <v>37</v>
      </c>
      <c r="K71" s="5">
        <f t="shared" si="12"/>
        <v>22</v>
      </c>
      <c r="L71" s="224" t="s">
        <v>27</v>
      </c>
      <c r="M71" s="236">
        <v>3425</v>
      </c>
      <c r="N71" s="128">
        <f t="shared" si="13"/>
        <v>2667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127">
        <v>0</v>
      </c>
      <c r="I72" s="119">
        <v>2</v>
      </c>
      <c r="J72" s="224" t="s">
        <v>6</v>
      </c>
      <c r="K72" s="5">
        <f t="shared" si="12"/>
        <v>16</v>
      </c>
      <c r="L72" s="227" t="s">
        <v>3</v>
      </c>
      <c r="M72" s="237">
        <v>3134</v>
      </c>
      <c r="N72" s="128">
        <f t="shared" si="13"/>
        <v>2574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0</v>
      </c>
      <c r="I73" s="119">
        <v>3</v>
      </c>
      <c r="J73" s="224" t="s">
        <v>11</v>
      </c>
      <c r="K73" s="52"/>
      <c r="L73" s="383" t="s">
        <v>106</v>
      </c>
      <c r="M73" s="235">
        <v>102545</v>
      </c>
      <c r="N73" s="234">
        <f>SUM(H89)</f>
        <v>134427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53">
        <v>0</v>
      </c>
      <c r="I74" s="119">
        <v>5</v>
      </c>
      <c r="J74" s="224" t="s">
        <v>13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6</v>
      </c>
      <c r="J75" s="224" t="s">
        <v>14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127">
        <v>0</v>
      </c>
      <c r="I76" s="119">
        <v>7</v>
      </c>
      <c r="J76" s="224" t="s">
        <v>15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53">
        <v>0</v>
      </c>
      <c r="I77" s="119">
        <v>8</v>
      </c>
      <c r="J77" s="224" t="s">
        <v>16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53">
        <v>0</v>
      </c>
      <c r="I78" s="119">
        <v>10</v>
      </c>
      <c r="J78" s="224" t="s">
        <v>17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449">
        <v>0</v>
      </c>
      <c r="I79" s="119">
        <v>11</v>
      </c>
      <c r="J79" s="224" t="s">
        <v>18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53">
        <v>0</v>
      </c>
      <c r="I80" s="119">
        <v>14</v>
      </c>
      <c r="J80" s="224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169">
        <v>0</v>
      </c>
      <c r="I81" s="119">
        <v>18</v>
      </c>
      <c r="J81" s="224" t="s">
        <v>23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128">
        <v>0</v>
      </c>
      <c r="I82" s="119">
        <v>19</v>
      </c>
      <c r="J82" s="224" t="s">
        <v>24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53">
        <v>0</v>
      </c>
      <c r="I83" s="119">
        <v>20</v>
      </c>
      <c r="J83" s="224" t="s">
        <v>25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397">
        <v>0</v>
      </c>
      <c r="I84" s="119">
        <v>28</v>
      </c>
      <c r="J84" s="224" t="s">
        <v>33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452">
        <v>0</v>
      </c>
      <c r="I85" s="119">
        <v>31</v>
      </c>
      <c r="J85" s="224" t="s">
        <v>117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127">
        <v>0</v>
      </c>
      <c r="I86" s="119">
        <v>32</v>
      </c>
      <c r="J86" s="224" t="s">
        <v>36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53">
        <v>0</v>
      </c>
      <c r="I87" s="119">
        <v>37</v>
      </c>
      <c r="J87" s="224" t="s">
        <v>38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39</v>
      </c>
      <c r="J88" s="224" t="s">
        <v>40</v>
      </c>
      <c r="L88" s="57"/>
      <c r="M88" s="31"/>
      <c r="N88" s="31"/>
      <c r="O88" s="31"/>
      <c r="Q88" s="31"/>
    </row>
    <row r="89" spans="8:22" x14ac:dyDescent="0.15">
      <c r="H89" s="165">
        <f>SUM(H49:H88)</f>
        <v>134427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L10" sqref="L1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222</v>
      </c>
      <c r="I2" s="119"/>
      <c r="J2" s="259" t="s">
        <v>124</v>
      </c>
      <c r="K2" s="5"/>
      <c r="L2" s="251" t="s">
        <v>213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31621</v>
      </c>
      <c r="I4" s="119">
        <v>17</v>
      </c>
      <c r="J4" s="40" t="s">
        <v>22</v>
      </c>
      <c r="K4" s="277">
        <f>SUM(I4)</f>
        <v>17</v>
      </c>
      <c r="L4" s="374">
        <v>26922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452">
        <v>22407</v>
      </c>
      <c r="I5" s="119">
        <v>33</v>
      </c>
      <c r="J5" s="40" t="s">
        <v>0</v>
      </c>
      <c r="K5" s="277">
        <f t="shared" ref="K5:K13" si="0">SUM(I5)</f>
        <v>33</v>
      </c>
      <c r="L5" s="374">
        <v>19994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53">
        <v>22272</v>
      </c>
      <c r="I6" s="119">
        <v>31</v>
      </c>
      <c r="J6" s="40" t="s">
        <v>71</v>
      </c>
      <c r="K6" s="277">
        <f t="shared" si="0"/>
        <v>31</v>
      </c>
      <c r="L6" s="374">
        <v>24069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18851</v>
      </c>
      <c r="I7" s="119">
        <v>2</v>
      </c>
      <c r="J7" s="40" t="s">
        <v>6</v>
      </c>
      <c r="K7" s="277">
        <f t="shared" si="0"/>
        <v>2</v>
      </c>
      <c r="L7" s="374">
        <v>5576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17520</v>
      </c>
      <c r="I8" s="119">
        <v>34</v>
      </c>
      <c r="J8" s="40" t="s">
        <v>1</v>
      </c>
      <c r="K8" s="277">
        <f t="shared" si="0"/>
        <v>34</v>
      </c>
      <c r="L8" s="374">
        <v>19260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15234</v>
      </c>
      <c r="I9" s="119">
        <v>16</v>
      </c>
      <c r="J9" s="40" t="s">
        <v>3</v>
      </c>
      <c r="K9" s="277">
        <f t="shared" si="0"/>
        <v>16</v>
      </c>
      <c r="L9" s="374">
        <v>8696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15053</v>
      </c>
      <c r="I10" s="119">
        <v>13</v>
      </c>
      <c r="J10" s="40" t="s">
        <v>7</v>
      </c>
      <c r="K10" s="277">
        <f t="shared" si="0"/>
        <v>13</v>
      </c>
      <c r="L10" s="374">
        <v>13051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13709</v>
      </c>
      <c r="I11" s="119">
        <v>40</v>
      </c>
      <c r="J11" s="404" t="s">
        <v>2</v>
      </c>
      <c r="K11" s="277">
        <f t="shared" si="0"/>
        <v>40</v>
      </c>
      <c r="L11" s="374">
        <v>17014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41">
        <v>13178</v>
      </c>
      <c r="I12" s="119">
        <v>3</v>
      </c>
      <c r="J12" s="40" t="s">
        <v>11</v>
      </c>
      <c r="K12" s="277">
        <f t="shared" si="0"/>
        <v>3</v>
      </c>
      <c r="L12" s="375">
        <v>23835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56">
        <v>6802</v>
      </c>
      <c r="I13" s="194">
        <v>11</v>
      </c>
      <c r="J13" s="103" t="s">
        <v>18</v>
      </c>
      <c r="K13" s="277">
        <f t="shared" si="0"/>
        <v>11</v>
      </c>
      <c r="L13" s="375">
        <v>6027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32">
        <v>6087</v>
      </c>
      <c r="I14" s="303">
        <v>21</v>
      </c>
      <c r="J14" s="546" t="s">
        <v>192</v>
      </c>
      <c r="K14" s="151" t="s">
        <v>8</v>
      </c>
      <c r="L14" s="376">
        <v>220965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5965</v>
      </c>
      <c r="I15" s="119">
        <v>24</v>
      </c>
      <c r="J15" s="404" t="s">
        <v>29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5964</v>
      </c>
      <c r="I16" s="119">
        <v>26</v>
      </c>
      <c r="J16" s="40" t="s">
        <v>31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5896</v>
      </c>
      <c r="I17" s="119">
        <v>1</v>
      </c>
      <c r="J17" s="40" t="s">
        <v>4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555">
        <v>3664</v>
      </c>
      <c r="I18" s="119">
        <v>38</v>
      </c>
      <c r="J18" s="40" t="s">
        <v>39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2158</v>
      </c>
      <c r="I19" s="119">
        <v>25</v>
      </c>
      <c r="J19" s="40" t="s">
        <v>30</v>
      </c>
      <c r="K19" s="163">
        <f>SUM(I4)</f>
        <v>17</v>
      </c>
      <c r="L19" s="40" t="s">
        <v>22</v>
      </c>
      <c r="M19" s="519">
        <v>25417</v>
      </c>
      <c r="N19" s="128">
        <f>SUM(H4)</f>
        <v>31621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222</v>
      </c>
      <c r="D20" s="74" t="s">
        <v>213</v>
      </c>
      <c r="E20" s="74" t="s">
        <v>54</v>
      </c>
      <c r="F20" s="74" t="s">
        <v>53</v>
      </c>
      <c r="G20" s="75" t="s">
        <v>55</v>
      </c>
      <c r="H20" s="127">
        <v>1892</v>
      </c>
      <c r="I20" s="119">
        <v>9</v>
      </c>
      <c r="J20" s="454" t="s">
        <v>200</v>
      </c>
      <c r="K20" s="163">
        <f t="shared" ref="K20:K28" si="1">SUM(I5)</f>
        <v>33</v>
      </c>
      <c r="L20" s="40" t="s">
        <v>0</v>
      </c>
      <c r="M20" s="520">
        <v>14972</v>
      </c>
      <c r="N20" s="128">
        <f t="shared" ref="N20:N28" si="2">SUM(H5)</f>
        <v>22407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22</v>
      </c>
      <c r="C21" s="276">
        <f>SUM(H4)</f>
        <v>31621</v>
      </c>
      <c r="D21" s="9">
        <f>SUM(L4)</f>
        <v>26922</v>
      </c>
      <c r="E21" s="66">
        <f t="shared" ref="E21:E30" si="3">SUM(N19/M19*100)</f>
        <v>124.40886021166935</v>
      </c>
      <c r="F21" s="66">
        <f t="shared" ref="F21:F31" si="4">SUM(C21/D21*100)</f>
        <v>117.45412673649803</v>
      </c>
      <c r="G21" s="77"/>
      <c r="H21" s="127">
        <v>1552</v>
      </c>
      <c r="I21" s="119">
        <v>36</v>
      </c>
      <c r="J21" s="40" t="s">
        <v>5</v>
      </c>
      <c r="K21" s="163">
        <f t="shared" si="1"/>
        <v>31</v>
      </c>
      <c r="L21" s="40" t="s">
        <v>71</v>
      </c>
      <c r="M21" s="520">
        <v>21135</v>
      </c>
      <c r="N21" s="128">
        <f t="shared" si="2"/>
        <v>22272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0</v>
      </c>
      <c r="C22" s="276">
        <f t="shared" ref="C22:C30" si="5">SUM(H5)</f>
        <v>22407</v>
      </c>
      <c r="D22" s="9">
        <f t="shared" ref="D22:D30" si="6">SUM(L5)</f>
        <v>19994</v>
      </c>
      <c r="E22" s="66">
        <f t="shared" si="3"/>
        <v>149.6593641464066</v>
      </c>
      <c r="F22" s="66">
        <f t="shared" si="4"/>
        <v>112.06862058617585</v>
      </c>
      <c r="G22" s="77"/>
      <c r="H22" s="127">
        <v>1050</v>
      </c>
      <c r="I22" s="119">
        <v>14</v>
      </c>
      <c r="J22" s="40" t="s">
        <v>20</v>
      </c>
      <c r="K22" s="163">
        <f t="shared" si="1"/>
        <v>2</v>
      </c>
      <c r="L22" s="40" t="s">
        <v>6</v>
      </c>
      <c r="M22" s="520">
        <v>13740</v>
      </c>
      <c r="N22" s="128">
        <f t="shared" si="2"/>
        <v>18851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71</v>
      </c>
      <c r="C23" s="533">
        <f t="shared" si="5"/>
        <v>22272</v>
      </c>
      <c r="D23" s="139">
        <f t="shared" si="6"/>
        <v>24069</v>
      </c>
      <c r="E23" s="534">
        <f t="shared" si="3"/>
        <v>105.37970191625266</v>
      </c>
      <c r="F23" s="534">
        <f t="shared" si="4"/>
        <v>92.533964851053213</v>
      </c>
      <c r="G23" s="77"/>
      <c r="H23" s="127">
        <v>1048</v>
      </c>
      <c r="I23" s="119">
        <v>27</v>
      </c>
      <c r="J23" s="40" t="s">
        <v>32</v>
      </c>
      <c r="K23" s="163">
        <f t="shared" si="1"/>
        <v>34</v>
      </c>
      <c r="L23" s="40" t="s">
        <v>1</v>
      </c>
      <c r="M23" s="520">
        <v>13223</v>
      </c>
      <c r="N23" s="128">
        <f t="shared" si="2"/>
        <v>17520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6</v>
      </c>
      <c r="C24" s="276">
        <f t="shared" si="5"/>
        <v>18851</v>
      </c>
      <c r="D24" s="9">
        <f t="shared" si="6"/>
        <v>5576</v>
      </c>
      <c r="E24" s="66">
        <f t="shared" si="3"/>
        <v>137.19796215429403</v>
      </c>
      <c r="F24" s="66">
        <f t="shared" si="4"/>
        <v>338.07388809182208</v>
      </c>
      <c r="G24" s="77"/>
      <c r="H24" s="127">
        <v>538</v>
      </c>
      <c r="I24" s="119">
        <v>12</v>
      </c>
      <c r="J24" s="40" t="s">
        <v>19</v>
      </c>
      <c r="K24" s="163">
        <f t="shared" si="1"/>
        <v>16</v>
      </c>
      <c r="L24" s="40" t="s">
        <v>3</v>
      </c>
      <c r="M24" s="520">
        <v>11141</v>
      </c>
      <c r="N24" s="128">
        <f t="shared" si="2"/>
        <v>15234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1</v>
      </c>
      <c r="C25" s="276">
        <f t="shared" si="5"/>
        <v>17520</v>
      </c>
      <c r="D25" s="9">
        <f t="shared" si="6"/>
        <v>19260</v>
      </c>
      <c r="E25" s="66">
        <f t="shared" si="3"/>
        <v>132.4964077743326</v>
      </c>
      <c r="F25" s="66">
        <f t="shared" si="4"/>
        <v>90.965732087227408</v>
      </c>
      <c r="G25" s="87"/>
      <c r="H25" s="127">
        <v>491</v>
      </c>
      <c r="I25" s="119">
        <v>32</v>
      </c>
      <c r="J25" s="40" t="s">
        <v>36</v>
      </c>
      <c r="K25" s="163">
        <f t="shared" si="1"/>
        <v>13</v>
      </c>
      <c r="L25" s="40" t="s">
        <v>7</v>
      </c>
      <c r="M25" s="520">
        <v>13386</v>
      </c>
      <c r="N25" s="128">
        <f t="shared" si="2"/>
        <v>15053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3</v>
      </c>
      <c r="C26" s="276">
        <f t="shared" si="5"/>
        <v>15234</v>
      </c>
      <c r="D26" s="9">
        <f t="shared" si="6"/>
        <v>8696</v>
      </c>
      <c r="E26" s="66">
        <f t="shared" si="3"/>
        <v>136.73817431110314</v>
      </c>
      <c r="F26" s="66">
        <f t="shared" si="4"/>
        <v>175.18399264029438</v>
      </c>
      <c r="G26" s="77"/>
      <c r="H26" s="127">
        <v>491</v>
      </c>
      <c r="I26" s="119">
        <v>39</v>
      </c>
      <c r="J26" s="40" t="s">
        <v>40</v>
      </c>
      <c r="K26" s="163">
        <f t="shared" si="1"/>
        <v>40</v>
      </c>
      <c r="L26" s="404" t="s">
        <v>2</v>
      </c>
      <c r="M26" s="520">
        <v>12480</v>
      </c>
      <c r="N26" s="128">
        <f t="shared" si="2"/>
        <v>13709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7</v>
      </c>
      <c r="C27" s="276">
        <f t="shared" si="5"/>
        <v>15053</v>
      </c>
      <c r="D27" s="9">
        <f t="shared" si="6"/>
        <v>13051</v>
      </c>
      <c r="E27" s="66">
        <f t="shared" si="3"/>
        <v>112.45330942776035</v>
      </c>
      <c r="F27" s="66">
        <f t="shared" si="4"/>
        <v>115.33982070339437</v>
      </c>
      <c r="G27" s="77"/>
      <c r="H27" s="127">
        <v>251</v>
      </c>
      <c r="I27" s="119">
        <v>4</v>
      </c>
      <c r="J27" s="40" t="s">
        <v>12</v>
      </c>
      <c r="K27" s="163">
        <f t="shared" si="1"/>
        <v>3</v>
      </c>
      <c r="L27" s="40" t="s">
        <v>11</v>
      </c>
      <c r="M27" s="521">
        <v>33340</v>
      </c>
      <c r="N27" s="128">
        <f t="shared" si="2"/>
        <v>13178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4" t="s">
        <v>2</v>
      </c>
      <c r="C28" s="276">
        <f t="shared" si="5"/>
        <v>13709</v>
      </c>
      <c r="D28" s="9">
        <f t="shared" si="6"/>
        <v>17014</v>
      </c>
      <c r="E28" s="66">
        <f t="shared" si="3"/>
        <v>109.84775641025641</v>
      </c>
      <c r="F28" s="66">
        <f t="shared" si="4"/>
        <v>80.574820735864577</v>
      </c>
      <c r="G28" s="88"/>
      <c r="H28" s="127">
        <v>208</v>
      </c>
      <c r="I28" s="119">
        <v>7</v>
      </c>
      <c r="J28" s="40" t="s">
        <v>15</v>
      </c>
      <c r="K28" s="252">
        <f t="shared" si="1"/>
        <v>11</v>
      </c>
      <c r="L28" s="103" t="s">
        <v>18</v>
      </c>
      <c r="M28" s="522">
        <v>5642</v>
      </c>
      <c r="N28" s="233">
        <f t="shared" si="2"/>
        <v>6802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11</v>
      </c>
      <c r="C29" s="276">
        <f t="shared" si="5"/>
        <v>13178</v>
      </c>
      <c r="D29" s="9">
        <f t="shared" si="6"/>
        <v>23835</v>
      </c>
      <c r="E29" s="66">
        <f t="shared" si="3"/>
        <v>39.526094781043788</v>
      </c>
      <c r="F29" s="66">
        <f t="shared" si="4"/>
        <v>55.288441367736517</v>
      </c>
      <c r="G29" s="87"/>
      <c r="H29" s="127">
        <v>159</v>
      </c>
      <c r="I29" s="119">
        <v>20</v>
      </c>
      <c r="J29" s="40" t="s">
        <v>25</v>
      </c>
      <c r="K29" s="161"/>
      <c r="L29" s="161" t="s">
        <v>204</v>
      </c>
      <c r="M29" s="523">
        <v>199816</v>
      </c>
      <c r="N29" s="241">
        <f>SUM(H44)</f>
        <v>214509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18</v>
      </c>
      <c r="C30" s="276">
        <f t="shared" si="5"/>
        <v>6802</v>
      </c>
      <c r="D30" s="9">
        <f t="shared" si="6"/>
        <v>6027</v>
      </c>
      <c r="E30" s="72">
        <f t="shared" si="3"/>
        <v>120.56008507621412</v>
      </c>
      <c r="F30" s="78">
        <f t="shared" si="4"/>
        <v>112.85880205740833</v>
      </c>
      <c r="G30" s="90"/>
      <c r="H30" s="127">
        <v>152</v>
      </c>
      <c r="I30" s="119">
        <v>23</v>
      </c>
      <c r="J30" s="40" t="s">
        <v>28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214509</v>
      </c>
      <c r="D31" s="82">
        <f>SUM(L14)</f>
        <v>220965</v>
      </c>
      <c r="E31" s="85">
        <f>SUM(N29/M29*100)</f>
        <v>107.35326500380349</v>
      </c>
      <c r="F31" s="78">
        <f t="shared" si="4"/>
        <v>97.078270314303168</v>
      </c>
      <c r="G31" s="86"/>
      <c r="H31" s="127">
        <v>96</v>
      </c>
      <c r="I31" s="119">
        <v>10</v>
      </c>
      <c r="J31" s="40" t="s">
        <v>17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55</v>
      </c>
      <c r="I32" s="119">
        <v>18</v>
      </c>
      <c r="J32" s="40" t="s">
        <v>23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53</v>
      </c>
      <c r="I33" s="119">
        <v>5</v>
      </c>
      <c r="J33" s="40" t="s">
        <v>13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397">
        <v>53</v>
      </c>
      <c r="I34" s="119">
        <v>29</v>
      </c>
      <c r="J34" s="40" t="s">
        <v>57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23</v>
      </c>
      <c r="I35" s="119">
        <v>15</v>
      </c>
      <c r="J35" s="40" t="s">
        <v>21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13</v>
      </c>
      <c r="I36" s="119">
        <v>37</v>
      </c>
      <c r="J36" s="40" t="s">
        <v>38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53">
        <v>3</v>
      </c>
      <c r="I37" s="119">
        <v>19</v>
      </c>
      <c r="J37" s="40" t="s">
        <v>24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6</v>
      </c>
      <c r="J38" s="40" t="s">
        <v>14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8</v>
      </c>
      <c r="J39" s="40" t="s">
        <v>16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53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35</v>
      </c>
      <c r="J43" s="40" t="s">
        <v>37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214509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222</v>
      </c>
      <c r="I48" s="119"/>
      <c r="J48" s="262" t="s">
        <v>104</v>
      </c>
      <c r="K48" s="5"/>
      <c r="L48" s="443" t="s">
        <v>213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219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31612</v>
      </c>
      <c r="I50" s="119">
        <v>16</v>
      </c>
      <c r="J50" s="40" t="s">
        <v>3</v>
      </c>
      <c r="K50" s="441">
        <f>SUM(I50)</f>
        <v>16</v>
      </c>
      <c r="L50" s="444">
        <v>24064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8827</v>
      </c>
      <c r="I51" s="119">
        <v>38</v>
      </c>
      <c r="J51" s="40" t="s">
        <v>39</v>
      </c>
      <c r="K51" s="441">
        <f t="shared" ref="K51:K59" si="7">SUM(I51)</f>
        <v>38</v>
      </c>
      <c r="L51" s="445">
        <v>6208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4969</v>
      </c>
      <c r="I52" s="119">
        <v>26</v>
      </c>
      <c r="J52" s="40" t="s">
        <v>31</v>
      </c>
      <c r="K52" s="441">
        <f t="shared" si="7"/>
        <v>26</v>
      </c>
      <c r="L52" s="445">
        <v>8531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222</v>
      </c>
      <c r="D53" s="74" t="s">
        <v>213</v>
      </c>
      <c r="E53" s="74" t="s">
        <v>54</v>
      </c>
      <c r="F53" s="74" t="s">
        <v>53</v>
      </c>
      <c r="G53" s="75" t="s">
        <v>55</v>
      </c>
      <c r="H53" s="127">
        <v>3441</v>
      </c>
      <c r="I53" s="119">
        <v>34</v>
      </c>
      <c r="J53" s="40" t="s">
        <v>1</v>
      </c>
      <c r="K53" s="441">
        <f t="shared" si="7"/>
        <v>34</v>
      </c>
      <c r="L53" s="445">
        <v>3543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31612</v>
      </c>
      <c r="D54" s="139">
        <f>SUM(L50)</f>
        <v>24064</v>
      </c>
      <c r="E54" s="66">
        <f t="shared" ref="E54:E63" si="8">SUM(N67/M67*100)</f>
        <v>132.21799322430883</v>
      </c>
      <c r="F54" s="66">
        <f t="shared" ref="F54:F61" si="9">SUM(C54/D54*100)</f>
        <v>131.36635638297872</v>
      </c>
      <c r="G54" s="77"/>
      <c r="H54" s="127">
        <v>2735</v>
      </c>
      <c r="I54" s="119">
        <v>33</v>
      </c>
      <c r="J54" s="40" t="s">
        <v>0</v>
      </c>
      <c r="K54" s="441">
        <f t="shared" si="7"/>
        <v>33</v>
      </c>
      <c r="L54" s="445">
        <v>3166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39</v>
      </c>
      <c r="C55" s="52">
        <f t="shared" ref="C55:C63" si="10">SUM(H51)</f>
        <v>8827</v>
      </c>
      <c r="D55" s="139">
        <f t="shared" ref="D55:D63" si="11">SUM(L51)</f>
        <v>6208</v>
      </c>
      <c r="E55" s="66">
        <f t="shared" si="8"/>
        <v>123.00724637681159</v>
      </c>
      <c r="F55" s="66">
        <f t="shared" si="9"/>
        <v>142.1875</v>
      </c>
      <c r="G55" s="77"/>
      <c r="H55" s="53">
        <v>1771</v>
      </c>
      <c r="I55" s="119">
        <v>25</v>
      </c>
      <c r="J55" s="40" t="s">
        <v>30</v>
      </c>
      <c r="K55" s="441">
        <f t="shared" si="7"/>
        <v>25</v>
      </c>
      <c r="L55" s="445">
        <v>3136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31</v>
      </c>
      <c r="C56" s="52">
        <f t="shared" si="10"/>
        <v>4969</v>
      </c>
      <c r="D56" s="139">
        <f t="shared" si="11"/>
        <v>8531</v>
      </c>
      <c r="E56" s="66">
        <f t="shared" si="8"/>
        <v>154.41267868241144</v>
      </c>
      <c r="F56" s="66">
        <f t="shared" si="9"/>
        <v>58.246395498769196</v>
      </c>
      <c r="G56" s="77"/>
      <c r="H56" s="53">
        <v>1350</v>
      </c>
      <c r="I56" s="119">
        <v>40</v>
      </c>
      <c r="J56" s="40" t="s">
        <v>2</v>
      </c>
      <c r="K56" s="441">
        <f t="shared" si="7"/>
        <v>40</v>
      </c>
      <c r="L56" s="445">
        <v>526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1</v>
      </c>
      <c r="C57" s="52">
        <f t="shared" si="10"/>
        <v>3441</v>
      </c>
      <c r="D57" s="139">
        <f t="shared" si="11"/>
        <v>3543</v>
      </c>
      <c r="E57" s="66">
        <f t="shared" si="8"/>
        <v>115.04513540621866</v>
      </c>
      <c r="F57" s="66">
        <f t="shared" si="9"/>
        <v>97.121083827265025</v>
      </c>
      <c r="G57" s="77"/>
      <c r="H57" s="53">
        <v>1309</v>
      </c>
      <c r="I57" s="119">
        <v>31</v>
      </c>
      <c r="J57" s="40" t="s">
        <v>128</v>
      </c>
      <c r="K57" s="441">
        <f t="shared" si="7"/>
        <v>31</v>
      </c>
      <c r="L57" s="445">
        <v>494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0</v>
      </c>
      <c r="C58" s="52">
        <f t="shared" si="10"/>
        <v>2735</v>
      </c>
      <c r="D58" s="139">
        <f t="shared" si="11"/>
        <v>3166</v>
      </c>
      <c r="E58" s="66">
        <f t="shared" si="8"/>
        <v>150.27472527472528</v>
      </c>
      <c r="F58" s="66">
        <f t="shared" si="9"/>
        <v>86.38660770688567</v>
      </c>
      <c r="G58" s="87"/>
      <c r="H58" s="53">
        <v>900</v>
      </c>
      <c r="I58" s="119">
        <v>14</v>
      </c>
      <c r="J58" s="40" t="s">
        <v>20</v>
      </c>
      <c r="K58" s="441">
        <f t="shared" si="7"/>
        <v>14</v>
      </c>
      <c r="L58" s="445">
        <v>643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30</v>
      </c>
      <c r="C59" s="52">
        <f t="shared" si="10"/>
        <v>1771</v>
      </c>
      <c r="D59" s="139">
        <f t="shared" si="11"/>
        <v>3136</v>
      </c>
      <c r="E59" s="66">
        <f t="shared" si="8"/>
        <v>226.18135376756067</v>
      </c>
      <c r="F59" s="66">
        <f t="shared" si="9"/>
        <v>56.473214285714292</v>
      </c>
      <c r="G59" s="77"/>
      <c r="H59" s="557">
        <v>333</v>
      </c>
      <c r="I59" s="194">
        <v>36</v>
      </c>
      <c r="J59" s="103" t="s">
        <v>5</v>
      </c>
      <c r="K59" s="442">
        <f t="shared" si="7"/>
        <v>36</v>
      </c>
      <c r="L59" s="446">
        <v>552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4">
        <v>7</v>
      </c>
      <c r="B60" s="40" t="s">
        <v>2</v>
      </c>
      <c r="C60" s="128">
        <f t="shared" si="10"/>
        <v>1350</v>
      </c>
      <c r="D60" s="139">
        <f t="shared" si="11"/>
        <v>526</v>
      </c>
      <c r="E60" s="66">
        <f t="shared" si="8"/>
        <v>142.85714285714286</v>
      </c>
      <c r="F60" s="66">
        <f t="shared" si="9"/>
        <v>256.65399239543729</v>
      </c>
      <c r="G60" s="505"/>
      <c r="H60" s="536">
        <v>228</v>
      </c>
      <c r="I60" s="303">
        <v>15</v>
      </c>
      <c r="J60" s="518" t="s">
        <v>21</v>
      </c>
      <c r="K60" s="506" t="s">
        <v>8</v>
      </c>
      <c r="L60" s="528">
        <v>52087</v>
      </c>
      <c r="M60" s="507"/>
      <c r="N60" s="130"/>
      <c r="Q60" s="129"/>
      <c r="R60" s="50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71</v>
      </c>
      <c r="C61" s="52">
        <f t="shared" si="10"/>
        <v>1309</v>
      </c>
      <c r="D61" s="139">
        <f t="shared" si="11"/>
        <v>494</v>
      </c>
      <c r="E61" s="66">
        <f t="shared" si="8"/>
        <v>249.80916030534354</v>
      </c>
      <c r="F61" s="66">
        <f t="shared" si="9"/>
        <v>264.97975708502025</v>
      </c>
      <c r="G61" s="88"/>
      <c r="H61" s="53">
        <v>220</v>
      </c>
      <c r="I61" s="119">
        <v>24</v>
      </c>
      <c r="J61" s="404" t="s">
        <v>29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20</v>
      </c>
      <c r="C62" s="52">
        <f t="shared" si="10"/>
        <v>900</v>
      </c>
      <c r="D62" s="139">
        <f t="shared" si="11"/>
        <v>643</v>
      </c>
      <c r="E62" s="66">
        <f t="shared" si="8"/>
        <v>109.48905109489051</v>
      </c>
      <c r="F62" s="66">
        <f>SUM(C62/D62*100)</f>
        <v>139.96889580093313</v>
      </c>
      <c r="G62" s="87"/>
      <c r="H62" s="53">
        <v>186</v>
      </c>
      <c r="I62" s="119">
        <v>37</v>
      </c>
      <c r="J62" s="40" t="s">
        <v>38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5</v>
      </c>
      <c r="C63" s="52">
        <f t="shared" si="10"/>
        <v>333</v>
      </c>
      <c r="D63" s="139">
        <f t="shared" si="11"/>
        <v>552</v>
      </c>
      <c r="E63" s="72">
        <f t="shared" si="8"/>
        <v>118.92857142857143</v>
      </c>
      <c r="F63" s="66">
        <f>SUM(C63/D63*100)</f>
        <v>60.326086956521742</v>
      </c>
      <c r="G63" s="90"/>
      <c r="H63" s="53">
        <v>166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58315</v>
      </c>
      <c r="D64" s="82">
        <f>SUM(L60)</f>
        <v>52087</v>
      </c>
      <c r="E64" s="85">
        <f>SUM(N77/M77*100)</f>
        <v>134.89162869237353</v>
      </c>
      <c r="F64" s="85">
        <f>SUM(C64/D64*100)</f>
        <v>111.9569182329564</v>
      </c>
      <c r="G64" s="86"/>
      <c r="H64" s="555">
        <v>131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454" t="s">
        <v>200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34</v>
      </c>
      <c r="I66" s="119">
        <v>19</v>
      </c>
      <c r="J66" s="40" t="s">
        <v>24</v>
      </c>
      <c r="K66" s="1"/>
      <c r="L66" s="263" t="s">
        <v>104</v>
      </c>
      <c r="M66" s="464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127">
        <v>18</v>
      </c>
      <c r="I67" s="119">
        <v>17</v>
      </c>
      <c r="J67" s="40" t="s">
        <v>22</v>
      </c>
      <c r="K67" s="5">
        <f>SUM(I50)</f>
        <v>16</v>
      </c>
      <c r="L67" s="40" t="s">
        <v>3</v>
      </c>
      <c r="M67" s="238">
        <v>23909</v>
      </c>
      <c r="N67" s="128">
        <f>SUM(H50)</f>
        <v>31612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127">
        <v>5</v>
      </c>
      <c r="I68" s="119">
        <v>23</v>
      </c>
      <c r="J68" s="40" t="s">
        <v>28</v>
      </c>
      <c r="K68" s="5">
        <f t="shared" ref="K68:K76" si="12">SUM(I51)</f>
        <v>38</v>
      </c>
      <c r="L68" s="40" t="s">
        <v>39</v>
      </c>
      <c r="M68" s="239">
        <v>7176</v>
      </c>
      <c r="N68" s="128">
        <f t="shared" ref="N68:N76" si="13">SUM(H51)</f>
        <v>8827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2</v>
      </c>
      <c r="J69" s="40" t="s">
        <v>6</v>
      </c>
      <c r="K69" s="5">
        <f t="shared" si="12"/>
        <v>26</v>
      </c>
      <c r="L69" s="40" t="s">
        <v>31</v>
      </c>
      <c r="M69" s="239">
        <v>3218</v>
      </c>
      <c r="N69" s="128">
        <f t="shared" si="13"/>
        <v>4969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3</v>
      </c>
      <c r="J70" s="40" t="s">
        <v>11</v>
      </c>
      <c r="K70" s="5">
        <f t="shared" si="12"/>
        <v>34</v>
      </c>
      <c r="L70" s="40" t="s">
        <v>1</v>
      </c>
      <c r="M70" s="239">
        <v>2991</v>
      </c>
      <c r="N70" s="128">
        <f t="shared" si="13"/>
        <v>3441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53">
        <v>0</v>
      </c>
      <c r="I71" s="119">
        <v>4</v>
      </c>
      <c r="J71" s="40" t="s">
        <v>12</v>
      </c>
      <c r="K71" s="5">
        <f t="shared" si="12"/>
        <v>33</v>
      </c>
      <c r="L71" s="40" t="s">
        <v>0</v>
      </c>
      <c r="M71" s="239">
        <v>1820</v>
      </c>
      <c r="N71" s="128">
        <f t="shared" si="13"/>
        <v>2735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53">
        <v>0</v>
      </c>
      <c r="I72" s="119">
        <v>5</v>
      </c>
      <c r="J72" s="40" t="s">
        <v>13</v>
      </c>
      <c r="K72" s="5">
        <f t="shared" si="12"/>
        <v>25</v>
      </c>
      <c r="L72" s="40" t="s">
        <v>30</v>
      </c>
      <c r="M72" s="239">
        <v>783</v>
      </c>
      <c r="N72" s="128">
        <f t="shared" si="13"/>
        <v>1771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6</v>
      </c>
      <c r="J73" s="40" t="s">
        <v>14</v>
      </c>
      <c r="K73" s="5">
        <f t="shared" si="12"/>
        <v>40</v>
      </c>
      <c r="L73" s="40" t="s">
        <v>2</v>
      </c>
      <c r="M73" s="239">
        <v>945</v>
      </c>
      <c r="N73" s="128">
        <f t="shared" si="13"/>
        <v>1350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7</v>
      </c>
      <c r="J74" s="40" t="s">
        <v>15</v>
      </c>
      <c r="K74" s="5">
        <f t="shared" si="12"/>
        <v>31</v>
      </c>
      <c r="L74" s="40" t="s">
        <v>71</v>
      </c>
      <c r="M74" s="239">
        <v>524</v>
      </c>
      <c r="N74" s="128">
        <f t="shared" si="13"/>
        <v>1309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127">
        <v>0</v>
      </c>
      <c r="I75" s="119">
        <v>8</v>
      </c>
      <c r="J75" s="40" t="s">
        <v>16</v>
      </c>
      <c r="K75" s="5">
        <f t="shared" si="12"/>
        <v>14</v>
      </c>
      <c r="L75" s="40" t="s">
        <v>20</v>
      </c>
      <c r="M75" s="239">
        <v>822</v>
      </c>
      <c r="N75" s="128">
        <f t="shared" si="13"/>
        <v>900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127">
        <v>0</v>
      </c>
      <c r="I76" s="119">
        <v>10</v>
      </c>
      <c r="J76" s="40" t="s">
        <v>17</v>
      </c>
      <c r="K76" s="18">
        <f t="shared" si="12"/>
        <v>36</v>
      </c>
      <c r="L76" s="103" t="s">
        <v>5</v>
      </c>
      <c r="M76" s="240">
        <v>280</v>
      </c>
      <c r="N76" s="233">
        <f t="shared" si="13"/>
        <v>333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53">
        <v>0</v>
      </c>
      <c r="I77" s="119">
        <v>11</v>
      </c>
      <c r="J77" s="40" t="s">
        <v>18</v>
      </c>
      <c r="K77" s="5"/>
      <c r="L77" s="161" t="s">
        <v>69</v>
      </c>
      <c r="M77" s="409">
        <v>43231</v>
      </c>
      <c r="N77" s="241">
        <f>SUM(H90)</f>
        <v>58315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53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397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127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127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58315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P57" sqref="P57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225</v>
      </c>
      <c r="I2" s="5"/>
      <c r="J2" s="254" t="s">
        <v>122</v>
      </c>
      <c r="K2" s="117"/>
      <c r="L2" s="432" t="s">
        <v>217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33404</v>
      </c>
      <c r="I4" s="119">
        <v>33</v>
      </c>
      <c r="J4" s="225" t="s">
        <v>0</v>
      </c>
      <c r="K4" s="167">
        <f>SUM(I4)</f>
        <v>33</v>
      </c>
      <c r="L4" s="425">
        <v>34659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14369</v>
      </c>
      <c r="I5" s="119">
        <v>13</v>
      </c>
      <c r="J5" s="225" t="s">
        <v>7</v>
      </c>
      <c r="K5" s="167">
        <f t="shared" ref="K5:K13" si="0">SUM(I5)</f>
        <v>13</v>
      </c>
      <c r="L5" s="426">
        <v>9221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12073</v>
      </c>
      <c r="I6" s="119">
        <v>40</v>
      </c>
      <c r="J6" s="225" t="s">
        <v>2</v>
      </c>
      <c r="K6" s="167">
        <f t="shared" si="0"/>
        <v>40</v>
      </c>
      <c r="L6" s="426">
        <v>10044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11497</v>
      </c>
      <c r="I7" s="119">
        <v>34</v>
      </c>
      <c r="J7" s="225" t="s">
        <v>1</v>
      </c>
      <c r="K7" s="167">
        <f t="shared" si="0"/>
        <v>34</v>
      </c>
      <c r="L7" s="426">
        <v>26906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9289</v>
      </c>
      <c r="I8" s="119">
        <v>9</v>
      </c>
      <c r="J8" s="472" t="s">
        <v>199</v>
      </c>
      <c r="K8" s="167">
        <f t="shared" si="0"/>
        <v>9</v>
      </c>
      <c r="L8" s="426">
        <v>6864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6418</v>
      </c>
      <c r="I9" s="119">
        <v>24</v>
      </c>
      <c r="J9" s="225" t="s">
        <v>29</v>
      </c>
      <c r="K9" s="167">
        <f t="shared" si="0"/>
        <v>24</v>
      </c>
      <c r="L9" s="426">
        <v>8013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3947</v>
      </c>
      <c r="I10" s="119">
        <v>25</v>
      </c>
      <c r="J10" s="225" t="s">
        <v>30</v>
      </c>
      <c r="K10" s="167">
        <f t="shared" si="0"/>
        <v>25</v>
      </c>
      <c r="L10" s="426">
        <v>2688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3144</v>
      </c>
      <c r="I11" s="119">
        <v>36</v>
      </c>
      <c r="J11" s="225" t="s">
        <v>5</v>
      </c>
      <c r="K11" s="167">
        <f t="shared" si="0"/>
        <v>36</v>
      </c>
      <c r="L11" s="426">
        <v>4245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1760</v>
      </c>
      <c r="I12" s="119">
        <v>16</v>
      </c>
      <c r="J12" s="225" t="s">
        <v>3</v>
      </c>
      <c r="K12" s="167">
        <f t="shared" si="0"/>
        <v>16</v>
      </c>
      <c r="L12" s="426">
        <v>1919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1413</v>
      </c>
      <c r="I13" s="194">
        <v>12</v>
      </c>
      <c r="J13" s="302" t="s">
        <v>19</v>
      </c>
      <c r="K13" s="253">
        <f t="shared" si="0"/>
        <v>12</v>
      </c>
      <c r="L13" s="434">
        <v>1400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45">
        <v>1409</v>
      </c>
      <c r="I14" s="303">
        <v>22</v>
      </c>
      <c r="J14" s="525" t="s">
        <v>27</v>
      </c>
      <c r="K14" s="117" t="s">
        <v>8</v>
      </c>
      <c r="L14" s="435">
        <v>113197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1056</v>
      </c>
      <c r="I15" s="119">
        <v>17</v>
      </c>
      <c r="J15" s="225" t="s">
        <v>22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750</v>
      </c>
      <c r="I16" s="119">
        <v>31</v>
      </c>
      <c r="J16" s="119" t="s">
        <v>182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397">
        <v>737</v>
      </c>
      <c r="I17" s="119">
        <v>26</v>
      </c>
      <c r="J17" s="225" t="s">
        <v>31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555">
        <v>692</v>
      </c>
      <c r="I18" s="119">
        <v>6</v>
      </c>
      <c r="J18" s="225" t="s">
        <v>14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449">
        <v>683</v>
      </c>
      <c r="I19" s="119">
        <v>1</v>
      </c>
      <c r="J19" s="225" t="s">
        <v>4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637</v>
      </c>
      <c r="I20" s="119">
        <v>21</v>
      </c>
      <c r="J20" s="225" t="s">
        <v>26</v>
      </c>
      <c r="K20" s="167">
        <f>SUM(I4)</f>
        <v>33</v>
      </c>
      <c r="L20" s="225" t="s">
        <v>0</v>
      </c>
      <c r="M20" s="436">
        <v>24743</v>
      </c>
      <c r="N20" s="128">
        <f>SUM(H4)</f>
        <v>33404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222</v>
      </c>
      <c r="D21" s="74" t="s">
        <v>213</v>
      </c>
      <c r="E21" s="74" t="s">
        <v>54</v>
      </c>
      <c r="F21" s="74" t="s">
        <v>53</v>
      </c>
      <c r="G21" s="75" t="s">
        <v>55</v>
      </c>
      <c r="H21" s="127">
        <v>624</v>
      </c>
      <c r="I21" s="119">
        <v>38</v>
      </c>
      <c r="J21" s="225" t="s">
        <v>39</v>
      </c>
      <c r="K21" s="167">
        <f t="shared" ref="K21:K29" si="1">SUM(I5)</f>
        <v>13</v>
      </c>
      <c r="L21" s="225" t="s">
        <v>7</v>
      </c>
      <c r="M21" s="437">
        <v>10876</v>
      </c>
      <c r="N21" s="128">
        <f t="shared" ref="N21:N29" si="2">SUM(H5)</f>
        <v>14369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33404</v>
      </c>
      <c r="D22" s="139">
        <f>SUM(L4)</f>
        <v>34659</v>
      </c>
      <c r="E22" s="70">
        <f t="shared" ref="E22:E31" si="3">SUM(N20/M20*100)</f>
        <v>135.00383946974901</v>
      </c>
      <c r="F22" s="66">
        <f t="shared" ref="F22:F32" si="4">SUM(C22/D22*100)</f>
        <v>96.379006895755793</v>
      </c>
      <c r="G22" s="77"/>
      <c r="H22" s="127">
        <v>373</v>
      </c>
      <c r="I22" s="119">
        <v>18</v>
      </c>
      <c r="J22" s="225" t="s">
        <v>23</v>
      </c>
      <c r="K22" s="167">
        <f t="shared" si="1"/>
        <v>40</v>
      </c>
      <c r="L22" s="225" t="s">
        <v>2</v>
      </c>
      <c r="M22" s="437">
        <v>10937</v>
      </c>
      <c r="N22" s="128">
        <f t="shared" si="2"/>
        <v>12073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7</v>
      </c>
      <c r="C23" s="52">
        <f t="shared" ref="C23:C31" si="5">SUM(H5)</f>
        <v>14369</v>
      </c>
      <c r="D23" s="139">
        <f t="shared" ref="D23:D31" si="6">SUM(L5)</f>
        <v>9221</v>
      </c>
      <c r="E23" s="70">
        <f t="shared" si="3"/>
        <v>132.11658698050755</v>
      </c>
      <c r="F23" s="66">
        <f t="shared" si="4"/>
        <v>155.82908578245309</v>
      </c>
      <c r="G23" s="77"/>
      <c r="H23" s="127">
        <v>267</v>
      </c>
      <c r="I23" s="119">
        <v>5</v>
      </c>
      <c r="J23" s="225" t="s">
        <v>13</v>
      </c>
      <c r="K23" s="167">
        <f t="shared" si="1"/>
        <v>34</v>
      </c>
      <c r="L23" s="225" t="s">
        <v>1</v>
      </c>
      <c r="M23" s="437">
        <v>8997</v>
      </c>
      <c r="N23" s="128">
        <f t="shared" si="2"/>
        <v>11497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2</v>
      </c>
      <c r="C24" s="52">
        <f t="shared" si="5"/>
        <v>12073</v>
      </c>
      <c r="D24" s="139">
        <f t="shared" si="6"/>
        <v>10044</v>
      </c>
      <c r="E24" s="70">
        <f t="shared" si="3"/>
        <v>110.38676053762457</v>
      </c>
      <c r="F24" s="66">
        <f t="shared" si="4"/>
        <v>120.20111509358821</v>
      </c>
      <c r="G24" s="77"/>
      <c r="H24" s="127">
        <v>215</v>
      </c>
      <c r="I24" s="119">
        <v>14</v>
      </c>
      <c r="J24" s="225" t="s">
        <v>20</v>
      </c>
      <c r="K24" s="167">
        <f t="shared" si="1"/>
        <v>9</v>
      </c>
      <c r="L24" s="472" t="s">
        <v>198</v>
      </c>
      <c r="M24" s="437">
        <v>9243</v>
      </c>
      <c r="N24" s="128">
        <f t="shared" si="2"/>
        <v>9289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1</v>
      </c>
      <c r="C25" s="52">
        <f t="shared" si="5"/>
        <v>11497</v>
      </c>
      <c r="D25" s="139">
        <f t="shared" si="6"/>
        <v>26906</v>
      </c>
      <c r="E25" s="70">
        <f t="shared" si="3"/>
        <v>127.78704012448594</v>
      </c>
      <c r="F25" s="66">
        <f t="shared" si="4"/>
        <v>42.730246041775068</v>
      </c>
      <c r="G25" s="77"/>
      <c r="H25" s="127">
        <v>68</v>
      </c>
      <c r="I25" s="119">
        <v>11</v>
      </c>
      <c r="J25" s="225" t="s">
        <v>18</v>
      </c>
      <c r="K25" s="167">
        <f t="shared" si="1"/>
        <v>24</v>
      </c>
      <c r="L25" s="225" t="s">
        <v>29</v>
      </c>
      <c r="M25" s="437">
        <v>5415</v>
      </c>
      <c r="N25" s="128">
        <f t="shared" si="2"/>
        <v>6418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472" t="s">
        <v>198</v>
      </c>
      <c r="C26" s="52">
        <f t="shared" si="5"/>
        <v>9289</v>
      </c>
      <c r="D26" s="139">
        <f t="shared" si="6"/>
        <v>6864</v>
      </c>
      <c r="E26" s="70">
        <f t="shared" si="3"/>
        <v>100.49767391539544</v>
      </c>
      <c r="F26" s="66">
        <f t="shared" si="4"/>
        <v>135.32925407925407</v>
      </c>
      <c r="G26" s="87"/>
      <c r="H26" s="127">
        <v>44</v>
      </c>
      <c r="I26" s="119">
        <v>2</v>
      </c>
      <c r="J26" s="225" t="s">
        <v>6</v>
      </c>
      <c r="K26" s="167">
        <f t="shared" si="1"/>
        <v>25</v>
      </c>
      <c r="L26" s="225" t="s">
        <v>30</v>
      </c>
      <c r="M26" s="437">
        <v>9849</v>
      </c>
      <c r="N26" s="128">
        <f t="shared" si="2"/>
        <v>3947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6418</v>
      </c>
      <c r="D27" s="139">
        <f t="shared" si="6"/>
        <v>8013</v>
      </c>
      <c r="E27" s="70">
        <f t="shared" si="3"/>
        <v>118.52262234533704</v>
      </c>
      <c r="F27" s="66">
        <f t="shared" si="4"/>
        <v>80.094845875452393</v>
      </c>
      <c r="G27" s="91"/>
      <c r="H27" s="127">
        <v>37</v>
      </c>
      <c r="I27" s="119">
        <v>29</v>
      </c>
      <c r="J27" s="225" t="s">
        <v>116</v>
      </c>
      <c r="K27" s="167">
        <f t="shared" si="1"/>
        <v>36</v>
      </c>
      <c r="L27" s="225" t="s">
        <v>5</v>
      </c>
      <c r="M27" s="437">
        <v>2317</v>
      </c>
      <c r="N27" s="128">
        <f t="shared" si="2"/>
        <v>3144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30</v>
      </c>
      <c r="C28" s="52">
        <f t="shared" si="5"/>
        <v>3947</v>
      </c>
      <c r="D28" s="139">
        <f t="shared" si="6"/>
        <v>2688</v>
      </c>
      <c r="E28" s="70">
        <f t="shared" si="3"/>
        <v>40.07513453142451</v>
      </c>
      <c r="F28" s="66">
        <f t="shared" si="4"/>
        <v>146.83779761904762</v>
      </c>
      <c r="G28" s="77"/>
      <c r="H28" s="127">
        <v>19</v>
      </c>
      <c r="I28" s="119">
        <v>28</v>
      </c>
      <c r="J28" s="225" t="s">
        <v>33</v>
      </c>
      <c r="K28" s="167">
        <f t="shared" si="1"/>
        <v>16</v>
      </c>
      <c r="L28" s="225" t="s">
        <v>3</v>
      </c>
      <c r="M28" s="437">
        <v>944</v>
      </c>
      <c r="N28" s="128">
        <f t="shared" si="2"/>
        <v>1760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5</v>
      </c>
      <c r="C29" s="52">
        <f t="shared" si="5"/>
        <v>3144</v>
      </c>
      <c r="D29" s="139">
        <f t="shared" si="6"/>
        <v>4245</v>
      </c>
      <c r="E29" s="70">
        <f t="shared" si="3"/>
        <v>135.69270608545534</v>
      </c>
      <c r="F29" s="66">
        <f t="shared" si="4"/>
        <v>74.063604240282686</v>
      </c>
      <c r="G29" s="88"/>
      <c r="H29" s="127">
        <v>15</v>
      </c>
      <c r="I29" s="119">
        <v>27</v>
      </c>
      <c r="J29" s="225" t="s">
        <v>32</v>
      </c>
      <c r="K29" s="253">
        <f t="shared" si="1"/>
        <v>12</v>
      </c>
      <c r="L29" s="302" t="s">
        <v>19</v>
      </c>
      <c r="M29" s="438">
        <v>2720</v>
      </c>
      <c r="N29" s="128">
        <f t="shared" si="2"/>
        <v>1413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3</v>
      </c>
      <c r="C30" s="52">
        <f t="shared" si="5"/>
        <v>1760</v>
      </c>
      <c r="D30" s="139">
        <f t="shared" si="6"/>
        <v>1919</v>
      </c>
      <c r="E30" s="70">
        <f t="shared" si="3"/>
        <v>186.44067796610167</v>
      </c>
      <c r="F30" s="66">
        <f t="shared" si="4"/>
        <v>91.714434601354881</v>
      </c>
      <c r="G30" s="87"/>
      <c r="H30" s="127">
        <v>5</v>
      </c>
      <c r="I30" s="119">
        <v>32</v>
      </c>
      <c r="J30" s="225" t="s">
        <v>36</v>
      </c>
      <c r="K30" s="161"/>
      <c r="L30" s="451" t="s">
        <v>129</v>
      </c>
      <c r="M30" s="439">
        <v>92308</v>
      </c>
      <c r="N30" s="128">
        <f>SUM(H44)</f>
        <v>104954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19</v>
      </c>
      <c r="C31" s="52">
        <f t="shared" si="5"/>
        <v>1413</v>
      </c>
      <c r="D31" s="139">
        <f t="shared" si="6"/>
        <v>1400</v>
      </c>
      <c r="E31" s="71">
        <f t="shared" si="3"/>
        <v>51.94852941176471</v>
      </c>
      <c r="F31" s="78">
        <f t="shared" si="4"/>
        <v>100.92857142857143</v>
      </c>
      <c r="G31" s="90"/>
      <c r="H31" s="127">
        <v>4</v>
      </c>
      <c r="I31" s="119">
        <v>4</v>
      </c>
      <c r="J31" s="225" t="s">
        <v>12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104954</v>
      </c>
      <c r="D32" s="82">
        <f>SUM(L14)</f>
        <v>113197</v>
      </c>
      <c r="E32" s="83">
        <f>SUM(N30/M30*100)</f>
        <v>113.69978766737445</v>
      </c>
      <c r="F32" s="78">
        <f t="shared" si="4"/>
        <v>92.718004894122643</v>
      </c>
      <c r="G32" s="86"/>
      <c r="H32" s="128">
        <v>4</v>
      </c>
      <c r="I32" s="119">
        <v>15</v>
      </c>
      <c r="J32" s="225" t="s">
        <v>21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1</v>
      </c>
      <c r="I33" s="119">
        <v>20</v>
      </c>
      <c r="J33" s="225" t="s">
        <v>25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3</v>
      </c>
      <c r="J34" s="225" t="s">
        <v>11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449">
        <v>0</v>
      </c>
      <c r="I35" s="119">
        <v>7</v>
      </c>
      <c r="J35" s="225" t="s">
        <v>15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8</v>
      </c>
      <c r="J36" s="225" t="s">
        <v>16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23</v>
      </c>
      <c r="J39" s="225" t="s">
        <v>28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30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35</v>
      </c>
      <c r="J41" s="225" t="s">
        <v>37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37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39</v>
      </c>
      <c r="J43" s="225" t="s">
        <v>40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104954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222</v>
      </c>
      <c r="I48" s="5"/>
      <c r="J48" s="250" t="s">
        <v>125</v>
      </c>
      <c r="K48" s="117"/>
      <c r="L48" s="411" t="s">
        <v>217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62366</v>
      </c>
      <c r="I50" s="225">
        <v>36</v>
      </c>
      <c r="J50" s="225" t="s">
        <v>5</v>
      </c>
      <c r="K50" s="170">
        <f>SUM(I50)</f>
        <v>36</v>
      </c>
      <c r="L50" s="412">
        <v>89155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37560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34454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397">
        <v>20856</v>
      </c>
      <c r="I52" s="225">
        <v>16</v>
      </c>
      <c r="J52" s="224" t="s">
        <v>3</v>
      </c>
      <c r="K52" s="170">
        <f t="shared" si="7"/>
        <v>16</v>
      </c>
      <c r="L52" s="412">
        <v>15291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18836</v>
      </c>
      <c r="I53" s="225">
        <v>26</v>
      </c>
      <c r="J53" s="224" t="s">
        <v>31</v>
      </c>
      <c r="K53" s="170">
        <f t="shared" si="7"/>
        <v>26</v>
      </c>
      <c r="L53" s="412">
        <v>17655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222</v>
      </c>
      <c r="D54" s="74" t="s">
        <v>213</v>
      </c>
      <c r="E54" s="74" t="s">
        <v>54</v>
      </c>
      <c r="F54" s="74" t="s">
        <v>53</v>
      </c>
      <c r="G54" s="75" t="s">
        <v>55</v>
      </c>
      <c r="H54" s="127">
        <v>16452</v>
      </c>
      <c r="I54" s="225">
        <v>40</v>
      </c>
      <c r="J54" s="224" t="s">
        <v>2</v>
      </c>
      <c r="K54" s="170">
        <f t="shared" si="7"/>
        <v>40</v>
      </c>
      <c r="L54" s="412">
        <v>16438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62366</v>
      </c>
      <c r="D55" s="9">
        <f t="shared" ref="D55:D64" si="8">SUM(L50)</f>
        <v>89155</v>
      </c>
      <c r="E55" s="66">
        <f>SUM(N66/M66*100)</f>
        <v>100.98612303058762</v>
      </c>
      <c r="F55" s="66">
        <f t="shared" ref="F55:F65" si="9">SUM(C55/D55*100)</f>
        <v>69.95233021142954</v>
      </c>
      <c r="G55" s="77"/>
      <c r="H55" s="397">
        <v>14803</v>
      </c>
      <c r="I55" s="225">
        <v>33</v>
      </c>
      <c r="J55" s="224" t="s">
        <v>0</v>
      </c>
      <c r="K55" s="170">
        <f t="shared" si="7"/>
        <v>33</v>
      </c>
      <c r="L55" s="412">
        <v>20906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37560</v>
      </c>
      <c r="D56" s="9">
        <f t="shared" si="8"/>
        <v>34454</v>
      </c>
      <c r="E56" s="66">
        <f t="shared" ref="E56:E65" si="11">SUM(N67/M67*100)</f>
        <v>101.44770959377701</v>
      </c>
      <c r="F56" s="66">
        <f t="shared" si="9"/>
        <v>109.01491844198061</v>
      </c>
      <c r="G56" s="77"/>
      <c r="H56" s="127">
        <v>14061</v>
      </c>
      <c r="I56" s="225">
        <v>24</v>
      </c>
      <c r="J56" s="224" t="s">
        <v>29</v>
      </c>
      <c r="K56" s="170">
        <f t="shared" si="7"/>
        <v>24</v>
      </c>
      <c r="L56" s="412">
        <v>12856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</v>
      </c>
      <c r="C57" s="52">
        <f t="shared" si="10"/>
        <v>20856</v>
      </c>
      <c r="D57" s="9">
        <f t="shared" si="8"/>
        <v>15291</v>
      </c>
      <c r="E57" s="66">
        <f t="shared" si="11"/>
        <v>111.0957225803015</v>
      </c>
      <c r="F57" s="66">
        <f t="shared" si="9"/>
        <v>136.39395722974299</v>
      </c>
      <c r="G57" s="77"/>
      <c r="H57" s="127">
        <v>9829</v>
      </c>
      <c r="I57" s="224">
        <v>25</v>
      </c>
      <c r="J57" s="224" t="s">
        <v>30</v>
      </c>
      <c r="K57" s="170">
        <f t="shared" si="7"/>
        <v>25</v>
      </c>
      <c r="L57" s="412">
        <v>9723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31</v>
      </c>
      <c r="C58" s="52">
        <f t="shared" si="10"/>
        <v>18836</v>
      </c>
      <c r="D58" s="9">
        <f t="shared" si="8"/>
        <v>17655</v>
      </c>
      <c r="E58" s="66">
        <f t="shared" si="11"/>
        <v>119.16239640665526</v>
      </c>
      <c r="F58" s="66">
        <f t="shared" si="9"/>
        <v>106.68932313792128</v>
      </c>
      <c r="G58" s="77"/>
      <c r="H58" s="535">
        <v>9473</v>
      </c>
      <c r="I58" s="302">
        <v>38</v>
      </c>
      <c r="J58" s="227" t="s">
        <v>39</v>
      </c>
      <c r="K58" s="170">
        <f t="shared" si="7"/>
        <v>38</v>
      </c>
      <c r="L58" s="410">
        <v>10695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2</v>
      </c>
      <c r="C59" s="52">
        <f t="shared" si="10"/>
        <v>16452</v>
      </c>
      <c r="D59" s="9">
        <f t="shared" si="8"/>
        <v>16438</v>
      </c>
      <c r="E59" s="66">
        <f t="shared" si="11"/>
        <v>140.26771250746015</v>
      </c>
      <c r="F59" s="66">
        <f t="shared" si="9"/>
        <v>100.08516851198443</v>
      </c>
      <c r="G59" s="87"/>
      <c r="H59" s="535">
        <v>7416</v>
      </c>
      <c r="I59" s="302">
        <v>37</v>
      </c>
      <c r="J59" s="227" t="s">
        <v>38</v>
      </c>
      <c r="K59" s="170">
        <f t="shared" si="7"/>
        <v>37</v>
      </c>
      <c r="L59" s="410">
        <v>9445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0</v>
      </c>
      <c r="C60" s="52">
        <f t="shared" si="10"/>
        <v>14803</v>
      </c>
      <c r="D60" s="9">
        <f t="shared" si="8"/>
        <v>20906</v>
      </c>
      <c r="E60" s="66">
        <f t="shared" si="11"/>
        <v>200.71864406779662</v>
      </c>
      <c r="F60" s="66">
        <f t="shared" si="9"/>
        <v>70.807423706113084</v>
      </c>
      <c r="G60" s="77"/>
      <c r="H60" s="536">
        <v>5213</v>
      </c>
      <c r="I60" s="304">
        <v>15</v>
      </c>
      <c r="J60" s="304" t="s">
        <v>21</v>
      </c>
      <c r="K60" s="117" t="s">
        <v>8</v>
      </c>
      <c r="L60" s="414">
        <v>255406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29</v>
      </c>
      <c r="C61" s="52">
        <f t="shared" si="10"/>
        <v>14061</v>
      </c>
      <c r="D61" s="9">
        <f t="shared" si="8"/>
        <v>12856</v>
      </c>
      <c r="E61" s="66">
        <f t="shared" si="11"/>
        <v>107.0335693080612</v>
      </c>
      <c r="F61" s="66">
        <f t="shared" si="9"/>
        <v>109.37305538270068</v>
      </c>
      <c r="G61" s="77"/>
      <c r="H61" s="127">
        <v>2407</v>
      </c>
      <c r="I61" s="225">
        <v>30</v>
      </c>
      <c r="J61" s="224" t="s">
        <v>119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30</v>
      </c>
      <c r="C62" s="52">
        <f t="shared" si="10"/>
        <v>9829</v>
      </c>
      <c r="D62" s="9">
        <f t="shared" si="8"/>
        <v>9723</v>
      </c>
      <c r="E62" s="66">
        <f t="shared" si="11"/>
        <v>135.89105488732201</v>
      </c>
      <c r="F62" s="66">
        <f t="shared" si="9"/>
        <v>101.09019849840584</v>
      </c>
      <c r="G62" s="88"/>
      <c r="H62" s="127">
        <v>1907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39</v>
      </c>
      <c r="C63" s="52">
        <f t="shared" si="10"/>
        <v>9473</v>
      </c>
      <c r="D63" s="9">
        <f t="shared" si="8"/>
        <v>10695</v>
      </c>
      <c r="E63" s="66">
        <f t="shared" si="11"/>
        <v>95.091347119052401</v>
      </c>
      <c r="F63" s="66">
        <f t="shared" si="9"/>
        <v>88.574100046750814</v>
      </c>
      <c r="G63" s="87"/>
      <c r="H63" s="127">
        <v>1746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7416</v>
      </c>
      <c r="D64" s="9">
        <f t="shared" si="8"/>
        <v>9445</v>
      </c>
      <c r="E64" s="72">
        <f t="shared" si="11"/>
        <v>101.31147540983608</v>
      </c>
      <c r="F64" s="66">
        <f t="shared" si="9"/>
        <v>78.517734250926424</v>
      </c>
      <c r="G64" s="90"/>
      <c r="H64" s="169">
        <v>1341</v>
      </c>
      <c r="I64" s="225">
        <v>29</v>
      </c>
      <c r="J64" s="224" t="s">
        <v>116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229983</v>
      </c>
      <c r="D65" s="82">
        <f>SUM(L60)</f>
        <v>255406</v>
      </c>
      <c r="E65" s="85">
        <f t="shared" si="11"/>
        <v>111.85562748350009</v>
      </c>
      <c r="F65" s="85">
        <f t="shared" si="9"/>
        <v>90.046044337251274</v>
      </c>
      <c r="G65" s="86"/>
      <c r="H65" s="449">
        <v>1292</v>
      </c>
      <c r="I65" s="225">
        <v>35</v>
      </c>
      <c r="J65" s="224" t="s">
        <v>37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1266</v>
      </c>
      <c r="I66" s="225">
        <v>14</v>
      </c>
      <c r="J66" s="224" t="s">
        <v>20</v>
      </c>
      <c r="K66" s="163">
        <f>SUM(I50)</f>
        <v>36</v>
      </c>
      <c r="L66" s="225" t="s">
        <v>5</v>
      </c>
      <c r="M66" s="424">
        <v>61757</v>
      </c>
      <c r="N66" s="128">
        <f>SUM(H50)</f>
        <v>62366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903</v>
      </c>
      <c r="I67" s="224">
        <v>1</v>
      </c>
      <c r="J67" s="224" t="s">
        <v>4</v>
      </c>
      <c r="K67" s="163">
        <f t="shared" ref="K67:K75" si="12">SUM(I51)</f>
        <v>17</v>
      </c>
      <c r="L67" s="224" t="s">
        <v>22</v>
      </c>
      <c r="M67" s="422">
        <v>37024</v>
      </c>
      <c r="N67" s="128">
        <f t="shared" ref="N67:N75" si="13">SUM(H51)</f>
        <v>37560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397">
        <v>806</v>
      </c>
      <c r="I68" s="224">
        <v>21</v>
      </c>
      <c r="J68" s="224" t="s">
        <v>26</v>
      </c>
      <c r="K68" s="163">
        <f t="shared" si="12"/>
        <v>16</v>
      </c>
      <c r="L68" s="224" t="s">
        <v>3</v>
      </c>
      <c r="M68" s="422">
        <v>18773</v>
      </c>
      <c r="N68" s="128">
        <f t="shared" si="13"/>
        <v>20856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337</v>
      </c>
      <c r="I69" s="224">
        <v>22</v>
      </c>
      <c r="J69" s="224" t="s">
        <v>27</v>
      </c>
      <c r="K69" s="163">
        <f t="shared" si="12"/>
        <v>26</v>
      </c>
      <c r="L69" s="224" t="s">
        <v>31</v>
      </c>
      <c r="M69" s="422">
        <v>15807</v>
      </c>
      <c r="N69" s="128">
        <f t="shared" si="13"/>
        <v>18836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267">
        <v>267</v>
      </c>
      <c r="I70" s="224">
        <v>8</v>
      </c>
      <c r="J70" s="224" t="s">
        <v>16</v>
      </c>
      <c r="K70" s="163">
        <f t="shared" si="12"/>
        <v>40</v>
      </c>
      <c r="L70" s="224" t="s">
        <v>2</v>
      </c>
      <c r="M70" s="422">
        <v>11729</v>
      </c>
      <c r="N70" s="128">
        <f t="shared" si="13"/>
        <v>16452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266</v>
      </c>
      <c r="I71" s="224">
        <v>13</v>
      </c>
      <c r="J71" s="224" t="s">
        <v>7</v>
      </c>
      <c r="K71" s="163">
        <f t="shared" si="12"/>
        <v>33</v>
      </c>
      <c r="L71" s="224" t="s">
        <v>0</v>
      </c>
      <c r="M71" s="422">
        <v>7375</v>
      </c>
      <c r="N71" s="128">
        <f t="shared" si="13"/>
        <v>14803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184</v>
      </c>
      <c r="I72" s="224">
        <v>18</v>
      </c>
      <c r="J72" s="224" t="s">
        <v>23</v>
      </c>
      <c r="K72" s="163">
        <f t="shared" si="12"/>
        <v>24</v>
      </c>
      <c r="L72" s="224" t="s">
        <v>29</v>
      </c>
      <c r="M72" s="422">
        <v>13137</v>
      </c>
      <c r="N72" s="128">
        <f t="shared" si="13"/>
        <v>14061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138</v>
      </c>
      <c r="I73" s="224">
        <v>23</v>
      </c>
      <c r="J73" s="224" t="s">
        <v>28</v>
      </c>
      <c r="K73" s="163">
        <f t="shared" si="12"/>
        <v>25</v>
      </c>
      <c r="L73" s="224" t="s">
        <v>30</v>
      </c>
      <c r="M73" s="422">
        <v>7233</v>
      </c>
      <c r="N73" s="128">
        <f t="shared" si="13"/>
        <v>9829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106</v>
      </c>
      <c r="I74" s="224">
        <v>27</v>
      </c>
      <c r="J74" s="224" t="s">
        <v>32</v>
      </c>
      <c r="K74" s="163">
        <f t="shared" si="12"/>
        <v>38</v>
      </c>
      <c r="L74" s="227" t="s">
        <v>39</v>
      </c>
      <c r="M74" s="423">
        <v>9962</v>
      </c>
      <c r="N74" s="128">
        <f t="shared" si="13"/>
        <v>9473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54</v>
      </c>
      <c r="I75" s="224">
        <v>9</v>
      </c>
      <c r="J75" s="454" t="s">
        <v>199</v>
      </c>
      <c r="K75" s="163">
        <f t="shared" si="12"/>
        <v>37</v>
      </c>
      <c r="L75" s="227" t="s">
        <v>38</v>
      </c>
      <c r="M75" s="423">
        <v>7320</v>
      </c>
      <c r="N75" s="233">
        <f t="shared" si="13"/>
        <v>7416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53</v>
      </c>
      <c r="I76" s="224">
        <v>28</v>
      </c>
      <c r="J76" s="224" t="s">
        <v>33</v>
      </c>
      <c r="K76" s="5"/>
      <c r="L76" s="451" t="s">
        <v>129</v>
      </c>
      <c r="M76" s="461">
        <v>205607</v>
      </c>
      <c r="N76" s="241">
        <f>SUM(H90)</f>
        <v>229983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28</v>
      </c>
      <c r="I77" s="224">
        <v>4</v>
      </c>
      <c r="J77" s="224" t="s">
        <v>12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12</v>
      </c>
      <c r="I78" s="224">
        <v>11</v>
      </c>
      <c r="J78" s="224" t="s">
        <v>18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5</v>
      </c>
      <c r="I79" s="224">
        <v>3</v>
      </c>
      <c r="J79" s="224" t="s">
        <v>11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2</v>
      </c>
      <c r="J80" s="224" t="s">
        <v>6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5</v>
      </c>
      <c r="J81" s="224" t="s">
        <v>13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6</v>
      </c>
      <c r="J82" s="224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7</v>
      </c>
      <c r="J83" s="224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9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5">
        <v>12</v>
      </c>
      <c r="J85" s="225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4">
        <v>19</v>
      </c>
      <c r="J86" s="224" t="s">
        <v>24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20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229983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G63" sqref="G63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9" t="s">
        <v>238</v>
      </c>
      <c r="B1" s="580"/>
      <c r="C1" s="580"/>
      <c r="D1" s="580"/>
      <c r="E1" s="580"/>
      <c r="F1" s="580"/>
      <c r="G1" s="580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222</v>
      </c>
      <c r="J2" s="401" t="s">
        <v>209</v>
      </c>
      <c r="K2" s="405" t="s">
        <v>213</v>
      </c>
      <c r="L2" s="405" t="s">
        <v>206</v>
      </c>
    </row>
    <row r="3" spans="1:12" x14ac:dyDescent="0.15">
      <c r="I3" s="40" t="s">
        <v>84</v>
      </c>
      <c r="J3" s="402">
        <v>130821</v>
      </c>
      <c r="K3" s="40" t="s">
        <v>84</v>
      </c>
      <c r="L3" s="406">
        <v>162111</v>
      </c>
    </row>
    <row r="4" spans="1:12" x14ac:dyDescent="0.15">
      <c r="I4" s="18" t="s">
        <v>86</v>
      </c>
      <c r="J4" s="402">
        <v>96388</v>
      </c>
      <c r="K4" s="18" t="s">
        <v>86</v>
      </c>
      <c r="L4" s="406">
        <v>125854</v>
      </c>
    </row>
    <row r="5" spans="1:12" x14ac:dyDescent="0.15">
      <c r="I5" s="18" t="s">
        <v>113</v>
      </c>
      <c r="J5" s="402">
        <v>87597</v>
      </c>
      <c r="K5" s="18" t="s">
        <v>113</v>
      </c>
      <c r="L5" s="406">
        <v>90869</v>
      </c>
    </row>
    <row r="6" spans="1:12" x14ac:dyDescent="0.15">
      <c r="I6" s="18" t="s">
        <v>105</v>
      </c>
      <c r="J6" s="402">
        <v>84309</v>
      </c>
      <c r="K6" s="18" t="s">
        <v>105</v>
      </c>
      <c r="L6" s="406">
        <v>83742</v>
      </c>
    </row>
    <row r="7" spans="1:12" x14ac:dyDescent="0.15">
      <c r="I7" s="18" t="s">
        <v>107</v>
      </c>
      <c r="J7" s="402">
        <v>77164</v>
      </c>
      <c r="K7" s="18" t="s">
        <v>107</v>
      </c>
      <c r="L7" s="406">
        <v>83556</v>
      </c>
    </row>
    <row r="8" spans="1:12" x14ac:dyDescent="0.15">
      <c r="I8" s="18" t="s">
        <v>110</v>
      </c>
      <c r="J8" s="402">
        <v>75810</v>
      </c>
      <c r="K8" s="18" t="s">
        <v>110</v>
      </c>
      <c r="L8" s="406">
        <v>61824</v>
      </c>
    </row>
    <row r="9" spans="1:12" x14ac:dyDescent="0.15">
      <c r="I9" s="18" t="s">
        <v>87</v>
      </c>
      <c r="J9" s="402">
        <v>64440</v>
      </c>
      <c r="K9" s="18" t="s">
        <v>87</v>
      </c>
      <c r="L9" s="406">
        <v>81663</v>
      </c>
    </row>
    <row r="10" spans="1:12" x14ac:dyDescent="0.15">
      <c r="I10" s="18" t="s">
        <v>115</v>
      </c>
      <c r="J10" s="402">
        <v>62082</v>
      </c>
      <c r="K10" s="18" t="s">
        <v>115</v>
      </c>
      <c r="L10" s="406">
        <v>86741</v>
      </c>
    </row>
    <row r="11" spans="1:12" x14ac:dyDescent="0.15">
      <c r="I11" s="18" t="s">
        <v>109</v>
      </c>
      <c r="J11" s="402">
        <v>55932</v>
      </c>
      <c r="K11" s="18" t="s">
        <v>109</v>
      </c>
      <c r="L11" s="406">
        <v>52706</v>
      </c>
    </row>
    <row r="12" spans="1:12" ht="14.25" thickBot="1" x14ac:dyDescent="0.2">
      <c r="I12" s="18" t="s">
        <v>239</v>
      </c>
      <c r="J12" s="403">
        <v>51512</v>
      </c>
      <c r="K12" s="18" t="s">
        <v>239</v>
      </c>
      <c r="L12" s="407">
        <v>51512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212</v>
      </c>
      <c r="J13" s="440">
        <v>1118964</v>
      </c>
      <c r="K13" s="35" t="s">
        <v>8</v>
      </c>
      <c r="L13" s="174">
        <v>1242988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226</v>
      </c>
      <c r="K23" s="475" t="s">
        <v>226</v>
      </c>
      <c r="L23" s="22" t="s">
        <v>70</v>
      </c>
      <c r="M23" s="8"/>
    </row>
    <row r="24" spans="9:14" x14ac:dyDescent="0.15">
      <c r="I24" s="402">
        <f t="shared" ref="I24:I33" si="0">SUM(J3)</f>
        <v>130821</v>
      </c>
      <c r="J24" s="40" t="s">
        <v>84</v>
      </c>
      <c r="K24" s="402">
        <f>SUM(I24)</f>
        <v>130821</v>
      </c>
      <c r="L24" s="510">
        <v>127266</v>
      </c>
      <c r="M24" s="141"/>
      <c r="N24" s="1"/>
    </row>
    <row r="25" spans="9:14" x14ac:dyDescent="0.15">
      <c r="I25" s="402">
        <f t="shared" si="0"/>
        <v>96388</v>
      </c>
      <c r="J25" s="18" t="s">
        <v>86</v>
      </c>
      <c r="K25" s="402">
        <f t="shared" ref="K25:K33" si="1">SUM(I25)</f>
        <v>96388</v>
      </c>
      <c r="L25" s="510">
        <v>102132</v>
      </c>
      <c r="M25" s="177"/>
      <c r="N25" s="1"/>
    </row>
    <row r="26" spans="9:14" x14ac:dyDescent="0.15">
      <c r="I26" s="402">
        <f t="shared" si="0"/>
        <v>87597</v>
      </c>
      <c r="J26" s="18" t="s">
        <v>113</v>
      </c>
      <c r="K26" s="402">
        <f t="shared" si="1"/>
        <v>87597</v>
      </c>
      <c r="L26" s="510">
        <v>89343</v>
      </c>
      <c r="M26" s="141"/>
      <c r="N26" s="1"/>
    </row>
    <row r="27" spans="9:14" x14ac:dyDescent="0.15">
      <c r="I27" s="402">
        <f t="shared" si="0"/>
        <v>84309</v>
      </c>
      <c r="J27" s="18" t="s">
        <v>105</v>
      </c>
      <c r="K27" s="402">
        <f t="shared" si="1"/>
        <v>84309</v>
      </c>
      <c r="L27" s="510">
        <v>75904</v>
      </c>
      <c r="M27" s="141"/>
      <c r="N27" s="1"/>
    </row>
    <row r="28" spans="9:14" x14ac:dyDescent="0.15">
      <c r="I28" s="402">
        <f t="shared" si="0"/>
        <v>77164</v>
      </c>
      <c r="J28" s="18" t="s">
        <v>107</v>
      </c>
      <c r="K28" s="402">
        <f t="shared" si="1"/>
        <v>77164</v>
      </c>
      <c r="L28" s="510">
        <v>75832</v>
      </c>
      <c r="M28" s="141"/>
      <c r="N28" s="2"/>
    </row>
    <row r="29" spans="9:14" x14ac:dyDescent="0.15">
      <c r="I29" s="402">
        <f t="shared" si="0"/>
        <v>75810</v>
      </c>
      <c r="J29" s="18" t="s">
        <v>110</v>
      </c>
      <c r="K29" s="402">
        <f t="shared" si="1"/>
        <v>75810</v>
      </c>
      <c r="L29" s="510">
        <v>83578</v>
      </c>
      <c r="M29" s="141"/>
      <c r="N29" s="1"/>
    </row>
    <row r="30" spans="9:14" x14ac:dyDescent="0.15">
      <c r="I30" s="402">
        <f t="shared" si="0"/>
        <v>64440</v>
      </c>
      <c r="J30" s="18" t="s">
        <v>87</v>
      </c>
      <c r="K30" s="402">
        <f t="shared" si="1"/>
        <v>64440</v>
      </c>
      <c r="L30" s="510">
        <v>64356</v>
      </c>
      <c r="M30" s="141"/>
      <c r="N30" s="1"/>
    </row>
    <row r="31" spans="9:14" x14ac:dyDescent="0.15">
      <c r="I31" s="402">
        <f t="shared" si="0"/>
        <v>62082</v>
      </c>
      <c r="J31" s="18" t="s">
        <v>115</v>
      </c>
      <c r="K31" s="402">
        <f t="shared" si="1"/>
        <v>62082</v>
      </c>
      <c r="L31" s="510">
        <v>63193</v>
      </c>
      <c r="M31" s="141"/>
      <c r="N31" s="1"/>
    </row>
    <row r="32" spans="9:14" x14ac:dyDescent="0.15">
      <c r="I32" s="402">
        <f t="shared" si="0"/>
        <v>55932</v>
      </c>
      <c r="J32" s="18" t="s">
        <v>109</v>
      </c>
      <c r="K32" s="402">
        <f t="shared" si="1"/>
        <v>55932</v>
      </c>
      <c r="L32" s="510">
        <v>41052</v>
      </c>
      <c r="M32" s="141"/>
      <c r="N32" s="37"/>
    </row>
    <row r="33" spans="8:14" x14ac:dyDescent="0.15">
      <c r="I33" s="402">
        <f t="shared" si="0"/>
        <v>51512</v>
      </c>
      <c r="J33" s="18" t="s">
        <v>239</v>
      </c>
      <c r="K33" s="402">
        <f t="shared" si="1"/>
        <v>51512</v>
      </c>
      <c r="L33" s="511">
        <v>51240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332909</v>
      </c>
      <c r="J34" s="108" t="s">
        <v>131</v>
      </c>
      <c r="K34" s="171">
        <f>SUM(I34)</f>
        <v>332909</v>
      </c>
      <c r="L34" s="171" t="s">
        <v>85</v>
      </c>
    </row>
    <row r="35" spans="8:14" ht="15.75" thickTop="1" thickBot="1" x14ac:dyDescent="0.2">
      <c r="H35" s="8"/>
      <c r="I35" s="456">
        <f>SUM(I24:I34)</f>
        <v>1118964</v>
      </c>
      <c r="J35" s="190" t="s">
        <v>8</v>
      </c>
      <c r="K35" s="172">
        <f>SUM(J13)</f>
        <v>1118964</v>
      </c>
      <c r="L35" s="192">
        <v>1116665</v>
      </c>
    </row>
    <row r="36" spans="8:14" ht="14.25" thickTop="1" x14ac:dyDescent="0.15"/>
    <row r="37" spans="8:14" x14ac:dyDescent="0.15">
      <c r="I37" s="453" t="s">
        <v>206</v>
      </c>
      <c r="J37" s="65"/>
      <c r="K37" s="475" t="s">
        <v>206</v>
      </c>
    </row>
    <row r="38" spans="8:14" x14ac:dyDescent="0.15">
      <c r="I38" s="406">
        <f>SUM(L3)</f>
        <v>162111</v>
      </c>
      <c r="J38" s="40" t="s">
        <v>84</v>
      </c>
      <c r="K38" s="406">
        <f>SUM(I38)</f>
        <v>162111</v>
      </c>
    </row>
    <row r="39" spans="8:14" x14ac:dyDescent="0.15">
      <c r="I39" s="406">
        <f t="shared" ref="I39:I47" si="2">SUM(L4)</f>
        <v>125854</v>
      </c>
      <c r="J39" s="18" t="s">
        <v>86</v>
      </c>
      <c r="K39" s="406">
        <f t="shared" ref="K39:K47" si="3">SUM(I39)</f>
        <v>125854</v>
      </c>
    </row>
    <row r="40" spans="8:14" x14ac:dyDescent="0.15">
      <c r="I40" s="406">
        <f t="shared" si="2"/>
        <v>90869</v>
      </c>
      <c r="J40" s="18" t="s">
        <v>113</v>
      </c>
      <c r="K40" s="406">
        <f t="shared" si="3"/>
        <v>90869</v>
      </c>
    </row>
    <row r="41" spans="8:14" x14ac:dyDescent="0.15">
      <c r="I41" s="406">
        <f t="shared" si="2"/>
        <v>83742</v>
      </c>
      <c r="J41" s="18" t="s">
        <v>105</v>
      </c>
      <c r="K41" s="406">
        <f t="shared" si="3"/>
        <v>83742</v>
      </c>
    </row>
    <row r="42" spans="8:14" x14ac:dyDescent="0.15">
      <c r="I42" s="406">
        <f t="shared" si="2"/>
        <v>83556</v>
      </c>
      <c r="J42" s="18" t="s">
        <v>107</v>
      </c>
      <c r="K42" s="406">
        <f t="shared" si="3"/>
        <v>83556</v>
      </c>
    </row>
    <row r="43" spans="8:14" x14ac:dyDescent="0.15">
      <c r="I43" s="406">
        <f>SUM(L8)</f>
        <v>61824</v>
      </c>
      <c r="J43" s="18" t="s">
        <v>110</v>
      </c>
      <c r="K43" s="406">
        <f t="shared" si="3"/>
        <v>61824</v>
      </c>
    </row>
    <row r="44" spans="8:14" x14ac:dyDescent="0.15">
      <c r="I44" s="406">
        <f t="shared" si="2"/>
        <v>81663</v>
      </c>
      <c r="J44" s="18" t="s">
        <v>87</v>
      </c>
      <c r="K44" s="406">
        <f t="shared" si="3"/>
        <v>81663</v>
      </c>
    </row>
    <row r="45" spans="8:14" x14ac:dyDescent="0.15">
      <c r="I45" s="406">
        <f>SUM(L10)</f>
        <v>86741</v>
      </c>
      <c r="J45" s="18" t="s">
        <v>115</v>
      </c>
      <c r="K45" s="406">
        <f t="shared" si="3"/>
        <v>86741</v>
      </c>
    </row>
    <row r="46" spans="8:14" x14ac:dyDescent="0.15">
      <c r="I46" s="406">
        <f t="shared" si="2"/>
        <v>52706</v>
      </c>
      <c r="J46" s="18" t="s">
        <v>109</v>
      </c>
      <c r="K46" s="406">
        <f t="shared" si="3"/>
        <v>52706</v>
      </c>
      <c r="M46" s="8"/>
    </row>
    <row r="47" spans="8:14" x14ac:dyDescent="0.15">
      <c r="I47" s="406">
        <f t="shared" si="2"/>
        <v>51512</v>
      </c>
      <c r="J47" s="18" t="s">
        <v>239</v>
      </c>
      <c r="K47" s="514">
        <f t="shared" si="3"/>
        <v>51512</v>
      </c>
      <c r="M47" s="8"/>
    </row>
    <row r="48" spans="8:14" ht="14.25" thickBot="1" x14ac:dyDescent="0.2">
      <c r="I48" s="157">
        <f>SUM(L13-(I38+I39+I40+I41+I42+I43+I44+I45+I46+I47))</f>
        <v>362410</v>
      </c>
      <c r="J48" s="103" t="s">
        <v>131</v>
      </c>
      <c r="K48" s="157">
        <f>SUM(I48)</f>
        <v>362410</v>
      </c>
    </row>
    <row r="49" spans="1:12" ht="15" thickTop="1" thickBot="1" x14ac:dyDescent="0.2">
      <c r="I49" s="508">
        <f>SUM(I38:I48)</f>
        <v>1242988</v>
      </c>
      <c r="J49" s="455" t="s">
        <v>193</v>
      </c>
      <c r="K49" s="173">
        <f>SUM(L13)</f>
        <v>1242988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222</v>
      </c>
      <c r="D51" s="74" t="s">
        <v>213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130821</v>
      </c>
      <c r="D52" s="6">
        <f t="shared" ref="D52:D61" si="5">SUM(I38)</f>
        <v>162111</v>
      </c>
      <c r="E52" s="41">
        <f t="shared" ref="E52:E61" si="6">SUM(K24/L24*100)</f>
        <v>102.79336193484512</v>
      </c>
      <c r="F52" s="41">
        <f t="shared" ref="F52:F62" si="7">SUM(C52/D52*100)</f>
        <v>80.698410348464947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96388</v>
      </c>
      <c r="D53" s="6">
        <f t="shared" si="5"/>
        <v>125854</v>
      </c>
      <c r="E53" s="41">
        <f t="shared" si="6"/>
        <v>94.375905690674813</v>
      </c>
      <c r="F53" s="41">
        <f t="shared" si="7"/>
        <v>76.587156546474489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87597</v>
      </c>
      <c r="D54" s="6">
        <f t="shared" si="5"/>
        <v>90869</v>
      </c>
      <c r="E54" s="41">
        <f t="shared" si="6"/>
        <v>98.045733857157245</v>
      </c>
      <c r="F54" s="41">
        <f t="shared" si="7"/>
        <v>96.399212052515153</v>
      </c>
      <c r="G54" s="40"/>
      <c r="I54" s="8"/>
    </row>
    <row r="55" spans="1:12" s="58" customFormat="1" x14ac:dyDescent="0.15">
      <c r="A55" s="248">
        <v>4</v>
      </c>
      <c r="B55" s="18" t="s">
        <v>105</v>
      </c>
      <c r="C55" s="449">
        <f t="shared" si="4"/>
        <v>84309</v>
      </c>
      <c r="D55" s="449">
        <f t="shared" si="5"/>
        <v>83742</v>
      </c>
      <c r="E55" s="229">
        <f t="shared" si="6"/>
        <v>111.07319772344013</v>
      </c>
      <c r="F55" s="229">
        <f t="shared" si="7"/>
        <v>100.67707960163359</v>
      </c>
      <c r="G55" s="404"/>
    </row>
    <row r="56" spans="1:12" x14ac:dyDescent="0.15">
      <c r="A56" s="28">
        <v>5</v>
      </c>
      <c r="B56" s="18" t="s">
        <v>107</v>
      </c>
      <c r="C56" s="6">
        <f t="shared" si="4"/>
        <v>77164</v>
      </c>
      <c r="D56" s="449">
        <f t="shared" si="5"/>
        <v>83556</v>
      </c>
      <c r="E56" s="41">
        <f t="shared" si="6"/>
        <v>101.7565144002532</v>
      </c>
      <c r="F56" s="41">
        <f t="shared" si="7"/>
        <v>92.350040691272923</v>
      </c>
      <c r="G56" s="40"/>
    </row>
    <row r="57" spans="1:12" x14ac:dyDescent="0.15">
      <c r="A57" s="28">
        <v>6</v>
      </c>
      <c r="B57" s="18" t="s">
        <v>110</v>
      </c>
      <c r="C57" s="6">
        <f t="shared" si="4"/>
        <v>75810</v>
      </c>
      <c r="D57" s="6">
        <f t="shared" si="5"/>
        <v>61824</v>
      </c>
      <c r="E57" s="41">
        <f t="shared" si="6"/>
        <v>90.705688099739163</v>
      </c>
      <c r="F57" s="41">
        <f t="shared" si="7"/>
        <v>122.62228260869566</v>
      </c>
      <c r="G57" s="40"/>
    </row>
    <row r="58" spans="1:12" s="58" customFormat="1" x14ac:dyDescent="0.15">
      <c r="A58" s="248">
        <v>7</v>
      </c>
      <c r="B58" s="18" t="s">
        <v>87</v>
      </c>
      <c r="C58" s="449">
        <f t="shared" si="4"/>
        <v>64440</v>
      </c>
      <c r="D58" s="449">
        <f t="shared" si="5"/>
        <v>81663</v>
      </c>
      <c r="E58" s="229">
        <f t="shared" si="6"/>
        <v>100.13052396046989</v>
      </c>
      <c r="F58" s="229">
        <f t="shared" si="7"/>
        <v>78.909665331912862</v>
      </c>
      <c r="G58" s="404"/>
    </row>
    <row r="59" spans="1:12" x14ac:dyDescent="0.15">
      <c r="A59" s="28">
        <v>8</v>
      </c>
      <c r="B59" s="18" t="s">
        <v>115</v>
      </c>
      <c r="C59" s="6">
        <f t="shared" si="4"/>
        <v>62082</v>
      </c>
      <c r="D59" s="6">
        <f t="shared" si="5"/>
        <v>86741</v>
      </c>
      <c r="E59" s="41">
        <f t="shared" si="6"/>
        <v>98.241893880651347</v>
      </c>
      <c r="F59" s="41">
        <f t="shared" si="7"/>
        <v>71.571690434742507</v>
      </c>
      <c r="G59" s="40"/>
    </row>
    <row r="60" spans="1:12" x14ac:dyDescent="0.15">
      <c r="A60" s="28">
        <v>9</v>
      </c>
      <c r="B60" s="18" t="s">
        <v>109</v>
      </c>
      <c r="C60" s="6">
        <f t="shared" si="4"/>
        <v>55932</v>
      </c>
      <c r="D60" s="6">
        <f t="shared" si="5"/>
        <v>52706</v>
      </c>
      <c r="E60" s="41">
        <f t="shared" si="6"/>
        <v>136.24671148786905</v>
      </c>
      <c r="F60" s="41">
        <f t="shared" si="7"/>
        <v>106.12074526619359</v>
      </c>
      <c r="G60" s="40"/>
    </row>
    <row r="61" spans="1:12" ht="14.25" thickBot="1" x14ac:dyDescent="0.2">
      <c r="A61" s="108">
        <v>10</v>
      </c>
      <c r="B61" s="18" t="s">
        <v>239</v>
      </c>
      <c r="C61" s="111">
        <f t="shared" si="4"/>
        <v>51512</v>
      </c>
      <c r="D61" s="111">
        <f t="shared" si="5"/>
        <v>51512</v>
      </c>
      <c r="E61" s="41">
        <f t="shared" si="6"/>
        <v>100.53083528493364</v>
      </c>
      <c r="F61" s="102">
        <f t="shared" si="7"/>
        <v>100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1118964</v>
      </c>
      <c r="D62" s="189">
        <f>SUM(L13)</f>
        <v>1242988</v>
      </c>
      <c r="E62" s="191">
        <f>SUM(C62/L35)*100</f>
        <v>100.20588090429985</v>
      </c>
      <c r="F62" s="191">
        <f t="shared" si="7"/>
        <v>90.022108017132908</v>
      </c>
      <c r="G62" s="198">
        <v>73.5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81"/>
      <c r="B1" s="582"/>
      <c r="C1" s="582"/>
      <c r="D1" s="582"/>
      <c r="E1" s="582"/>
      <c r="F1" s="582"/>
      <c r="G1" s="582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222</v>
      </c>
      <c r="D21" s="74" t="s">
        <v>213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17392</v>
      </c>
      <c r="D22" s="9">
        <v>16513</v>
      </c>
      <c r="E22" s="109">
        <v>111.8</v>
      </c>
      <c r="F22" s="41">
        <f>SUM(C22/D22*100)</f>
        <v>105.32307878641072</v>
      </c>
      <c r="G22" s="96"/>
    </row>
    <row r="23" spans="1:9" x14ac:dyDescent="0.15">
      <c r="A23" s="95">
        <v>2</v>
      </c>
      <c r="B23" s="7" t="s">
        <v>107</v>
      </c>
      <c r="C23" s="9">
        <v>14945</v>
      </c>
      <c r="D23" s="9">
        <v>7771</v>
      </c>
      <c r="E23" s="109">
        <v>78.099999999999994</v>
      </c>
      <c r="F23" s="41">
        <f>SUM(C23/D23*100)</f>
        <v>192.31759104362374</v>
      </c>
      <c r="G23" s="96"/>
    </row>
    <row r="24" spans="1:9" x14ac:dyDescent="0.15">
      <c r="A24" s="95">
        <v>3</v>
      </c>
      <c r="B24" s="7" t="s">
        <v>115</v>
      </c>
      <c r="C24" s="9">
        <v>11319</v>
      </c>
      <c r="D24" s="9">
        <v>5868</v>
      </c>
      <c r="E24" s="109">
        <v>97.6</v>
      </c>
      <c r="F24" s="41">
        <f t="shared" ref="F24:F32" si="0">SUM(C24/D24*100)</f>
        <v>192.89366053169735</v>
      </c>
      <c r="G24" s="96"/>
    </row>
    <row r="25" spans="1:9" x14ac:dyDescent="0.15">
      <c r="A25" s="95">
        <v>4</v>
      </c>
      <c r="B25" s="7" t="s">
        <v>150</v>
      </c>
      <c r="C25" s="9">
        <v>10849</v>
      </c>
      <c r="D25" s="9">
        <v>10880</v>
      </c>
      <c r="E25" s="109">
        <v>110</v>
      </c>
      <c r="F25" s="41">
        <f t="shared" si="0"/>
        <v>99.715073529411768</v>
      </c>
      <c r="G25" s="96"/>
    </row>
    <row r="26" spans="1:9" ht="13.5" customHeight="1" x14ac:dyDescent="0.15">
      <c r="A26" s="95">
        <v>5</v>
      </c>
      <c r="B26" s="7" t="s">
        <v>207</v>
      </c>
      <c r="C26" s="9">
        <v>7066</v>
      </c>
      <c r="D26" s="6">
        <v>7571</v>
      </c>
      <c r="E26" s="109">
        <v>100.8</v>
      </c>
      <c r="F26" s="41">
        <f t="shared" si="0"/>
        <v>93.329811121384239</v>
      </c>
      <c r="G26" s="96"/>
    </row>
    <row r="27" spans="1:9" ht="13.5" customHeight="1" x14ac:dyDescent="0.15">
      <c r="A27" s="95">
        <v>6</v>
      </c>
      <c r="B27" s="7" t="s">
        <v>105</v>
      </c>
      <c r="C27" s="9">
        <v>6688</v>
      </c>
      <c r="D27" s="9">
        <v>5365</v>
      </c>
      <c r="E27" s="109">
        <v>98.9</v>
      </c>
      <c r="F27" s="41">
        <f t="shared" si="0"/>
        <v>124.65983224603914</v>
      </c>
      <c r="G27" s="96"/>
    </row>
    <row r="28" spans="1:9" ht="13.5" customHeight="1" x14ac:dyDescent="0.15">
      <c r="A28" s="95">
        <v>7</v>
      </c>
      <c r="B28" s="7" t="s">
        <v>228</v>
      </c>
      <c r="C28" s="101">
        <v>5691</v>
      </c>
      <c r="D28" s="101">
        <v>5694</v>
      </c>
      <c r="E28" s="109">
        <v>99.2</v>
      </c>
      <c r="F28" s="41">
        <f t="shared" si="0"/>
        <v>99.94731296101159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3309</v>
      </c>
      <c r="D29" s="101">
        <v>3019</v>
      </c>
      <c r="E29" s="109">
        <v>91.6</v>
      </c>
      <c r="F29" s="41">
        <f t="shared" si="0"/>
        <v>109.60582974494866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2884</v>
      </c>
      <c r="D30" s="101">
        <v>3029</v>
      </c>
      <c r="E30" s="109">
        <v>100.5</v>
      </c>
      <c r="F30" s="41">
        <f t="shared" si="0"/>
        <v>95.212941564872892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2650</v>
      </c>
      <c r="D31" s="98">
        <v>2351</v>
      </c>
      <c r="E31" s="110">
        <v>99.7</v>
      </c>
      <c r="F31" s="41">
        <f t="shared" si="0"/>
        <v>112.71799234368353</v>
      </c>
      <c r="G31" s="99"/>
    </row>
    <row r="32" spans="1:9" ht="13.5" customHeight="1" thickBot="1" x14ac:dyDescent="0.2">
      <c r="A32" s="80"/>
      <c r="B32" s="81" t="s">
        <v>58</v>
      </c>
      <c r="C32" s="82">
        <v>95206</v>
      </c>
      <c r="D32" s="82">
        <v>80049</v>
      </c>
      <c r="E32" s="83">
        <v>97.3</v>
      </c>
      <c r="F32" s="107">
        <f t="shared" si="0"/>
        <v>118.93465252532825</v>
      </c>
      <c r="G32" s="121">
        <v>85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222</v>
      </c>
      <c r="D53" s="74" t="s">
        <v>213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86942</v>
      </c>
      <c r="D54" s="9">
        <v>103629</v>
      </c>
      <c r="E54" s="41">
        <v>104.1</v>
      </c>
      <c r="F54" s="41">
        <f t="shared" ref="F54:F64" si="1">SUM(C54/D54*100)</f>
        <v>83.897364637311938</v>
      </c>
      <c r="G54" s="96"/>
      <c r="K54" s="322"/>
    </row>
    <row r="55" spans="1:11" x14ac:dyDescent="0.15">
      <c r="A55" s="95">
        <v>2</v>
      </c>
      <c r="B55" s="299" t="s">
        <v>109</v>
      </c>
      <c r="C55" s="9">
        <v>23797</v>
      </c>
      <c r="D55" s="9">
        <v>21440</v>
      </c>
      <c r="E55" s="41">
        <v>179.3</v>
      </c>
      <c r="F55" s="41">
        <f t="shared" si="1"/>
        <v>110.99347014925374</v>
      </c>
      <c r="G55" s="96"/>
    </row>
    <row r="56" spans="1:11" x14ac:dyDescent="0.15">
      <c r="A56" s="95">
        <v>3</v>
      </c>
      <c r="B56" s="299" t="s">
        <v>107</v>
      </c>
      <c r="C56" s="9">
        <v>14251</v>
      </c>
      <c r="D56" s="9">
        <v>19234</v>
      </c>
      <c r="E56" s="41">
        <v>117.7</v>
      </c>
      <c r="F56" s="41">
        <f t="shared" si="1"/>
        <v>74.092752417593843</v>
      </c>
      <c r="G56" s="96"/>
    </row>
    <row r="57" spans="1:11" x14ac:dyDescent="0.15">
      <c r="A57" s="95">
        <v>4</v>
      </c>
      <c r="B57" s="299" t="s">
        <v>114</v>
      </c>
      <c r="C57" s="9">
        <v>12967</v>
      </c>
      <c r="D57" s="9">
        <v>12669</v>
      </c>
      <c r="E57" s="457">
        <v>100.3</v>
      </c>
      <c r="F57" s="41">
        <f t="shared" si="1"/>
        <v>102.35219827926434</v>
      </c>
      <c r="G57" s="96"/>
    </row>
    <row r="58" spans="1:11" x14ac:dyDescent="0.15">
      <c r="A58" s="95">
        <v>5</v>
      </c>
      <c r="B58" s="299" t="s">
        <v>158</v>
      </c>
      <c r="C58" s="9">
        <v>12458</v>
      </c>
      <c r="D58" s="9">
        <v>7446</v>
      </c>
      <c r="E58" s="41">
        <v>103.6</v>
      </c>
      <c r="F58" s="229">
        <f t="shared" si="1"/>
        <v>167.31130808487779</v>
      </c>
      <c r="G58" s="96"/>
    </row>
    <row r="59" spans="1:11" x14ac:dyDescent="0.15">
      <c r="A59" s="95">
        <v>6</v>
      </c>
      <c r="B59" s="299" t="s">
        <v>115</v>
      </c>
      <c r="C59" s="9">
        <v>10956</v>
      </c>
      <c r="D59" s="9">
        <v>18851</v>
      </c>
      <c r="E59" s="41">
        <v>104.4</v>
      </c>
      <c r="F59" s="41">
        <f t="shared" si="1"/>
        <v>58.118932682616311</v>
      </c>
      <c r="G59" s="96"/>
    </row>
    <row r="60" spans="1:11" x14ac:dyDescent="0.15">
      <c r="A60" s="95">
        <v>7</v>
      </c>
      <c r="B60" s="299" t="s">
        <v>86</v>
      </c>
      <c r="C60" s="9">
        <v>10368</v>
      </c>
      <c r="D60" s="9">
        <v>11507</v>
      </c>
      <c r="E60" s="142">
        <v>100.1</v>
      </c>
      <c r="F60" s="41">
        <f t="shared" si="1"/>
        <v>90.101677239940898</v>
      </c>
      <c r="G60" s="96"/>
    </row>
    <row r="61" spans="1:11" x14ac:dyDescent="0.15">
      <c r="A61" s="95">
        <v>8</v>
      </c>
      <c r="B61" s="299" t="s">
        <v>87</v>
      </c>
      <c r="C61" s="9">
        <v>9011</v>
      </c>
      <c r="D61" s="9">
        <v>9848</v>
      </c>
      <c r="E61" s="41">
        <v>97.8</v>
      </c>
      <c r="F61" s="41">
        <f t="shared" si="1"/>
        <v>91.500812347684814</v>
      </c>
      <c r="G61" s="96"/>
    </row>
    <row r="62" spans="1:11" x14ac:dyDescent="0.15">
      <c r="A62" s="95">
        <v>9</v>
      </c>
      <c r="B62" s="299" t="s">
        <v>108</v>
      </c>
      <c r="C62" s="9">
        <v>4531</v>
      </c>
      <c r="D62" s="9">
        <v>9336</v>
      </c>
      <c r="E62" s="41">
        <v>91.8</v>
      </c>
      <c r="F62" s="41">
        <f t="shared" si="1"/>
        <v>48.532562125107113</v>
      </c>
      <c r="G62" s="96"/>
    </row>
    <row r="63" spans="1:11" ht="14.25" thickBot="1" x14ac:dyDescent="0.2">
      <c r="A63" s="100">
        <v>10</v>
      </c>
      <c r="B63" s="299" t="s">
        <v>105</v>
      </c>
      <c r="C63" s="101">
        <v>4396</v>
      </c>
      <c r="D63" s="101">
        <v>3592</v>
      </c>
      <c r="E63" s="102">
        <v>141.4</v>
      </c>
      <c r="F63" s="41">
        <f t="shared" si="1"/>
        <v>122.38307349665925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194778</v>
      </c>
      <c r="D64" s="106">
        <v>230311</v>
      </c>
      <c r="E64" s="107">
        <v>107.7</v>
      </c>
      <c r="F64" s="297">
        <f t="shared" si="1"/>
        <v>84.571731267720608</v>
      </c>
      <c r="G64" s="121">
        <v>67.900000000000006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J46" sqref="J4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222</v>
      </c>
      <c r="D21" s="74" t="s">
        <v>213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84286</v>
      </c>
      <c r="D22" s="9">
        <v>87362</v>
      </c>
      <c r="E22" s="41">
        <v>97.9</v>
      </c>
      <c r="F22" s="41">
        <f>SUM(C22/D22*100)</f>
        <v>96.479018337492278</v>
      </c>
      <c r="G22" s="96"/>
    </row>
    <row r="23" spans="1:11" x14ac:dyDescent="0.15">
      <c r="A23" s="28">
        <v>2</v>
      </c>
      <c r="B23" s="299" t="s">
        <v>208</v>
      </c>
      <c r="C23" s="9">
        <v>48294</v>
      </c>
      <c r="D23" s="9">
        <v>43717</v>
      </c>
      <c r="E23" s="41">
        <v>103.9</v>
      </c>
      <c r="F23" s="41">
        <f t="shared" ref="F23:F32" si="0">SUM(C23/D23*100)</f>
        <v>110.46961136400026</v>
      </c>
      <c r="G23" s="96"/>
    </row>
    <row r="24" spans="1:11" ht="13.5" customHeight="1" x14ac:dyDescent="0.15">
      <c r="A24" s="28">
        <v>3</v>
      </c>
      <c r="B24" s="299" t="s">
        <v>211</v>
      </c>
      <c r="C24" s="9">
        <v>31440</v>
      </c>
      <c r="D24" s="9">
        <v>38452</v>
      </c>
      <c r="E24" s="66">
        <v>79.900000000000006</v>
      </c>
      <c r="F24" s="41">
        <f t="shared" si="0"/>
        <v>81.764277540830122</v>
      </c>
      <c r="G24" s="96"/>
    </row>
    <row r="25" spans="1:11" x14ac:dyDescent="0.15">
      <c r="A25" s="28">
        <v>4</v>
      </c>
      <c r="B25" s="299" t="s">
        <v>105</v>
      </c>
      <c r="C25" s="9">
        <v>29444</v>
      </c>
      <c r="D25" s="9">
        <v>38723</v>
      </c>
      <c r="E25" s="41">
        <v>112.8</v>
      </c>
      <c r="F25" s="41">
        <f t="shared" si="0"/>
        <v>76.037497094749895</v>
      </c>
      <c r="G25" s="96"/>
    </row>
    <row r="26" spans="1:11" x14ac:dyDescent="0.15">
      <c r="A26" s="28">
        <v>5</v>
      </c>
      <c r="B26" s="299" t="s">
        <v>115</v>
      </c>
      <c r="C26" s="9">
        <v>24931</v>
      </c>
      <c r="D26" s="9">
        <v>25647</v>
      </c>
      <c r="E26" s="41">
        <v>93.5</v>
      </c>
      <c r="F26" s="41">
        <f t="shared" si="0"/>
        <v>97.208250477638714</v>
      </c>
      <c r="G26" s="96"/>
    </row>
    <row r="27" spans="1:11" ht="13.5" customHeight="1" x14ac:dyDescent="0.15">
      <c r="A27" s="28">
        <v>6</v>
      </c>
      <c r="B27" s="299" t="s">
        <v>229</v>
      </c>
      <c r="C27" s="9">
        <v>24255</v>
      </c>
      <c r="D27" s="9">
        <v>19844</v>
      </c>
      <c r="E27" s="41">
        <v>114</v>
      </c>
      <c r="F27" s="41">
        <f t="shared" si="0"/>
        <v>122.22838137472283</v>
      </c>
      <c r="G27" s="96"/>
      <c r="K27" t="s">
        <v>194</v>
      </c>
    </row>
    <row r="28" spans="1:11" ht="13.5" customHeight="1" x14ac:dyDescent="0.15">
      <c r="A28" s="28">
        <v>7</v>
      </c>
      <c r="B28" s="299" t="s">
        <v>240</v>
      </c>
      <c r="C28" s="9">
        <v>21369</v>
      </c>
      <c r="D28" s="9">
        <v>14890</v>
      </c>
      <c r="E28" s="448">
        <v>97.8</v>
      </c>
      <c r="F28" s="229">
        <f t="shared" si="0"/>
        <v>143.51242444593689</v>
      </c>
      <c r="G28" s="96"/>
    </row>
    <row r="29" spans="1:11" x14ac:dyDescent="0.15">
      <c r="A29" s="28">
        <v>8</v>
      </c>
      <c r="B29" s="299" t="s">
        <v>220</v>
      </c>
      <c r="C29" s="9">
        <v>17816</v>
      </c>
      <c r="D29" s="9">
        <v>16349</v>
      </c>
      <c r="E29" s="41">
        <v>118.4</v>
      </c>
      <c r="F29" s="41">
        <f t="shared" si="0"/>
        <v>108.97302587314208</v>
      </c>
      <c r="G29" s="96"/>
    </row>
    <row r="30" spans="1:11" x14ac:dyDescent="0.15">
      <c r="A30" s="28">
        <v>9</v>
      </c>
      <c r="B30" s="299" t="s">
        <v>109</v>
      </c>
      <c r="C30" s="9">
        <v>16756</v>
      </c>
      <c r="D30" s="9">
        <v>21264</v>
      </c>
      <c r="E30" s="41">
        <v>112.9</v>
      </c>
      <c r="F30" s="229">
        <f t="shared" si="0"/>
        <v>78.799849510910462</v>
      </c>
      <c r="G30" s="96"/>
    </row>
    <row r="31" spans="1:11" ht="14.25" thickBot="1" x14ac:dyDescent="0.2">
      <c r="A31" s="108">
        <v>10</v>
      </c>
      <c r="B31" s="299" t="s">
        <v>230</v>
      </c>
      <c r="C31" s="101">
        <v>12121</v>
      </c>
      <c r="D31" s="101">
        <v>15189</v>
      </c>
      <c r="E31" s="102">
        <v>84.3</v>
      </c>
      <c r="F31" s="102">
        <f t="shared" si="0"/>
        <v>79.801171900717634</v>
      </c>
      <c r="G31" s="104"/>
    </row>
    <row r="32" spans="1:11" ht="14.25" thickBot="1" x14ac:dyDescent="0.2">
      <c r="A32" s="80"/>
      <c r="B32" s="81" t="s">
        <v>63</v>
      </c>
      <c r="C32" s="82">
        <v>381729</v>
      </c>
      <c r="D32" s="82">
        <v>418402</v>
      </c>
      <c r="E32" s="85">
        <v>99.9</v>
      </c>
      <c r="F32" s="107">
        <f t="shared" si="0"/>
        <v>91.234984536402791</v>
      </c>
      <c r="G32" s="121">
        <v>56.2</v>
      </c>
    </row>
    <row r="33" spans="5:7" x14ac:dyDescent="0.15">
      <c r="E33" s="64"/>
      <c r="F33" s="21"/>
      <c r="G33" s="547"/>
    </row>
    <row r="35" spans="5:7" x14ac:dyDescent="0.15">
      <c r="E35" s="64"/>
      <c r="F35" s="21"/>
    </row>
    <row r="36" spans="5:7" x14ac:dyDescent="0.15">
      <c r="E36" s="64"/>
      <c r="F36" s="21"/>
    </row>
    <row r="37" spans="5:7" x14ac:dyDescent="0.15">
      <c r="E37" s="64"/>
      <c r="F37" s="21"/>
    </row>
    <row r="38" spans="5:7" x14ac:dyDescent="0.15">
      <c r="E38" s="64"/>
      <c r="F38" s="21"/>
    </row>
    <row r="39" spans="5:7" x14ac:dyDescent="0.15">
      <c r="E39" s="64"/>
      <c r="F39" s="21"/>
    </row>
    <row r="40" spans="5:7" x14ac:dyDescent="0.15">
      <c r="E40" s="64"/>
      <c r="F40" s="21"/>
    </row>
    <row r="41" spans="5:7" x14ac:dyDescent="0.15">
      <c r="E41" s="64"/>
      <c r="F41" s="21"/>
    </row>
    <row r="42" spans="5:7" x14ac:dyDescent="0.15">
      <c r="E42" s="64"/>
      <c r="F42" s="21"/>
    </row>
    <row r="43" spans="5:7" x14ac:dyDescent="0.15">
      <c r="E43" s="64"/>
      <c r="F43" s="21"/>
    </row>
    <row r="44" spans="5:7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222</v>
      </c>
      <c r="D53" s="74" t="s">
        <v>213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7" t="s">
        <v>87</v>
      </c>
      <c r="C54" s="9">
        <v>9669</v>
      </c>
      <c r="D54" s="9">
        <v>28064</v>
      </c>
      <c r="E54" s="109">
        <v>88.2</v>
      </c>
      <c r="F54" s="41">
        <f>SUM(C54/D54*100)</f>
        <v>34.453392246294186</v>
      </c>
      <c r="G54" s="96"/>
    </row>
    <row r="55" spans="1:8" x14ac:dyDescent="0.15">
      <c r="A55" s="95">
        <v>2</v>
      </c>
      <c r="B55" s="299" t="s">
        <v>84</v>
      </c>
      <c r="C55" s="9">
        <v>2695</v>
      </c>
      <c r="D55" s="9">
        <v>10665</v>
      </c>
      <c r="E55" s="109">
        <v>68.5</v>
      </c>
      <c r="F55" s="41">
        <f t="shared" ref="F55:F64" si="1">SUM(C55/D55*100)</f>
        <v>25.269573370839193</v>
      </c>
      <c r="G55" s="96"/>
    </row>
    <row r="56" spans="1:8" x14ac:dyDescent="0.15">
      <c r="A56" s="95">
        <v>3</v>
      </c>
      <c r="B56" s="299" t="s">
        <v>115</v>
      </c>
      <c r="C56" s="9">
        <v>2544</v>
      </c>
      <c r="D56" s="9">
        <v>2629</v>
      </c>
      <c r="E56" s="109">
        <v>111.2</v>
      </c>
      <c r="F56" s="41">
        <f t="shared" si="1"/>
        <v>96.766831494864974</v>
      </c>
      <c r="G56" s="96"/>
    </row>
    <row r="57" spans="1:8" x14ac:dyDescent="0.15">
      <c r="A57" s="95">
        <v>4</v>
      </c>
      <c r="B57" s="299" t="s">
        <v>107</v>
      </c>
      <c r="C57" s="9">
        <v>2237</v>
      </c>
      <c r="D57" s="9">
        <v>6171</v>
      </c>
      <c r="E57" s="109">
        <v>113.2</v>
      </c>
      <c r="F57" s="41">
        <f t="shared" si="1"/>
        <v>36.250202560362986</v>
      </c>
      <c r="G57" s="96"/>
      <c r="H57" s="63"/>
    </row>
    <row r="58" spans="1:8" x14ac:dyDescent="0.15">
      <c r="A58" s="95">
        <v>5</v>
      </c>
      <c r="B58" s="299" t="s">
        <v>113</v>
      </c>
      <c r="C58" s="9">
        <v>2225</v>
      </c>
      <c r="D58" s="9">
        <v>2155</v>
      </c>
      <c r="E58" s="70">
        <v>107.5</v>
      </c>
      <c r="F58" s="41">
        <f t="shared" si="1"/>
        <v>103.24825986078888</v>
      </c>
      <c r="G58" s="96"/>
    </row>
    <row r="59" spans="1:8" x14ac:dyDescent="0.15">
      <c r="A59" s="95">
        <v>6</v>
      </c>
      <c r="B59" s="299" t="s">
        <v>105</v>
      </c>
      <c r="C59" s="9">
        <v>1892</v>
      </c>
      <c r="D59" s="9">
        <v>1278</v>
      </c>
      <c r="E59" s="109">
        <v>98.7</v>
      </c>
      <c r="F59" s="41">
        <f t="shared" si="1"/>
        <v>148.04381846635368</v>
      </c>
      <c r="G59" s="96"/>
    </row>
    <row r="60" spans="1:8" x14ac:dyDescent="0.15">
      <c r="A60" s="95">
        <v>7</v>
      </c>
      <c r="B60" s="299" t="s">
        <v>151</v>
      </c>
      <c r="C60" s="9">
        <v>1716</v>
      </c>
      <c r="D60" s="9">
        <v>1994</v>
      </c>
      <c r="E60" s="109">
        <v>103.4</v>
      </c>
      <c r="F60" s="41">
        <f t="shared" si="1"/>
        <v>86.058174523570713</v>
      </c>
      <c r="G60" s="96"/>
    </row>
    <row r="61" spans="1:8" x14ac:dyDescent="0.15">
      <c r="A61" s="95">
        <v>8</v>
      </c>
      <c r="B61" s="299" t="s">
        <v>114</v>
      </c>
      <c r="C61" s="9">
        <v>1488</v>
      </c>
      <c r="D61" s="9">
        <v>2679</v>
      </c>
      <c r="E61" s="529">
        <v>173.6</v>
      </c>
      <c r="F61" s="41">
        <f t="shared" si="1"/>
        <v>55.5431131019037</v>
      </c>
      <c r="G61" s="96"/>
    </row>
    <row r="62" spans="1:8" x14ac:dyDescent="0.15">
      <c r="A62" s="95">
        <v>9</v>
      </c>
      <c r="B62" s="299" t="s">
        <v>158</v>
      </c>
      <c r="C62" s="9">
        <v>1371</v>
      </c>
      <c r="D62" s="9">
        <v>1371</v>
      </c>
      <c r="E62" s="109">
        <v>100</v>
      </c>
      <c r="F62" s="229">
        <f t="shared" si="1"/>
        <v>100</v>
      </c>
      <c r="G62" s="96"/>
    </row>
    <row r="63" spans="1:8" ht="14.25" thickBot="1" x14ac:dyDescent="0.2">
      <c r="A63" s="97">
        <v>10</v>
      </c>
      <c r="B63" s="299" t="s">
        <v>207</v>
      </c>
      <c r="C63" s="98">
        <v>952</v>
      </c>
      <c r="D63" s="98">
        <v>1010</v>
      </c>
      <c r="E63" s="110">
        <v>118.1</v>
      </c>
      <c r="F63" s="41">
        <f t="shared" si="1"/>
        <v>94.257425742574256</v>
      </c>
      <c r="G63" s="99"/>
    </row>
    <row r="64" spans="1:8" ht="14.25" thickBot="1" x14ac:dyDescent="0.2">
      <c r="A64" s="80"/>
      <c r="B64" s="81" t="s">
        <v>59</v>
      </c>
      <c r="C64" s="82">
        <v>28870</v>
      </c>
      <c r="D64" s="82">
        <v>60784</v>
      </c>
      <c r="E64" s="83">
        <v>96.1</v>
      </c>
      <c r="F64" s="107">
        <f t="shared" si="1"/>
        <v>47.496051592524346</v>
      </c>
      <c r="G64" s="121">
        <v>199.9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J50" sqref="J5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222</v>
      </c>
      <c r="D20" s="74" t="s">
        <v>213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22596</v>
      </c>
      <c r="D21" s="9">
        <v>20508</v>
      </c>
      <c r="E21" s="109">
        <v>93.9</v>
      </c>
      <c r="F21" s="41">
        <f t="shared" ref="F21:F31" si="0">SUM(C21/D21*100)</f>
        <v>110.1813926272674</v>
      </c>
      <c r="G21" s="96"/>
    </row>
    <row r="22" spans="1:7" x14ac:dyDescent="0.15">
      <c r="A22" s="95">
        <v>2</v>
      </c>
      <c r="B22" s="299" t="s">
        <v>185</v>
      </c>
      <c r="C22" s="9">
        <v>14711</v>
      </c>
      <c r="D22" s="9">
        <v>16177</v>
      </c>
      <c r="E22" s="109">
        <v>99.5</v>
      </c>
      <c r="F22" s="41">
        <f t="shared" si="0"/>
        <v>90.937751128144896</v>
      </c>
      <c r="G22" s="96"/>
    </row>
    <row r="23" spans="1:7" ht="13.5" customHeight="1" x14ac:dyDescent="0.15">
      <c r="A23" s="95">
        <v>3</v>
      </c>
      <c r="B23" s="299" t="s">
        <v>109</v>
      </c>
      <c r="C23" s="9">
        <v>14545</v>
      </c>
      <c r="D23" s="9">
        <v>9060</v>
      </c>
      <c r="E23" s="109">
        <v>120.1</v>
      </c>
      <c r="F23" s="41">
        <f t="shared" si="0"/>
        <v>160.54083885209712</v>
      </c>
      <c r="G23" s="96"/>
    </row>
    <row r="24" spans="1:7" ht="13.5" customHeight="1" x14ac:dyDescent="0.15">
      <c r="A24" s="95">
        <v>4</v>
      </c>
      <c r="B24" s="299" t="s">
        <v>105</v>
      </c>
      <c r="C24" s="9">
        <v>12041</v>
      </c>
      <c r="D24" s="9">
        <v>8886</v>
      </c>
      <c r="E24" s="109">
        <v>108.3</v>
      </c>
      <c r="F24" s="41">
        <f t="shared" si="0"/>
        <v>135.50528921899618</v>
      </c>
      <c r="G24" s="96"/>
    </row>
    <row r="25" spans="1:7" ht="13.5" customHeight="1" x14ac:dyDescent="0.15">
      <c r="A25" s="95">
        <v>5</v>
      </c>
      <c r="B25" s="299" t="s">
        <v>231</v>
      </c>
      <c r="C25" s="9">
        <v>10298</v>
      </c>
      <c r="D25" s="9">
        <v>3867</v>
      </c>
      <c r="E25" s="109">
        <v>104.2</v>
      </c>
      <c r="F25" s="41">
        <f t="shared" si="0"/>
        <v>266.30462891130071</v>
      </c>
      <c r="G25" s="96"/>
    </row>
    <row r="26" spans="1:7" ht="13.5" customHeight="1" x14ac:dyDescent="0.15">
      <c r="A26" s="95">
        <v>6</v>
      </c>
      <c r="B26" s="299" t="s">
        <v>108</v>
      </c>
      <c r="C26" s="9">
        <v>7013</v>
      </c>
      <c r="D26" s="9">
        <v>9042</v>
      </c>
      <c r="E26" s="109">
        <v>100.8</v>
      </c>
      <c r="F26" s="229">
        <f t="shared" si="0"/>
        <v>77.560274275602751</v>
      </c>
      <c r="G26" s="96"/>
    </row>
    <row r="27" spans="1:7" ht="13.5" customHeight="1" x14ac:dyDescent="0.15">
      <c r="A27" s="95">
        <v>7</v>
      </c>
      <c r="B27" s="299" t="s">
        <v>232</v>
      </c>
      <c r="C27" s="9">
        <v>6919</v>
      </c>
      <c r="D27" s="9">
        <v>28288</v>
      </c>
      <c r="E27" s="109">
        <v>105.8</v>
      </c>
      <c r="F27" s="229">
        <f t="shared" si="0"/>
        <v>24.459134615384613</v>
      </c>
      <c r="G27" s="96"/>
    </row>
    <row r="28" spans="1:7" ht="13.5" customHeight="1" x14ac:dyDescent="0.15">
      <c r="A28" s="95">
        <v>8</v>
      </c>
      <c r="B28" s="299" t="s">
        <v>158</v>
      </c>
      <c r="C28" s="9">
        <v>5040</v>
      </c>
      <c r="D28" s="9">
        <v>4497</v>
      </c>
      <c r="E28" s="109">
        <v>93.8</v>
      </c>
      <c r="F28" s="41">
        <f t="shared" si="0"/>
        <v>112.07471647765178</v>
      </c>
      <c r="G28" s="96"/>
    </row>
    <row r="29" spans="1:7" ht="13.5" customHeight="1" x14ac:dyDescent="0.15">
      <c r="A29" s="95">
        <v>9</v>
      </c>
      <c r="B29" s="299" t="s">
        <v>110</v>
      </c>
      <c r="C29" s="111">
        <v>3192</v>
      </c>
      <c r="D29" s="101">
        <v>3389</v>
      </c>
      <c r="E29" s="112">
        <v>100.5</v>
      </c>
      <c r="F29" s="41">
        <f t="shared" si="0"/>
        <v>94.187075833579229</v>
      </c>
      <c r="G29" s="96"/>
    </row>
    <row r="30" spans="1:7" ht="13.5" customHeight="1" thickBot="1" x14ac:dyDescent="0.2">
      <c r="A30" s="100">
        <v>10</v>
      </c>
      <c r="B30" s="299" t="s">
        <v>86</v>
      </c>
      <c r="C30" s="101">
        <v>2739</v>
      </c>
      <c r="D30" s="101">
        <v>3167</v>
      </c>
      <c r="E30" s="112">
        <v>99.9</v>
      </c>
      <c r="F30" s="229">
        <f t="shared" si="0"/>
        <v>86.485633091253561</v>
      </c>
      <c r="G30" s="104"/>
    </row>
    <row r="31" spans="1:7" ht="13.5" customHeight="1" thickBot="1" x14ac:dyDescent="0.2">
      <c r="A31" s="80"/>
      <c r="B31" s="81" t="s">
        <v>65</v>
      </c>
      <c r="C31" s="82">
        <v>111406</v>
      </c>
      <c r="D31" s="82">
        <v>120424</v>
      </c>
      <c r="E31" s="83">
        <v>101.7</v>
      </c>
      <c r="F31" s="107">
        <f t="shared" si="0"/>
        <v>92.511459509732276</v>
      </c>
      <c r="G31" s="121">
        <v>94.2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222</v>
      </c>
      <c r="D53" s="74" t="s">
        <v>213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70488</v>
      </c>
      <c r="D54" s="6">
        <v>90346</v>
      </c>
      <c r="E54" s="41">
        <v>93.5</v>
      </c>
      <c r="F54" s="41">
        <f t="shared" ref="F54:F64" si="1">SUM(C54/D54*100)</f>
        <v>78.020056228277952</v>
      </c>
      <c r="G54" s="96"/>
    </row>
    <row r="55" spans="1:7" x14ac:dyDescent="0.15">
      <c r="A55" s="95">
        <v>2</v>
      </c>
      <c r="B55" s="299" t="s">
        <v>110</v>
      </c>
      <c r="C55" s="6">
        <v>48386</v>
      </c>
      <c r="D55" s="6">
        <v>40533</v>
      </c>
      <c r="E55" s="41">
        <v>87</v>
      </c>
      <c r="F55" s="41">
        <f t="shared" si="1"/>
        <v>119.37433696000789</v>
      </c>
      <c r="G55" s="96"/>
    </row>
    <row r="56" spans="1:7" x14ac:dyDescent="0.15">
      <c r="A56" s="95">
        <v>3</v>
      </c>
      <c r="B56" s="299" t="s">
        <v>105</v>
      </c>
      <c r="C56" s="6">
        <v>29848</v>
      </c>
      <c r="D56" s="6">
        <v>25898</v>
      </c>
      <c r="E56" s="457">
        <v>111</v>
      </c>
      <c r="F56" s="41">
        <f t="shared" si="1"/>
        <v>115.25214302262722</v>
      </c>
      <c r="G56" s="96"/>
    </row>
    <row r="57" spans="1:7" x14ac:dyDescent="0.15">
      <c r="A57" s="95">
        <v>4</v>
      </c>
      <c r="B57" s="299" t="s">
        <v>151</v>
      </c>
      <c r="C57" s="6">
        <v>19806</v>
      </c>
      <c r="D57" s="6">
        <v>23171</v>
      </c>
      <c r="E57" s="41">
        <v>106.5</v>
      </c>
      <c r="F57" s="41">
        <f t="shared" si="1"/>
        <v>85.477536575892273</v>
      </c>
      <c r="G57" s="96"/>
    </row>
    <row r="58" spans="1:7" x14ac:dyDescent="0.15">
      <c r="A58" s="95">
        <v>5</v>
      </c>
      <c r="B58" s="299" t="s">
        <v>229</v>
      </c>
      <c r="C58" s="6">
        <v>17866</v>
      </c>
      <c r="D58" s="6">
        <v>19541</v>
      </c>
      <c r="E58" s="41">
        <v>90.9</v>
      </c>
      <c r="F58" s="41">
        <f t="shared" si="1"/>
        <v>91.428279003121631</v>
      </c>
      <c r="G58" s="96"/>
    </row>
    <row r="59" spans="1:7" x14ac:dyDescent="0.15">
      <c r="A59" s="95">
        <v>6</v>
      </c>
      <c r="B59" s="299" t="s">
        <v>108</v>
      </c>
      <c r="C59" s="6">
        <v>16976</v>
      </c>
      <c r="D59" s="6">
        <v>21786</v>
      </c>
      <c r="E59" s="41">
        <v>102.9</v>
      </c>
      <c r="F59" s="41">
        <f t="shared" si="1"/>
        <v>77.921601028183247</v>
      </c>
      <c r="G59" s="96"/>
    </row>
    <row r="60" spans="1:7" x14ac:dyDescent="0.15">
      <c r="A60" s="95">
        <v>7</v>
      </c>
      <c r="B60" s="299" t="s">
        <v>239</v>
      </c>
      <c r="C60" s="6">
        <v>16624</v>
      </c>
      <c r="D60" s="6">
        <v>16320</v>
      </c>
      <c r="E60" s="41">
        <v>97.9</v>
      </c>
      <c r="F60" s="41">
        <f t="shared" si="1"/>
        <v>101.86274509803921</v>
      </c>
      <c r="G60" s="96"/>
    </row>
    <row r="61" spans="1:7" x14ac:dyDescent="0.15">
      <c r="A61" s="95">
        <v>8</v>
      </c>
      <c r="B61" s="299" t="s">
        <v>150</v>
      </c>
      <c r="C61" s="6">
        <v>15367</v>
      </c>
      <c r="D61" s="6">
        <v>17667</v>
      </c>
      <c r="E61" s="41">
        <v>104.6</v>
      </c>
      <c r="F61" s="41">
        <f t="shared" si="1"/>
        <v>86.981377709854542</v>
      </c>
      <c r="G61" s="96"/>
    </row>
    <row r="62" spans="1:7" x14ac:dyDescent="0.15">
      <c r="A62" s="95">
        <v>9</v>
      </c>
      <c r="B62" s="299" t="s">
        <v>84</v>
      </c>
      <c r="C62" s="111">
        <v>12901</v>
      </c>
      <c r="D62" s="111">
        <v>11819</v>
      </c>
      <c r="E62" s="102">
        <v>95.2</v>
      </c>
      <c r="F62" s="41">
        <f t="shared" si="1"/>
        <v>109.15475082494288</v>
      </c>
      <c r="G62" s="96"/>
    </row>
    <row r="63" spans="1:7" ht="14.25" thickBot="1" x14ac:dyDescent="0.2">
      <c r="A63" s="100">
        <v>10</v>
      </c>
      <c r="B63" s="299" t="s">
        <v>107</v>
      </c>
      <c r="C63" s="111">
        <v>12515</v>
      </c>
      <c r="D63" s="111">
        <v>15117</v>
      </c>
      <c r="E63" s="102">
        <v>110.8</v>
      </c>
      <c r="F63" s="102">
        <f t="shared" si="1"/>
        <v>82.787590130316858</v>
      </c>
      <c r="G63" s="104"/>
    </row>
    <row r="64" spans="1:7" ht="14.25" thickBot="1" x14ac:dyDescent="0.2">
      <c r="A64" s="80"/>
      <c r="B64" s="81" t="s">
        <v>61</v>
      </c>
      <c r="C64" s="82">
        <v>306975</v>
      </c>
      <c r="D64" s="82">
        <v>333018</v>
      </c>
      <c r="E64" s="85">
        <v>97</v>
      </c>
      <c r="F64" s="107">
        <f t="shared" si="1"/>
        <v>92.179701998090195</v>
      </c>
      <c r="G64" s="121">
        <v>75.3</v>
      </c>
    </row>
    <row r="65" spans="4:9" x14ac:dyDescent="0.15">
      <c r="D65" s="524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S54" sqref="S54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144</v>
      </c>
      <c r="O16" s="209" t="s">
        <v>146</v>
      </c>
    </row>
    <row r="17" spans="1:27" ht="11.1" customHeight="1" x14ac:dyDescent="0.15">
      <c r="A17" s="10" t="s">
        <v>202</v>
      </c>
      <c r="B17" s="206">
        <v>63.2</v>
      </c>
      <c r="C17" s="206">
        <v>70</v>
      </c>
      <c r="D17" s="206">
        <v>71.900000000000006</v>
      </c>
      <c r="E17" s="206">
        <v>79.599999999999994</v>
      </c>
      <c r="F17" s="206">
        <v>76.7</v>
      </c>
      <c r="G17" s="206">
        <v>86</v>
      </c>
      <c r="H17" s="208">
        <v>86.4</v>
      </c>
      <c r="I17" s="206">
        <v>75.400000000000006</v>
      </c>
      <c r="J17" s="206">
        <v>75.400000000000006</v>
      </c>
      <c r="K17" s="206">
        <v>78.400000000000006</v>
      </c>
      <c r="L17" s="206">
        <v>67.5</v>
      </c>
      <c r="M17" s="207">
        <v>73.099999999999994</v>
      </c>
      <c r="N17" s="284">
        <f>SUM(B17:M17)</f>
        <v>903.59999999999991</v>
      </c>
      <c r="O17" s="283">
        <v>114.9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205</v>
      </c>
      <c r="B18" s="206">
        <v>61.5</v>
      </c>
      <c r="C18" s="206">
        <v>79.400000000000006</v>
      </c>
      <c r="D18" s="206">
        <v>78.3</v>
      </c>
      <c r="E18" s="206">
        <v>80.8</v>
      </c>
      <c r="F18" s="206">
        <v>75.5</v>
      </c>
      <c r="G18" s="206">
        <v>87.5</v>
      </c>
      <c r="H18" s="208">
        <v>76.400000000000006</v>
      </c>
      <c r="I18" s="206">
        <v>81.5</v>
      </c>
      <c r="J18" s="206">
        <v>93.4</v>
      </c>
      <c r="K18" s="206">
        <v>68.2</v>
      </c>
      <c r="L18" s="206">
        <v>78</v>
      </c>
      <c r="M18" s="207">
        <v>73.099999999999994</v>
      </c>
      <c r="N18" s="284">
        <f>SUM(B18:M18)</f>
        <v>933.6</v>
      </c>
      <c r="O18" s="283">
        <f t="shared" ref="O18:O20" si="0">ROUND(N18/N17*100,1)</f>
        <v>103.3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214</v>
      </c>
      <c r="B19" s="206">
        <v>67.599999999999994</v>
      </c>
      <c r="C19" s="206">
        <v>77.900000000000006</v>
      </c>
      <c r="D19" s="206">
        <v>84.6</v>
      </c>
      <c r="E19" s="206">
        <v>82.2</v>
      </c>
      <c r="F19" s="206">
        <v>73.400000000000006</v>
      </c>
      <c r="G19" s="206">
        <v>80.5</v>
      </c>
      <c r="H19" s="208">
        <v>83.7</v>
      </c>
      <c r="I19" s="206">
        <v>78.400000000000006</v>
      </c>
      <c r="J19" s="206">
        <v>74.3</v>
      </c>
      <c r="K19" s="206">
        <v>69.400000000000006</v>
      </c>
      <c r="L19" s="206">
        <v>69.599999999999994</v>
      </c>
      <c r="M19" s="207">
        <v>68.099999999999994</v>
      </c>
      <c r="N19" s="284">
        <f>SUM(B19:M19)</f>
        <v>909.7</v>
      </c>
      <c r="O19" s="283">
        <f t="shared" si="0"/>
        <v>97.4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213</v>
      </c>
      <c r="B20" s="206">
        <v>60.4</v>
      </c>
      <c r="C20" s="206">
        <v>67.900000000000006</v>
      </c>
      <c r="D20" s="206">
        <v>64.7</v>
      </c>
      <c r="E20" s="206">
        <v>74.900000000000006</v>
      </c>
      <c r="F20" s="206">
        <v>58.4</v>
      </c>
      <c r="G20" s="206">
        <v>62.5</v>
      </c>
      <c r="H20" s="208">
        <v>65.5</v>
      </c>
      <c r="I20" s="206">
        <v>60</v>
      </c>
      <c r="J20" s="206">
        <v>66</v>
      </c>
      <c r="K20" s="206">
        <v>71.8</v>
      </c>
      <c r="L20" s="206">
        <v>82.7</v>
      </c>
      <c r="M20" s="207">
        <v>78.5</v>
      </c>
      <c r="N20" s="284">
        <f>SUM(B20:M20)</f>
        <v>813.3</v>
      </c>
      <c r="O20" s="283">
        <f t="shared" si="0"/>
        <v>89.4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222</v>
      </c>
      <c r="B21" s="206">
        <v>73.8</v>
      </c>
      <c r="C21" s="206">
        <v>75.2</v>
      </c>
      <c r="D21" s="206">
        <v>80.7</v>
      </c>
      <c r="E21" s="206"/>
      <c r="F21" s="206"/>
      <c r="G21" s="206"/>
      <c r="H21" s="208"/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145</v>
      </c>
      <c r="O41" s="209" t="s">
        <v>146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202</v>
      </c>
      <c r="B42" s="215">
        <v>81.900000000000006</v>
      </c>
      <c r="C42" s="215">
        <v>83.2</v>
      </c>
      <c r="D42" s="215">
        <v>80.2</v>
      </c>
      <c r="E42" s="215">
        <v>83.3</v>
      </c>
      <c r="F42" s="215">
        <v>82.7</v>
      </c>
      <c r="G42" s="215">
        <v>84.9</v>
      </c>
      <c r="H42" s="215">
        <v>86.3</v>
      </c>
      <c r="I42" s="215">
        <v>86</v>
      </c>
      <c r="J42" s="215">
        <v>84.8</v>
      </c>
      <c r="K42" s="215">
        <v>89.3</v>
      </c>
      <c r="L42" s="215">
        <v>83.9</v>
      </c>
      <c r="M42" s="281">
        <v>78.099999999999994</v>
      </c>
      <c r="N42" s="288">
        <f>SUM(B42:M42)/12</f>
        <v>83.716666666666654</v>
      </c>
      <c r="O42" s="283">
        <v>99.2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205</v>
      </c>
      <c r="B43" s="215">
        <v>79.8</v>
      </c>
      <c r="C43" s="215">
        <v>86.7</v>
      </c>
      <c r="D43" s="215">
        <v>87.5</v>
      </c>
      <c r="E43" s="215">
        <v>89.9</v>
      </c>
      <c r="F43" s="215">
        <v>91.4</v>
      </c>
      <c r="G43" s="215">
        <v>93.2</v>
      </c>
      <c r="H43" s="215">
        <v>87.8</v>
      </c>
      <c r="I43" s="215">
        <v>85.7</v>
      </c>
      <c r="J43" s="215">
        <v>93.5</v>
      </c>
      <c r="K43" s="215">
        <v>78.5</v>
      </c>
      <c r="L43" s="215">
        <v>81.599999999999994</v>
      </c>
      <c r="M43" s="281">
        <v>78.3</v>
      </c>
      <c r="N43" s="288">
        <f>SUM(B43:M43)/12</f>
        <v>86.158333333333346</v>
      </c>
      <c r="O43" s="283">
        <f>ROUND(N43/N42*100,1)</f>
        <v>102.9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214</v>
      </c>
      <c r="B44" s="215">
        <v>80.8</v>
      </c>
      <c r="C44" s="215">
        <v>86.3</v>
      </c>
      <c r="D44" s="215">
        <v>91.5</v>
      </c>
      <c r="E44" s="215">
        <v>87</v>
      </c>
      <c r="F44" s="215">
        <v>86.6</v>
      </c>
      <c r="G44" s="215">
        <v>91.7</v>
      </c>
      <c r="H44" s="215">
        <v>91.2</v>
      </c>
      <c r="I44" s="215">
        <v>93.3</v>
      </c>
      <c r="J44" s="215">
        <v>88.1</v>
      </c>
      <c r="K44" s="215">
        <v>94.4</v>
      </c>
      <c r="L44" s="215">
        <v>79.5</v>
      </c>
      <c r="M44" s="281">
        <v>80.2</v>
      </c>
      <c r="N44" s="288">
        <f>SUM(B44:M44)/12</f>
        <v>87.550000000000011</v>
      </c>
      <c r="O44" s="283">
        <f t="shared" ref="O44:O45" si="1">ROUND(N44/N43*100,1)</f>
        <v>101.6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213</v>
      </c>
      <c r="B45" s="215">
        <v>83.7</v>
      </c>
      <c r="C45" s="215">
        <v>85.3</v>
      </c>
      <c r="D45" s="215">
        <v>80</v>
      </c>
      <c r="E45" s="215">
        <v>85.9</v>
      </c>
      <c r="F45" s="215">
        <v>87.6</v>
      </c>
      <c r="G45" s="215">
        <v>86.2</v>
      </c>
      <c r="H45" s="215">
        <v>83.1</v>
      </c>
      <c r="I45" s="215">
        <v>74.900000000000006</v>
      </c>
      <c r="J45" s="215">
        <v>72.900000000000006</v>
      </c>
      <c r="K45" s="215">
        <v>81.5</v>
      </c>
      <c r="L45" s="215">
        <v>93.4</v>
      </c>
      <c r="M45" s="281">
        <v>92.9</v>
      </c>
      <c r="N45" s="288">
        <f>SUM(B45:M45)/12</f>
        <v>83.949999999999989</v>
      </c>
      <c r="O45" s="283">
        <f t="shared" si="1"/>
        <v>95.9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222</v>
      </c>
      <c r="B46" s="215">
        <v>96.4</v>
      </c>
      <c r="C46" s="215">
        <v>97.8</v>
      </c>
      <c r="D46" s="215">
        <v>95.2</v>
      </c>
      <c r="E46" s="215"/>
      <c r="F46" s="215"/>
      <c r="G46" s="215"/>
      <c r="H46" s="215"/>
      <c r="I46" s="215"/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145</v>
      </c>
      <c r="O65" s="389" t="s">
        <v>146</v>
      </c>
    </row>
    <row r="66" spans="1:26" ht="11.1" customHeight="1" x14ac:dyDescent="0.15">
      <c r="A66" s="10" t="s">
        <v>202</v>
      </c>
      <c r="B66" s="206">
        <v>76.3</v>
      </c>
      <c r="C66" s="206">
        <v>84</v>
      </c>
      <c r="D66" s="206">
        <v>89.9</v>
      </c>
      <c r="E66" s="206">
        <v>95.5</v>
      </c>
      <c r="F66" s="206">
        <v>92.8</v>
      </c>
      <c r="G66" s="206">
        <v>101.3</v>
      </c>
      <c r="H66" s="206">
        <v>100.1</v>
      </c>
      <c r="I66" s="206">
        <v>87.6</v>
      </c>
      <c r="J66" s="206">
        <v>89</v>
      </c>
      <c r="K66" s="206">
        <v>87.4</v>
      </c>
      <c r="L66" s="206">
        <v>81</v>
      </c>
      <c r="M66" s="207">
        <v>93.7</v>
      </c>
      <c r="N66" s="287">
        <f>SUM(B66:M66)/12</f>
        <v>89.88333333333334</v>
      </c>
      <c r="O66" s="388">
        <v>115.8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205</v>
      </c>
      <c r="B67" s="206">
        <v>76.8</v>
      </c>
      <c r="C67" s="206">
        <v>91.2</v>
      </c>
      <c r="D67" s="206">
        <v>89.4</v>
      </c>
      <c r="E67" s="206">
        <v>89.7</v>
      </c>
      <c r="F67" s="206">
        <v>82.5</v>
      </c>
      <c r="G67" s="206">
        <v>93.9</v>
      </c>
      <c r="H67" s="206">
        <v>87.4</v>
      </c>
      <c r="I67" s="206">
        <v>95.2</v>
      </c>
      <c r="J67" s="206">
        <v>99.9</v>
      </c>
      <c r="K67" s="206">
        <v>88</v>
      </c>
      <c r="L67" s="206">
        <v>95.5</v>
      </c>
      <c r="M67" s="207">
        <v>93.5</v>
      </c>
      <c r="N67" s="287">
        <f>SUM(B67:M67)/12</f>
        <v>90.25</v>
      </c>
      <c r="O67" s="388">
        <f>ROUND(N67/N66*100,1)</f>
        <v>100.4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214</v>
      </c>
      <c r="B68" s="206">
        <v>83.3</v>
      </c>
      <c r="C68" s="206">
        <v>89.9</v>
      </c>
      <c r="D68" s="206">
        <v>92.2</v>
      </c>
      <c r="E68" s="206">
        <v>94.6</v>
      </c>
      <c r="F68" s="206">
        <v>84.8</v>
      </c>
      <c r="G68" s="206">
        <v>87.4</v>
      </c>
      <c r="H68" s="206">
        <v>91.8</v>
      </c>
      <c r="I68" s="206">
        <v>83.9</v>
      </c>
      <c r="J68" s="206">
        <v>84.7</v>
      </c>
      <c r="K68" s="206">
        <v>72.599999999999994</v>
      </c>
      <c r="L68" s="206">
        <v>88.6</v>
      </c>
      <c r="M68" s="207">
        <v>84.9</v>
      </c>
      <c r="N68" s="287">
        <f>SUM(B68:M68)/12</f>
        <v>86.558333333333337</v>
      </c>
      <c r="O68" s="283">
        <f t="shared" ref="O68:O69" si="2">ROUND(N68/N67*100,1)</f>
        <v>95.9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213</v>
      </c>
      <c r="B69" s="206">
        <v>71.5</v>
      </c>
      <c r="C69" s="206">
        <v>79.400000000000006</v>
      </c>
      <c r="D69" s="206">
        <v>81.5</v>
      </c>
      <c r="E69" s="206">
        <v>86.7</v>
      </c>
      <c r="F69" s="206">
        <v>66.3</v>
      </c>
      <c r="G69" s="206">
        <v>72.8</v>
      </c>
      <c r="H69" s="206">
        <v>79.2</v>
      </c>
      <c r="I69" s="206">
        <v>81.2</v>
      </c>
      <c r="J69" s="206">
        <v>90.7</v>
      </c>
      <c r="K69" s="206">
        <v>87.4</v>
      </c>
      <c r="L69" s="206">
        <v>87.8</v>
      </c>
      <c r="M69" s="207">
        <v>84.6</v>
      </c>
      <c r="N69" s="287">
        <f>SUM(B69:M69)/12</f>
        <v>80.75833333333334</v>
      </c>
      <c r="O69" s="283">
        <f t="shared" si="2"/>
        <v>93.3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222</v>
      </c>
      <c r="B70" s="206">
        <v>76.2</v>
      </c>
      <c r="C70" s="206">
        <v>76.7</v>
      </c>
      <c r="D70" s="206">
        <v>85</v>
      </c>
      <c r="E70" s="206"/>
      <c r="F70" s="206"/>
      <c r="G70" s="206"/>
      <c r="H70" s="206"/>
      <c r="I70" s="206"/>
      <c r="J70" s="206"/>
      <c r="K70" s="206"/>
      <c r="L70" s="206"/>
      <c r="M70" s="207"/>
      <c r="N70" s="287"/>
      <c r="O70" s="283"/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D76" sqref="D76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144</v>
      </c>
      <c r="O18" s="282" t="s">
        <v>146</v>
      </c>
    </row>
    <row r="19" spans="1:18" ht="11.1" customHeight="1" x14ac:dyDescent="0.15">
      <c r="A19" s="10" t="s">
        <v>202</v>
      </c>
      <c r="B19" s="215">
        <v>12.8</v>
      </c>
      <c r="C19" s="215">
        <v>13.9</v>
      </c>
      <c r="D19" s="215">
        <v>14.7</v>
      </c>
      <c r="E19" s="215">
        <v>15.6</v>
      </c>
      <c r="F19" s="215">
        <v>16.100000000000001</v>
      </c>
      <c r="G19" s="215">
        <v>15.1</v>
      </c>
      <c r="H19" s="215">
        <v>14.4</v>
      </c>
      <c r="I19" s="215">
        <v>14.6</v>
      </c>
      <c r="J19" s="215">
        <v>15.2</v>
      </c>
      <c r="K19" s="215">
        <v>14.3</v>
      </c>
      <c r="L19" s="215">
        <v>15.3</v>
      </c>
      <c r="M19" s="215">
        <v>14.9</v>
      </c>
      <c r="N19" s="288">
        <f>SUM(B19:M19)</f>
        <v>176.90000000000003</v>
      </c>
      <c r="O19" s="288">
        <v>111.6</v>
      </c>
      <c r="Q19" s="290"/>
      <c r="R19" s="290"/>
    </row>
    <row r="20" spans="1:18" ht="11.1" customHeight="1" x14ac:dyDescent="0.15">
      <c r="A20" s="10" t="s">
        <v>205</v>
      </c>
      <c r="B20" s="215">
        <v>14.2</v>
      </c>
      <c r="C20" s="215">
        <v>12.5</v>
      </c>
      <c r="D20" s="215">
        <v>14.7</v>
      </c>
      <c r="E20" s="215">
        <v>13.7</v>
      </c>
      <c r="F20" s="215">
        <v>14.5</v>
      </c>
      <c r="G20" s="215">
        <v>14.4</v>
      </c>
      <c r="H20" s="215">
        <v>12.7</v>
      </c>
      <c r="I20" s="215">
        <v>13.9</v>
      </c>
      <c r="J20" s="215">
        <v>14.1</v>
      </c>
      <c r="K20" s="215">
        <v>14</v>
      </c>
      <c r="L20" s="215">
        <v>18.8</v>
      </c>
      <c r="M20" s="215">
        <v>14.8</v>
      </c>
      <c r="N20" s="288">
        <f>SUM(B20:M20)</f>
        <v>172.3</v>
      </c>
      <c r="O20" s="288">
        <f>ROUND(N20/N19*100,1)</f>
        <v>97.4</v>
      </c>
      <c r="Q20" s="290"/>
      <c r="R20" s="290"/>
    </row>
    <row r="21" spans="1:18" ht="11.1" customHeight="1" x14ac:dyDescent="0.15">
      <c r="A21" s="10" t="s">
        <v>214</v>
      </c>
      <c r="B21" s="215">
        <v>14.9</v>
      </c>
      <c r="C21" s="215">
        <v>13.1</v>
      </c>
      <c r="D21" s="215">
        <v>14.8</v>
      </c>
      <c r="E21" s="215">
        <v>13.9</v>
      </c>
      <c r="F21" s="215">
        <v>14.1</v>
      </c>
      <c r="G21" s="215">
        <v>13.1</v>
      </c>
      <c r="H21" s="215">
        <v>15.5</v>
      </c>
      <c r="I21" s="215">
        <v>12.9</v>
      </c>
      <c r="J21" s="215">
        <v>12.4</v>
      </c>
      <c r="K21" s="215">
        <v>15.2</v>
      </c>
      <c r="L21" s="215">
        <v>13.1</v>
      </c>
      <c r="M21" s="215">
        <v>14.2</v>
      </c>
      <c r="N21" s="288">
        <f>SUM(B21:M21)</f>
        <v>167.2</v>
      </c>
      <c r="O21" s="288">
        <f t="shared" ref="O21:O22" si="0">ROUND(N21/N20*100,1)</f>
        <v>97</v>
      </c>
      <c r="Q21" s="290"/>
      <c r="R21" s="290"/>
    </row>
    <row r="22" spans="1:18" ht="11.1" customHeight="1" x14ac:dyDescent="0.15">
      <c r="A22" s="10" t="s">
        <v>213</v>
      </c>
      <c r="B22" s="215">
        <v>11.4</v>
      </c>
      <c r="C22" s="215">
        <v>13.5</v>
      </c>
      <c r="D22" s="215">
        <v>13.7</v>
      </c>
      <c r="E22" s="215">
        <v>13.4</v>
      </c>
      <c r="F22" s="215">
        <v>13.1</v>
      </c>
      <c r="G22" s="215">
        <v>12.4</v>
      </c>
      <c r="H22" s="215">
        <v>11.1</v>
      </c>
      <c r="I22" s="215">
        <v>12</v>
      </c>
      <c r="J22" s="215">
        <v>12.5</v>
      </c>
      <c r="K22" s="215">
        <v>11.2</v>
      </c>
      <c r="L22" s="215">
        <v>11.7</v>
      </c>
      <c r="M22" s="215">
        <v>13.4</v>
      </c>
      <c r="N22" s="288">
        <f>SUM(B22:M22)</f>
        <v>149.4</v>
      </c>
      <c r="O22" s="288">
        <f t="shared" si="0"/>
        <v>89.4</v>
      </c>
      <c r="Q22" s="290"/>
      <c r="R22" s="290"/>
    </row>
    <row r="23" spans="1:18" ht="11.1" customHeight="1" x14ac:dyDescent="0.15">
      <c r="A23" s="10" t="s">
        <v>222</v>
      </c>
      <c r="B23" s="215">
        <v>9.4</v>
      </c>
      <c r="C23" s="215">
        <v>10.3</v>
      </c>
      <c r="D23" s="215">
        <v>13.4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145</v>
      </c>
      <c r="O42" s="282" t="s">
        <v>146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202</v>
      </c>
      <c r="B43" s="215">
        <v>21.8</v>
      </c>
      <c r="C43" s="215">
        <v>23</v>
      </c>
      <c r="D43" s="215">
        <v>22.8</v>
      </c>
      <c r="E43" s="215">
        <v>23.1</v>
      </c>
      <c r="F43" s="215">
        <v>23.5</v>
      </c>
      <c r="G43" s="215">
        <v>24.2</v>
      </c>
      <c r="H43" s="215">
        <v>22.7</v>
      </c>
      <c r="I43" s="215">
        <v>23</v>
      </c>
      <c r="J43" s="215">
        <v>22.9</v>
      </c>
      <c r="K43" s="215">
        <v>22.9</v>
      </c>
      <c r="L43" s="215">
        <v>23</v>
      </c>
      <c r="M43" s="215">
        <v>24</v>
      </c>
      <c r="N43" s="288">
        <f>SUM(B43:M43)/12</f>
        <v>23.074999999999999</v>
      </c>
      <c r="O43" s="288">
        <v>98.7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205</v>
      </c>
      <c r="B44" s="215">
        <v>23.3</v>
      </c>
      <c r="C44" s="215">
        <v>22.2</v>
      </c>
      <c r="D44" s="215">
        <v>23.2</v>
      </c>
      <c r="E44" s="215">
        <v>24.1</v>
      </c>
      <c r="F44" s="215">
        <v>24.8</v>
      </c>
      <c r="G44" s="215">
        <v>24.4</v>
      </c>
      <c r="H44" s="215">
        <v>22.4</v>
      </c>
      <c r="I44" s="215">
        <v>22.6</v>
      </c>
      <c r="J44" s="215">
        <v>23.1</v>
      </c>
      <c r="K44" s="215">
        <v>22.1</v>
      </c>
      <c r="L44" s="215">
        <v>26.5</v>
      </c>
      <c r="M44" s="215">
        <v>25.5</v>
      </c>
      <c r="N44" s="288">
        <f>SUM(B44:M44)/12</f>
        <v>23.683333333333334</v>
      </c>
      <c r="O44" s="288">
        <f>ROUND(N44/N43*100,1)</f>
        <v>102.6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214</v>
      </c>
      <c r="B45" s="215">
        <v>23.9</v>
      </c>
      <c r="C45" s="215">
        <v>23.5</v>
      </c>
      <c r="D45" s="215">
        <v>24.5</v>
      </c>
      <c r="E45" s="215">
        <v>24.1</v>
      </c>
      <c r="F45" s="215">
        <v>25.4</v>
      </c>
      <c r="G45" s="215">
        <v>25</v>
      </c>
      <c r="H45" s="215">
        <v>26.2</v>
      </c>
      <c r="I45" s="215">
        <v>25.1</v>
      </c>
      <c r="J45" s="215">
        <v>24.1</v>
      </c>
      <c r="K45" s="215">
        <v>24.5</v>
      </c>
      <c r="L45" s="215">
        <v>23.8</v>
      </c>
      <c r="M45" s="215">
        <v>23.8</v>
      </c>
      <c r="N45" s="288">
        <f>SUM(B45:M45)/12</f>
        <v>24.491666666666664</v>
      </c>
      <c r="O45" s="288">
        <f t="shared" ref="O45:O46" si="1">ROUND(N45/N44*100,1)</f>
        <v>103.4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213</v>
      </c>
      <c r="B46" s="215">
        <v>22.9</v>
      </c>
      <c r="C46" s="215">
        <v>22.7</v>
      </c>
      <c r="D46" s="215">
        <v>23</v>
      </c>
      <c r="E46" s="215">
        <v>23.1</v>
      </c>
      <c r="F46" s="215">
        <v>24.7</v>
      </c>
      <c r="G46" s="215">
        <v>24.6</v>
      </c>
      <c r="H46" s="215">
        <v>23.1</v>
      </c>
      <c r="I46" s="215">
        <v>23.2</v>
      </c>
      <c r="J46" s="215">
        <v>22.3</v>
      </c>
      <c r="K46" s="215">
        <v>20.8</v>
      </c>
      <c r="L46" s="215">
        <v>19.5</v>
      </c>
      <c r="M46" s="215">
        <v>20.100000000000001</v>
      </c>
      <c r="N46" s="288">
        <f>SUM(B46:M46)/12</f>
        <v>22.5</v>
      </c>
      <c r="O46" s="288">
        <f t="shared" si="1"/>
        <v>91.9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222</v>
      </c>
      <c r="B47" s="215">
        <v>18.8</v>
      </c>
      <c r="C47" s="215">
        <v>18.100000000000001</v>
      </c>
      <c r="D47" s="215">
        <v>19.5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145</v>
      </c>
      <c r="O70" s="282" t="s">
        <v>146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202</v>
      </c>
      <c r="B71" s="206">
        <v>57.9</v>
      </c>
      <c r="C71" s="206">
        <v>59.2</v>
      </c>
      <c r="D71" s="206">
        <v>64.3</v>
      </c>
      <c r="E71" s="206">
        <v>67.400000000000006</v>
      </c>
      <c r="F71" s="206">
        <v>68.5</v>
      </c>
      <c r="G71" s="206">
        <v>61.6</v>
      </c>
      <c r="H71" s="206">
        <v>64.7</v>
      </c>
      <c r="I71" s="206">
        <v>63.2</v>
      </c>
      <c r="J71" s="206">
        <v>66.5</v>
      </c>
      <c r="K71" s="206">
        <v>62.4</v>
      </c>
      <c r="L71" s="206">
        <v>66.099999999999994</v>
      </c>
      <c r="M71" s="206">
        <v>61.3</v>
      </c>
      <c r="N71" s="287">
        <f>SUM(B71:M71)/12</f>
        <v>63.591666666666661</v>
      </c>
      <c r="O71" s="288">
        <v>111.5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205</v>
      </c>
      <c r="B72" s="206">
        <v>61.3</v>
      </c>
      <c r="C72" s="206">
        <v>57.5</v>
      </c>
      <c r="D72" s="206">
        <v>62.8</v>
      </c>
      <c r="E72" s="206">
        <v>55.8</v>
      </c>
      <c r="F72" s="206">
        <v>58</v>
      </c>
      <c r="G72" s="206">
        <v>59.3</v>
      </c>
      <c r="H72" s="206">
        <v>58.4</v>
      </c>
      <c r="I72" s="206">
        <v>61.5</v>
      </c>
      <c r="J72" s="206">
        <v>60.7</v>
      </c>
      <c r="K72" s="206">
        <v>64</v>
      </c>
      <c r="L72" s="206">
        <v>68.3</v>
      </c>
      <c r="M72" s="206">
        <v>58.9</v>
      </c>
      <c r="N72" s="287">
        <f>SUM(B72:M72)/12</f>
        <v>60.541666666666657</v>
      </c>
      <c r="O72" s="288">
        <f t="shared" ref="O72:O74" si="2">ROUND(N72/N71*100,1)</f>
        <v>95.2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214</v>
      </c>
      <c r="B73" s="206">
        <v>63.7</v>
      </c>
      <c r="C73" s="206">
        <v>56.1</v>
      </c>
      <c r="D73" s="206">
        <v>59.3</v>
      </c>
      <c r="E73" s="206">
        <v>58.2</v>
      </c>
      <c r="F73" s="206">
        <v>54.4</v>
      </c>
      <c r="G73" s="206">
        <v>52.5</v>
      </c>
      <c r="H73" s="206">
        <v>58.1</v>
      </c>
      <c r="I73" s="206">
        <v>52.2</v>
      </c>
      <c r="J73" s="206">
        <v>52.7</v>
      </c>
      <c r="K73" s="206">
        <v>61.5</v>
      </c>
      <c r="L73" s="206">
        <v>55.5</v>
      </c>
      <c r="M73" s="206">
        <v>59.8</v>
      </c>
      <c r="N73" s="287">
        <f>SUM(B73:M73)/12</f>
        <v>57</v>
      </c>
      <c r="O73" s="288">
        <f t="shared" si="2"/>
        <v>94.2</v>
      </c>
      <c r="Q73" s="390"/>
      <c r="R73" s="390"/>
    </row>
    <row r="74" spans="1:26" ht="11.1" customHeight="1" x14ac:dyDescent="0.15">
      <c r="A74" s="10" t="s">
        <v>213</v>
      </c>
      <c r="B74" s="206">
        <v>50.6</v>
      </c>
      <c r="C74" s="206">
        <v>59.7</v>
      </c>
      <c r="D74" s="206">
        <v>59.2</v>
      </c>
      <c r="E74" s="206">
        <v>58</v>
      </c>
      <c r="F74" s="206">
        <v>51.7</v>
      </c>
      <c r="G74" s="206">
        <v>50.6</v>
      </c>
      <c r="H74" s="206">
        <v>49.6</v>
      </c>
      <c r="I74" s="206">
        <v>51.4</v>
      </c>
      <c r="J74" s="206">
        <v>56.8</v>
      </c>
      <c r="K74" s="206">
        <v>55.7</v>
      </c>
      <c r="L74" s="206">
        <v>61.1</v>
      </c>
      <c r="M74" s="206">
        <v>66.099999999999994</v>
      </c>
      <c r="N74" s="287">
        <f>SUM(B74:M74)/12</f>
        <v>55.875000000000007</v>
      </c>
      <c r="O74" s="288">
        <f t="shared" si="2"/>
        <v>98</v>
      </c>
      <c r="Q74" s="390"/>
      <c r="R74" s="390"/>
    </row>
    <row r="75" spans="1:26" ht="11.1" customHeight="1" x14ac:dyDescent="0.15">
      <c r="A75" s="10" t="s">
        <v>222</v>
      </c>
      <c r="B75" s="206">
        <v>51.9</v>
      </c>
      <c r="C75" s="206">
        <v>57.5</v>
      </c>
      <c r="D75" s="206">
        <v>67.900000000000006</v>
      </c>
      <c r="E75" s="206"/>
      <c r="F75" s="206"/>
      <c r="G75" s="206"/>
      <c r="H75" s="206"/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D89" sqref="D8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16" t="s">
        <v>146</v>
      </c>
      <c r="AA24" s="1"/>
    </row>
    <row r="25" spans="1:27" ht="11.1" customHeight="1" x14ac:dyDescent="0.15">
      <c r="A25" s="10" t="s">
        <v>202</v>
      </c>
      <c r="B25" s="215">
        <v>16.899999999999999</v>
      </c>
      <c r="C25" s="215">
        <v>14.7</v>
      </c>
      <c r="D25" s="215">
        <v>19.899999999999999</v>
      </c>
      <c r="E25" s="215">
        <v>20</v>
      </c>
      <c r="F25" s="215">
        <v>23.4</v>
      </c>
      <c r="G25" s="215">
        <v>19.3</v>
      </c>
      <c r="H25" s="215">
        <v>19.5</v>
      </c>
      <c r="I25" s="215">
        <v>17.8</v>
      </c>
      <c r="J25" s="215">
        <v>19</v>
      </c>
      <c r="K25" s="215">
        <v>17.8</v>
      </c>
      <c r="L25" s="215">
        <v>19.100000000000001</v>
      </c>
      <c r="M25" s="215">
        <v>22.7</v>
      </c>
      <c r="N25" s="288">
        <f>SUM(B25:M25)</f>
        <v>230.1</v>
      </c>
      <c r="O25" s="208">
        <v>107.6</v>
      </c>
      <c r="Q25" s="21"/>
      <c r="R25" s="21"/>
      <c r="AA25" s="1"/>
    </row>
    <row r="26" spans="1:27" ht="11.1" customHeight="1" x14ac:dyDescent="0.15">
      <c r="A26" s="10" t="s">
        <v>205</v>
      </c>
      <c r="B26" s="215">
        <v>17.8</v>
      </c>
      <c r="C26" s="215">
        <v>19.2</v>
      </c>
      <c r="D26" s="215">
        <v>22</v>
      </c>
      <c r="E26" s="215">
        <v>19.600000000000001</v>
      </c>
      <c r="F26" s="215">
        <v>21.2</v>
      </c>
      <c r="G26" s="215">
        <v>21.5</v>
      </c>
      <c r="H26" s="215">
        <v>19.5</v>
      </c>
      <c r="I26" s="215">
        <v>20.8</v>
      </c>
      <c r="J26" s="215">
        <v>18</v>
      </c>
      <c r="K26" s="215">
        <v>21.1</v>
      </c>
      <c r="L26" s="215">
        <v>20.7</v>
      </c>
      <c r="M26" s="215">
        <v>18.2</v>
      </c>
      <c r="N26" s="288">
        <f>SUM(B26:M26)</f>
        <v>239.6</v>
      </c>
      <c r="O26" s="208">
        <f>ROUND(N26/N25*100,1)</f>
        <v>104.1</v>
      </c>
      <c r="Q26" s="21"/>
      <c r="R26" s="21"/>
      <c r="AA26" s="1"/>
    </row>
    <row r="27" spans="1:27" ht="11.1" customHeight="1" x14ac:dyDescent="0.15">
      <c r="A27" s="10" t="s">
        <v>214</v>
      </c>
      <c r="B27" s="215">
        <v>18.600000000000001</v>
      </c>
      <c r="C27" s="215">
        <v>19.100000000000001</v>
      </c>
      <c r="D27" s="215">
        <v>19.899999999999999</v>
      </c>
      <c r="E27" s="215">
        <v>18.5</v>
      </c>
      <c r="F27" s="215">
        <v>19.8</v>
      </c>
      <c r="G27" s="215">
        <v>18</v>
      </c>
      <c r="H27" s="215">
        <v>20.6</v>
      </c>
      <c r="I27" s="215">
        <v>17.5</v>
      </c>
      <c r="J27" s="215">
        <v>17.100000000000001</v>
      </c>
      <c r="K27" s="215">
        <v>21.2</v>
      </c>
      <c r="L27" s="215">
        <v>19</v>
      </c>
      <c r="M27" s="215">
        <v>18.2</v>
      </c>
      <c r="N27" s="288">
        <f>SUM(B27:M27)</f>
        <v>227.49999999999997</v>
      </c>
      <c r="O27" s="208">
        <f t="shared" ref="O27:O28" si="0">ROUND(N27/N26*100,1)</f>
        <v>94.9</v>
      </c>
      <c r="Q27" s="21"/>
      <c r="R27" s="21"/>
      <c r="AA27" s="1"/>
    </row>
    <row r="28" spans="1:27" ht="11.1" customHeight="1" x14ac:dyDescent="0.15">
      <c r="A28" s="10" t="s">
        <v>213</v>
      </c>
      <c r="B28" s="215">
        <v>18</v>
      </c>
      <c r="C28" s="215">
        <v>21.8</v>
      </c>
      <c r="D28" s="215">
        <v>22.1</v>
      </c>
      <c r="E28" s="215">
        <v>19</v>
      </c>
      <c r="F28" s="215">
        <v>19.3</v>
      </c>
      <c r="G28" s="215">
        <v>17.8</v>
      </c>
      <c r="H28" s="215">
        <v>20.3</v>
      </c>
      <c r="I28" s="215">
        <v>18.899999999999999</v>
      </c>
      <c r="J28" s="215">
        <v>18.600000000000001</v>
      </c>
      <c r="K28" s="215">
        <v>20.100000000000001</v>
      </c>
      <c r="L28" s="215">
        <v>17.3</v>
      </c>
      <c r="M28" s="215">
        <v>19.2</v>
      </c>
      <c r="N28" s="288">
        <f>SUM(B28:M28)</f>
        <v>232.4</v>
      </c>
      <c r="O28" s="208">
        <f t="shared" si="0"/>
        <v>102.2</v>
      </c>
      <c r="Q28" s="21"/>
      <c r="R28" s="21"/>
      <c r="AA28" s="1"/>
    </row>
    <row r="29" spans="1:27" ht="11.1" customHeight="1" x14ac:dyDescent="0.15">
      <c r="A29" s="10" t="s">
        <v>222</v>
      </c>
      <c r="B29" s="215">
        <v>16.7</v>
      </c>
      <c r="C29" s="215">
        <v>20</v>
      </c>
      <c r="D29" s="215">
        <v>21.5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202</v>
      </c>
      <c r="B54" s="215">
        <v>38</v>
      </c>
      <c r="C54" s="215">
        <v>35.700000000000003</v>
      </c>
      <c r="D54" s="215">
        <v>37</v>
      </c>
      <c r="E54" s="215">
        <v>36.799999999999997</v>
      </c>
      <c r="F54" s="215">
        <v>39.200000000000003</v>
      </c>
      <c r="G54" s="215">
        <v>38</v>
      </c>
      <c r="H54" s="215">
        <v>35.9</v>
      </c>
      <c r="I54" s="215">
        <v>35.4</v>
      </c>
      <c r="J54" s="215">
        <v>36.700000000000003</v>
      </c>
      <c r="K54" s="215">
        <v>37.200000000000003</v>
      </c>
      <c r="L54" s="215">
        <v>37.1</v>
      </c>
      <c r="M54" s="215">
        <v>38</v>
      </c>
      <c r="N54" s="288">
        <f t="shared" ref="N54:N56" si="1">SUM(B54:M54)/12</f>
        <v>37.083333333333329</v>
      </c>
      <c r="O54" s="393">
        <v>95.5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205</v>
      </c>
      <c r="B55" s="215">
        <v>36.9</v>
      </c>
      <c r="C55" s="215">
        <v>38.9</v>
      </c>
      <c r="D55" s="215">
        <v>39.799999999999997</v>
      </c>
      <c r="E55" s="215">
        <v>38.4</v>
      </c>
      <c r="F55" s="215">
        <v>39.200000000000003</v>
      </c>
      <c r="G55" s="215">
        <v>40.700000000000003</v>
      </c>
      <c r="H55" s="215">
        <v>37.9</v>
      </c>
      <c r="I55" s="215">
        <v>39</v>
      </c>
      <c r="J55" s="215">
        <v>38.4</v>
      </c>
      <c r="K55" s="215">
        <v>40.1</v>
      </c>
      <c r="L55" s="215">
        <v>40.799999999999997</v>
      </c>
      <c r="M55" s="215">
        <v>39.700000000000003</v>
      </c>
      <c r="N55" s="288">
        <f t="shared" si="1"/>
        <v>39.15</v>
      </c>
      <c r="O55" s="393">
        <f>ROUND(N55/N54*100,1)</f>
        <v>105.6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214</v>
      </c>
      <c r="B56" s="215">
        <v>40.9</v>
      </c>
      <c r="C56" s="215">
        <v>42.3</v>
      </c>
      <c r="D56" s="215">
        <v>42.1</v>
      </c>
      <c r="E56" s="215">
        <v>37.9</v>
      </c>
      <c r="F56" s="215">
        <v>39.700000000000003</v>
      </c>
      <c r="G56" s="215">
        <v>38.4</v>
      </c>
      <c r="H56" s="215">
        <v>39.6</v>
      </c>
      <c r="I56" s="215">
        <v>39.299999999999997</v>
      </c>
      <c r="J56" s="215">
        <v>38.1</v>
      </c>
      <c r="K56" s="215">
        <v>40.4</v>
      </c>
      <c r="L56" s="215">
        <v>41.1</v>
      </c>
      <c r="M56" s="215">
        <v>39</v>
      </c>
      <c r="N56" s="288">
        <f t="shared" si="1"/>
        <v>39.9</v>
      </c>
      <c r="O56" s="393">
        <f t="shared" ref="O56:O57" si="2">ROUND(N56/N55*100,1)</f>
        <v>101.9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213</v>
      </c>
      <c r="B57" s="215">
        <v>40.5</v>
      </c>
      <c r="C57" s="215">
        <v>42.5</v>
      </c>
      <c r="D57" s="215">
        <v>41.8</v>
      </c>
      <c r="E57" s="215">
        <v>40.1</v>
      </c>
      <c r="F57" s="215">
        <v>43</v>
      </c>
      <c r="G57" s="215">
        <v>42.8</v>
      </c>
      <c r="H57" s="215">
        <v>42.7</v>
      </c>
      <c r="I57" s="215">
        <v>42.3</v>
      </c>
      <c r="J57" s="215">
        <v>41</v>
      </c>
      <c r="K57" s="215">
        <v>40.700000000000003</v>
      </c>
      <c r="L57" s="215">
        <v>38</v>
      </c>
      <c r="M57" s="215">
        <v>36.4</v>
      </c>
      <c r="N57" s="288">
        <f>SUM(B57:M57)/12</f>
        <v>40.983333333333327</v>
      </c>
      <c r="O57" s="393">
        <f t="shared" si="2"/>
        <v>102.7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222</v>
      </c>
      <c r="B58" s="215">
        <v>36.9</v>
      </c>
      <c r="C58" s="215">
        <v>38.200000000000003</v>
      </c>
      <c r="D58" s="215">
        <v>38.200000000000003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</row>
    <row r="84" spans="1:18" s="212" customFormat="1" ht="11.1" customHeight="1" x14ac:dyDescent="0.15">
      <c r="A84" s="10" t="s">
        <v>202</v>
      </c>
      <c r="B84" s="206">
        <v>44</v>
      </c>
      <c r="C84" s="206">
        <v>42.9</v>
      </c>
      <c r="D84" s="206">
        <v>52.9</v>
      </c>
      <c r="E84" s="206">
        <v>54.6</v>
      </c>
      <c r="F84" s="206">
        <v>58.6</v>
      </c>
      <c r="G84" s="206">
        <v>51.4</v>
      </c>
      <c r="H84" s="208">
        <v>55.6</v>
      </c>
      <c r="I84" s="206">
        <v>50.5</v>
      </c>
      <c r="J84" s="206">
        <v>50.9</v>
      </c>
      <c r="K84" s="206">
        <v>47.7</v>
      </c>
      <c r="L84" s="206">
        <v>51.7</v>
      </c>
      <c r="M84" s="206">
        <v>59.4</v>
      </c>
      <c r="N84" s="287">
        <f t="shared" ref="N84:N87" si="3">SUM(B84:M84)/12</f>
        <v>51.68333333333333</v>
      </c>
      <c r="O84" s="393">
        <v>112.9</v>
      </c>
      <c r="Q84" s="392"/>
      <c r="R84" s="392"/>
    </row>
    <row r="85" spans="1:18" s="212" customFormat="1" ht="11.1" customHeight="1" x14ac:dyDescent="0.15">
      <c r="A85" s="10" t="s">
        <v>205</v>
      </c>
      <c r="B85" s="206">
        <v>49</v>
      </c>
      <c r="C85" s="206">
        <v>47.9</v>
      </c>
      <c r="D85" s="206">
        <v>54.9</v>
      </c>
      <c r="E85" s="206">
        <v>51.9</v>
      </c>
      <c r="F85" s="206">
        <v>53.4</v>
      </c>
      <c r="G85" s="206">
        <v>52</v>
      </c>
      <c r="H85" s="208">
        <v>53.1</v>
      </c>
      <c r="I85" s="206">
        <v>52.7</v>
      </c>
      <c r="J85" s="206">
        <v>47.4</v>
      </c>
      <c r="K85" s="206">
        <v>51.7</v>
      </c>
      <c r="L85" s="206">
        <v>50.5</v>
      </c>
      <c r="M85" s="206">
        <v>46.4</v>
      </c>
      <c r="N85" s="287">
        <f t="shared" si="3"/>
        <v>50.908333333333331</v>
      </c>
      <c r="O85" s="393">
        <f>ROUND(N85/N84*100,1)</f>
        <v>98.5</v>
      </c>
      <c r="Q85" s="392"/>
      <c r="R85" s="392"/>
    </row>
    <row r="86" spans="1:18" s="212" customFormat="1" ht="11.1" customHeight="1" x14ac:dyDescent="0.15">
      <c r="A86" s="10" t="s">
        <v>214</v>
      </c>
      <c r="B86" s="206">
        <v>44.7</v>
      </c>
      <c r="C86" s="206">
        <v>44.2</v>
      </c>
      <c r="D86" s="206">
        <v>47.2</v>
      </c>
      <c r="E86" s="206">
        <v>51.4</v>
      </c>
      <c r="F86" s="206">
        <v>48.7</v>
      </c>
      <c r="G86" s="206">
        <v>47.7</v>
      </c>
      <c r="H86" s="208">
        <v>51.2</v>
      </c>
      <c r="I86" s="206">
        <v>44.5</v>
      </c>
      <c r="J86" s="206">
        <v>45.6</v>
      </c>
      <c r="K86" s="206">
        <v>51.2</v>
      </c>
      <c r="L86" s="206">
        <v>45.8</v>
      </c>
      <c r="M86" s="206">
        <v>48.1</v>
      </c>
      <c r="N86" s="287">
        <f t="shared" si="3"/>
        <v>47.525000000000006</v>
      </c>
      <c r="O86" s="393">
        <f t="shared" ref="O86:O87" si="4">ROUND(N86/N85*100,1)</f>
        <v>93.4</v>
      </c>
      <c r="Q86" s="392"/>
      <c r="R86" s="392"/>
    </row>
    <row r="87" spans="1:18" s="212" customFormat="1" ht="11.1" customHeight="1" x14ac:dyDescent="0.15">
      <c r="A87" s="10" t="s">
        <v>213</v>
      </c>
      <c r="B87" s="206">
        <v>43.5</v>
      </c>
      <c r="C87" s="208">
        <v>50</v>
      </c>
      <c r="D87" s="206">
        <v>53.2</v>
      </c>
      <c r="E87" s="206">
        <v>48.5</v>
      </c>
      <c r="F87" s="206">
        <v>42.9</v>
      </c>
      <c r="G87" s="206">
        <v>41.7</v>
      </c>
      <c r="H87" s="208">
        <v>47.4</v>
      </c>
      <c r="I87" s="206">
        <v>45</v>
      </c>
      <c r="J87" s="206">
        <v>46.3</v>
      </c>
      <c r="K87" s="206">
        <v>49.6</v>
      </c>
      <c r="L87" s="206">
        <v>47.6</v>
      </c>
      <c r="M87" s="206">
        <v>53.7</v>
      </c>
      <c r="N87" s="287">
        <f t="shared" si="3"/>
        <v>47.45000000000001</v>
      </c>
      <c r="O87" s="393">
        <f t="shared" si="4"/>
        <v>99.8</v>
      </c>
      <c r="Q87" s="392"/>
      <c r="R87" s="392"/>
    </row>
    <row r="88" spans="1:18" ht="11.1" customHeight="1" x14ac:dyDescent="0.15">
      <c r="A88" s="10" t="s">
        <v>222</v>
      </c>
      <c r="B88" s="206">
        <v>44.8</v>
      </c>
      <c r="C88" s="208">
        <v>51.5</v>
      </c>
      <c r="D88" s="206">
        <v>56.2</v>
      </c>
      <c r="E88" s="206"/>
      <c r="F88" s="206"/>
      <c r="G88" s="206"/>
      <c r="H88" s="208"/>
      <c r="I88" s="206"/>
      <c r="J88" s="206"/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W69" sqref="W6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202</v>
      </c>
      <c r="B25" s="220">
        <v>33.1</v>
      </c>
      <c r="C25" s="220">
        <v>35.1</v>
      </c>
      <c r="D25" s="220">
        <v>41.1</v>
      </c>
      <c r="E25" s="220">
        <v>42.3</v>
      </c>
      <c r="F25" s="220">
        <v>42.9</v>
      </c>
      <c r="G25" s="220">
        <v>48.7</v>
      </c>
      <c r="H25" s="220">
        <v>50.1</v>
      </c>
      <c r="I25" s="220">
        <v>35.4</v>
      </c>
      <c r="J25" s="220">
        <v>35</v>
      </c>
      <c r="K25" s="220">
        <v>39</v>
      </c>
      <c r="L25" s="220">
        <v>38</v>
      </c>
      <c r="M25" s="220">
        <v>37.299999999999997</v>
      </c>
      <c r="N25" s="288">
        <f>SUM(B25:M25)</f>
        <v>478.00000000000006</v>
      </c>
      <c r="O25" s="283">
        <v>101.6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205</v>
      </c>
      <c r="B26" s="220">
        <v>31</v>
      </c>
      <c r="C26" s="220">
        <v>41.9</v>
      </c>
      <c r="D26" s="220">
        <v>40.700000000000003</v>
      </c>
      <c r="E26" s="220">
        <v>47.3</v>
      </c>
      <c r="F26" s="220">
        <v>55.6</v>
      </c>
      <c r="G26" s="220">
        <v>54.5</v>
      </c>
      <c r="H26" s="220">
        <v>50.6</v>
      </c>
      <c r="I26" s="220">
        <v>41.6</v>
      </c>
      <c r="J26" s="220">
        <v>40.700000000000003</v>
      </c>
      <c r="K26" s="220">
        <v>53.2</v>
      </c>
      <c r="L26" s="220">
        <v>46.1</v>
      </c>
      <c r="M26" s="220">
        <v>50.5</v>
      </c>
      <c r="N26" s="288">
        <f>SUM(B26:M26)</f>
        <v>553.70000000000005</v>
      </c>
      <c r="O26" s="283">
        <f>ROUND(N26/N25*100,1)</f>
        <v>115.8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214</v>
      </c>
      <c r="B27" s="220">
        <v>46.8</v>
      </c>
      <c r="C27" s="220">
        <v>51.9</v>
      </c>
      <c r="D27" s="220">
        <v>48.4</v>
      </c>
      <c r="E27" s="220">
        <v>60.2</v>
      </c>
      <c r="F27" s="220">
        <v>52.3</v>
      </c>
      <c r="G27" s="220">
        <v>59.3</v>
      </c>
      <c r="H27" s="220">
        <v>66.7</v>
      </c>
      <c r="I27" s="220">
        <v>43.7</v>
      </c>
      <c r="J27" s="220">
        <v>73.5</v>
      </c>
      <c r="K27" s="220">
        <v>62.6</v>
      </c>
      <c r="L27" s="220">
        <v>59.5</v>
      </c>
      <c r="M27" s="220">
        <v>53.9</v>
      </c>
      <c r="N27" s="417">
        <f>SUM(B27:M27)</f>
        <v>678.8</v>
      </c>
      <c r="O27" s="283">
        <f t="shared" ref="O27:O28" si="0">ROUND(N27/N26*100,1)</f>
        <v>122.6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213</v>
      </c>
      <c r="B28" s="220">
        <v>47.8</v>
      </c>
      <c r="C28" s="220">
        <v>44.8</v>
      </c>
      <c r="D28" s="220">
        <v>52.1</v>
      </c>
      <c r="E28" s="220">
        <v>55.6</v>
      </c>
      <c r="F28" s="220">
        <v>47.6</v>
      </c>
      <c r="G28" s="220">
        <v>72.400000000000006</v>
      </c>
      <c r="H28" s="220">
        <v>64.7</v>
      </c>
      <c r="I28" s="220">
        <v>42.3</v>
      </c>
      <c r="J28" s="220">
        <v>49.9</v>
      </c>
      <c r="K28" s="220">
        <v>47.9</v>
      </c>
      <c r="L28" s="220">
        <v>46.1</v>
      </c>
      <c r="M28" s="220">
        <v>44.3</v>
      </c>
      <c r="N28" s="417">
        <f>SUM(B28:M28)</f>
        <v>615.49999999999989</v>
      </c>
      <c r="O28" s="283">
        <f t="shared" si="0"/>
        <v>90.7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44.4</v>
      </c>
      <c r="C29" s="220">
        <v>43.2</v>
      </c>
      <c r="D29" s="220">
        <v>58.3</v>
      </c>
      <c r="E29" s="220"/>
      <c r="F29" s="220"/>
      <c r="G29" s="220"/>
      <c r="H29" s="220"/>
      <c r="I29" s="220"/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202</v>
      </c>
      <c r="B54" s="220">
        <v>42.4</v>
      </c>
      <c r="C54" s="220">
        <v>42.8</v>
      </c>
      <c r="D54" s="220">
        <v>43.9</v>
      </c>
      <c r="E54" s="220">
        <v>47.3</v>
      </c>
      <c r="F54" s="220">
        <v>50.1</v>
      </c>
      <c r="G54" s="220">
        <v>52.2</v>
      </c>
      <c r="H54" s="220">
        <v>51.2</v>
      </c>
      <c r="I54" s="220">
        <v>49.2</v>
      </c>
      <c r="J54" s="220">
        <v>48.2</v>
      </c>
      <c r="K54" s="220">
        <v>49.1</v>
      </c>
      <c r="L54" s="220">
        <v>48.9</v>
      </c>
      <c r="M54" s="220">
        <v>50.5</v>
      </c>
      <c r="N54" s="288">
        <f>SUM(B54:M54)/12</f>
        <v>47.983333333333327</v>
      </c>
      <c r="O54" s="283">
        <v>102.9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205</v>
      </c>
      <c r="B55" s="220">
        <v>48.3</v>
      </c>
      <c r="C55" s="220">
        <v>50.9</v>
      </c>
      <c r="D55" s="220">
        <v>48.3</v>
      </c>
      <c r="E55" s="220">
        <v>50.5</v>
      </c>
      <c r="F55" s="220">
        <v>52.1</v>
      </c>
      <c r="G55" s="220">
        <v>49.7</v>
      </c>
      <c r="H55" s="220">
        <v>45.5</v>
      </c>
      <c r="I55" s="220">
        <v>40.799999999999997</v>
      </c>
      <c r="J55" s="220">
        <v>41.6</v>
      </c>
      <c r="K55" s="220">
        <v>46.4</v>
      </c>
      <c r="L55" s="220">
        <v>47.5</v>
      </c>
      <c r="M55" s="220">
        <v>56.7</v>
      </c>
      <c r="N55" s="288">
        <f>SUM(B55:M55)/12</f>
        <v>48.19166666666667</v>
      </c>
      <c r="O55" s="283">
        <f>ROUND(N55/N54*100,1)</f>
        <v>100.4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214</v>
      </c>
      <c r="B56" s="220">
        <v>54.8</v>
      </c>
      <c r="C56" s="220">
        <v>59.3</v>
      </c>
      <c r="D56" s="220">
        <v>58.7</v>
      </c>
      <c r="E56" s="220">
        <v>64.3</v>
      </c>
      <c r="F56" s="220">
        <v>57.2</v>
      </c>
      <c r="G56" s="220">
        <v>59.5</v>
      </c>
      <c r="H56" s="220">
        <v>57.8</v>
      </c>
      <c r="I56" s="220">
        <v>57.5</v>
      </c>
      <c r="J56" s="220">
        <v>57.6</v>
      </c>
      <c r="K56" s="220">
        <v>61</v>
      </c>
      <c r="L56" s="220">
        <v>58.2</v>
      </c>
      <c r="M56" s="220">
        <v>62.9</v>
      </c>
      <c r="N56" s="288">
        <f>SUM(B56:M56)/12</f>
        <v>59.06666666666667</v>
      </c>
      <c r="O56" s="283">
        <f t="shared" ref="O56:O57" si="1">ROUND(N56/N55*100,1)</f>
        <v>122.6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213</v>
      </c>
      <c r="B57" s="220">
        <v>65.900000000000006</v>
      </c>
      <c r="C57" s="220">
        <v>65.900000000000006</v>
      </c>
      <c r="D57" s="220">
        <v>60.8</v>
      </c>
      <c r="E57" s="220">
        <v>61</v>
      </c>
      <c r="F57" s="220">
        <v>64.599999999999994</v>
      </c>
      <c r="G57" s="220">
        <v>55.6</v>
      </c>
      <c r="H57" s="220">
        <v>43</v>
      </c>
      <c r="I57" s="220">
        <v>47.8</v>
      </c>
      <c r="J57" s="220">
        <v>53.1</v>
      </c>
      <c r="K57" s="220">
        <v>53.4</v>
      </c>
      <c r="L57" s="220">
        <v>34</v>
      </c>
      <c r="M57" s="220">
        <v>32.1</v>
      </c>
      <c r="N57" s="288">
        <f>SUM(B57:M57)/12</f>
        <v>53.1</v>
      </c>
      <c r="O57" s="283">
        <f t="shared" si="1"/>
        <v>89.9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32.1</v>
      </c>
      <c r="C58" s="220">
        <v>30.1</v>
      </c>
      <c r="D58" s="220">
        <v>28.9</v>
      </c>
      <c r="E58" s="220"/>
      <c r="F58" s="220"/>
      <c r="G58" s="220"/>
      <c r="H58" s="220"/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76" spans="20:20" ht="9.9499999999999993" customHeight="1" x14ac:dyDescent="0.15">
      <c r="T76" s="310">
        <v>58</v>
      </c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202</v>
      </c>
      <c r="B84" s="15">
        <v>78</v>
      </c>
      <c r="C84" s="15">
        <v>81.900000000000006</v>
      </c>
      <c r="D84" s="15">
        <v>93.5</v>
      </c>
      <c r="E84" s="15">
        <v>89.1</v>
      </c>
      <c r="F84" s="15">
        <v>85.2</v>
      </c>
      <c r="G84" s="15">
        <v>93.3</v>
      </c>
      <c r="H84" s="15">
        <v>97.7</v>
      </c>
      <c r="I84" s="15">
        <v>72.599999999999994</v>
      </c>
      <c r="J84" s="15">
        <v>73</v>
      </c>
      <c r="K84" s="15">
        <v>79.2</v>
      </c>
      <c r="L84" s="15">
        <v>77.8</v>
      </c>
      <c r="M84" s="15">
        <v>73.400000000000006</v>
      </c>
      <c r="N84" s="287">
        <f>SUM(B84:M84)/12</f>
        <v>82.891666666666666</v>
      </c>
      <c r="O84" s="208">
        <v>98.6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205</v>
      </c>
      <c r="B85" s="15">
        <v>64.900000000000006</v>
      </c>
      <c r="C85" s="15">
        <v>81.8</v>
      </c>
      <c r="D85" s="15">
        <v>84.6</v>
      </c>
      <c r="E85" s="15">
        <v>93.4</v>
      </c>
      <c r="F85" s="15">
        <v>106.7</v>
      </c>
      <c r="G85" s="15">
        <v>109.4</v>
      </c>
      <c r="H85" s="15">
        <v>110.7</v>
      </c>
      <c r="I85" s="15">
        <v>101.9</v>
      </c>
      <c r="J85" s="15">
        <v>97.7</v>
      </c>
      <c r="K85" s="15">
        <v>115.3</v>
      </c>
      <c r="L85" s="15">
        <v>97.1</v>
      </c>
      <c r="M85" s="15">
        <v>88.2</v>
      </c>
      <c r="N85" s="287">
        <f>SUM(B85:M85)/12</f>
        <v>95.975000000000009</v>
      </c>
      <c r="O85" s="208">
        <f>ROUND(N85/N84*100,1)</f>
        <v>115.8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214</v>
      </c>
      <c r="B86" s="15">
        <v>85.7</v>
      </c>
      <c r="C86" s="15">
        <v>87</v>
      </c>
      <c r="D86" s="15">
        <v>82.4</v>
      </c>
      <c r="E86" s="15">
        <v>93.3</v>
      </c>
      <c r="F86" s="15">
        <v>92</v>
      </c>
      <c r="G86" s="15">
        <v>99.6</v>
      </c>
      <c r="H86" s="15">
        <v>115.3</v>
      </c>
      <c r="I86" s="15">
        <v>76.099999999999994</v>
      </c>
      <c r="J86" s="15">
        <v>127.5</v>
      </c>
      <c r="K86" s="15">
        <v>102.6</v>
      </c>
      <c r="L86" s="15">
        <v>102.2</v>
      </c>
      <c r="M86" s="15">
        <v>85.1</v>
      </c>
      <c r="N86" s="287">
        <f>SUM(B86:M86)/12</f>
        <v>95.733333333333334</v>
      </c>
      <c r="O86" s="208">
        <f t="shared" ref="O86:O87" si="2">ROUND(N86/N85*100,1)</f>
        <v>99.7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213</v>
      </c>
      <c r="B87" s="15">
        <v>71.8</v>
      </c>
      <c r="C87" s="15">
        <v>67.900000000000006</v>
      </c>
      <c r="D87" s="15">
        <v>86.3</v>
      </c>
      <c r="E87" s="15">
        <v>91.1</v>
      </c>
      <c r="F87" s="15">
        <v>72.900000000000006</v>
      </c>
      <c r="G87" s="15">
        <v>127.8</v>
      </c>
      <c r="H87" s="15">
        <v>144</v>
      </c>
      <c r="I87" s="15">
        <v>88.1</v>
      </c>
      <c r="J87" s="15">
        <v>93.5</v>
      </c>
      <c r="K87" s="15">
        <v>89.7</v>
      </c>
      <c r="L87" s="15">
        <v>127.8</v>
      </c>
      <c r="M87" s="15">
        <v>136.69999999999999</v>
      </c>
      <c r="N87" s="287">
        <f>SUM(B87:M87)/12</f>
        <v>99.800000000000011</v>
      </c>
      <c r="O87" s="208">
        <f t="shared" si="2"/>
        <v>104.2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138.19999999999999</v>
      </c>
      <c r="C88" s="15">
        <v>142.4</v>
      </c>
      <c r="D88" s="15">
        <v>199.9</v>
      </c>
      <c r="E88" s="15"/>
      <c r="F88" s="15"/>
      <c r="G88" s="15"/>
      <c r="H88" s="15"/>
      <c r="I88" s="15"/>
      <c r="J88" s="15"/>
      <c r="K88" s="15"/>
      <c r="L88" s="15"/>
      <c r="M88" s="15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2"/>
      <c r="D89" s="487"/>
    </row>
    <row r="90" spans="1:26" s="509" customFormat="1" ht="9.9499999999999993" customHeight="1" x14ac:dyDescent="0.15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D89" sqref="D89"/>
    </sheetView>
  </sheetViews>
  <sheetFormatPr defaultRowHeight="9.9499999999999993" customHeight="1" x14ac:dyDescent="0.15"/>
  <cols>
    <col min="1" max="1" width="8" style="496" customWidth="1"/>
    <col min="2" max="13" width="6.125" style="496" customWidth="1"/>
    <col min="14" max="26" width="7.625" style="496" customWidth="1"/>
    <col min="27" max="16384" width="9" style="49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1" t="s">
        <v>202</v>
      </c>
      <c r="B25" s="482">
        <v>86.4</v>
      </c>
      <c r="C25" s="482">
        <v>105.9</v>
      </c>
      <c r="D25" s="482">
        <v>115.8</v>
      </c>
      <c r="E25" s="482">
        <v>124.6</v>
      </c>
      <c r="F25" s="482">
        <v>121.9</v>
      </c>
      <c r="G25" s="482">
        <v>135.4</v>
      </c>
      <c r="H25" s="482">
        <v>137.80000000000001</v>
      </c>
      <c r="I25" s="482">
        <v>127</v>
      </c>
      <c r="J25" s="482">
        <v>126.1</v>
      </c>
      <c r="K25" s="482">
        <v>125.2</v>
      </c>
      <c r="L25" s="482">
        <v>122.8</v>
      </c>
      <c r="M25" s="482">
        <v>110</v>
      </c>
      <c r="N25" s="288">
        <f>SUM(B25:M25)</f>
        <v>1438.8999999999999</v>
      </c>
      <c r="O25" s="283">
        <v>123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1" t="s">
        <v>205</v>
      </c>
      <c r="B26" s="482">
        <v>91</v>
      </c>
      <c r="C26" s="482">
        <v>88.5</v>
      </c>
      <c r="D26" s="482">
        <v>127.1</v>
      </c>
      <c r="E26" s="482">
        <v>123.6</v>
      </c>
      <c r="F26" s="482">
        <v>127.3</v>
      </c>
      <c r="G26" s="482">
        <v>123.9</v>
      </c>
      <c r="H26" s="482">
        <v>147.6</v>
      </c>
      <c r="I26" s="482">
        <v>123.9</v>
      </c>
      <c r="J26" s="482">
        <v>121.8</v>
      </c>
      <c r="K26" s="482">
        <v>131</v>
      </c>
      <c r="L26" s="482">
        <v>110.3</v>
      </c>
      <c r="M26" s="482">
        <v>106.5</v>
      </c>
      <c r="N26" s="483">
        <f>SUM(B26:M26)</f>
        <v>1422.5</v>
      </c>
      <c r="O26" s="484">
        <f>ROUND(N26/N25*100,1)</f>
        <v>98.9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1" t="s">
        <v>214</v>
      </c>
      <c r="B27" s="482">
        <v>96.4</v>
      </c>
      <c r="C27" s="482">
        <v>100.8</v>
      </c>
      <c r="D27" s="482">
        <v>119.9</v>
      </c>
      <c r="E27" s="482">
        <v>122</v>
      </c>
      <c r="F27" s="482">
        <v>123.5</v>
      </c>
      <c r="G27" s="482">
        <v>126.2</v>
      </c>
      <c r="H27" s="482">
        <v>126.9</v>
      </c>
      <c r="I27" s="482">
        <v>97.5</v>
      </c>
      <c r="J27" s="482">
        <v>114.1</v>
      </c>
      <c r="K27" s="482">
        <v>104.1</v>
      </c>
      <c r="L27" s="482">
        <v>95.1</v>
      </c>
      <c r="M27" s="482">
        <v>110</v>
      </c>
      <c r="N27" s="483">
        <f>SUM(B27:M27)</f>
        <v>1336.4999999999998</v>
      </c>
      <c r="O27" s="484">
        <f t="shared" ref="O27:O28" si="0">ROUND(N27/N26*100,1)</f>
        <v>94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1" t="s">
        <v>213</v>
      </c>
      <c r="B28" s="482">
        <v>84.4</v>
      </c>
      <c r="C28" s="482">
        <v>90.2</v>
      </c>
      <c r="D28" s="482">
        <v>113.2</v>
      </c>
      <c r="E28" s="482">
        <v>112.9</v>
      </c>
      <c r="F28" s="482">
        <v>92.8</v>
      </c>
      <c r="G28" s="482">
        <v>100.2</v>
      </c>
      <c r="H28" s="482">
        <v>103</v>
      </c>
      <c r="I28" s="482">
        <v>90.2</v>
      </c>
      <c r="J28" s="482">
        <v>95.8</v>
      </c>
      <c r="K28" s="482">
        <v>131.9</v>
      </c>
      <c r="L28" s="482">
        <v>84.5</v>
      </c>
      <c r="M28" s="482">
        <v>78.599999999999994</v>
      </c>
      <c r="N28" s="483">
        <f>SUM(B28:M28)</f>
        <v>1177.6999999999998</v>
      </c>
      <c r="O28" s="484">
        <f t="shared" si="0"/>
        <v>88.1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1" t="s">
        <v>222</v>
      </c>
      <c r="B29" s="482">
        <v>75.7</v>
      </c>
      <c r="C29" s="482">
        <v>92.3</v>
      </c>
      <c r="D29" s="482">
        <v>105</v>
      </c>
      <c r="E29" s="482"/>
      <c r="F29" s="482"/>
      <c r="G29" s="482"/>
      <c r="H29" s="482"/>
      <c r="I29" s="482"/>
      <c r="J29" s="482"/>
      <c r="K29" s="482"/>
      <c r="L29" s="482"/>
      <c r="M29" s="482"/>
      <c r="N29" s="483"/>
      <c r="O29" s="484"/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1"/>
      <c r="B53" s="492" t="s">
        <v>89</v>
      </c>
      <c r="C53" s="492" t="s">
        <v>90</v>
      </c>
      <c r="D53" s="492" t="s">
        <v>91</v>
      </c>
      <c r="E53" s="492" t="s">
        <v>92</v>
      </c>
      <c r="F53" s="492" t="s">
        <v>93</v>
      </c>
      <c r="G53" s="492" t="s">
        <v>94</v>
      </c>
      <c r="H53" s="492" t="s">
        <v>95</v>
      </c>
      <c r="I53" s="492" t="s">
        <v>96</v>
      </c>
      <c r="J53" s="492" t="s">
        <v>97</v>
      </c>
      <c r="K53" s="492" t="s">
        <v>98</v>
      </c>
      <c r="L53" s="492" t="s">
        <v>99</v>
      </c>
      <c r="M53" s="492" t="s">
        <v>100</v>
      </c>
      <c r="N53" s="493" t="s">
        <v>145</v>
      </c>
      <c r="O53" s="494" t="s">
        <v>147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10" t="s">
        <v>202</v>
      </c>
      <c r="B54" s="215">
        <v>92.5</v>
      </c>
      <c r="C54" s="215">
        <v>102.9</v>
      </c>
      <c r="D54" s="215">
        <v>99.4</v>
      </c>
      <c r="E54" s="215">
        <v>109.4</v>
      </c>
      <c r="F54" s="215">
        <v>112.9</v>
      </c>
      <c r="G54" s="215">
        <v>124.7</v>
      </c>
      <c r="H54" s="215">
        <v>123</v>
      </c>
      <c r="I54" s="215">
        <v>131.30000000000001</v>
      </c>
      <c r="J54" s="215">
        <v>130.1</v>
      </c>
      <c r="K54" s="215">
        <v>132.19999999999999</v>
      </c>
      <c r="L54" s="215">
        <v>134.30000000000001</v>
      </c>
      <c r="M54" s="215">
        <v>124.2</v>
      </c>
      <c r="N54" s="483">
        <f>SUM(B54:M54)/12</f>
        <v>118.075</v>
      </c>
      <c r="O54" s="484">
        <v>125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205</v>
      </c>
      <c r="B55" s="215">
        <v>120.5</v>
      </c>
      <c r="C55" s="215">
        <v>109</v>
      </c>
      <c r="D55" s="215">
        <v>119.8</v>
      </c>
      <c r="E55" s="215">
        <v>121.6</v>
      </c>
      <c r="F55" s="215">
        <v>136.1</v>
      </c>
      <c r="G55" s="215">
        <v>141.5</v>
      </c>
      <c r="H55" s="215">
        <v>138.5</v>
      </c>
      <c r="I55" s="215">
        <v>115.4</v>
      </c>
      <c r="J55" s="215">
        <v>127.1</v>
      </c>
      <c r="K55" s="215">
        <v>139.9</v>
      </c>
      <c r="L55" s="215">
        <v>134.6</v>
      </c>
      <c r="M55" s="215">
        <v>130.80000000000001</v>
      </c>
      <c r="N55" s="483">
        <f>SUM(B55:M55)/12</f>
        <v>127.89999999999999</v>
      </c>
      <c r="O55" s="484">
        <f t="shared" ref="O55:O57" si="1">ROUND(N55/N54*100,1)</f>
        <v>108.3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214</v>
      </c>
      <c r="B56" s="215">
        <v>114.1</v>
      </c>
      <c r="C56" s="215">
        <v>119.1</v>
      </c>
      <c r="D56" s="215">
        <v>126.2</v>
      </c>
      <c r="E56" s="215">
        <v>117.7</v>
      </c>
      <c r="F56" s="215">
        <v>126</v>
      </c>
      <c r="G56" s="215">
        <v>138.9</v>
      </c>
      <c r="H56" s="215">
        <v>146.19999999999999</v>
      </c>
      <c r="I56" s="215">
        <v>134.4</v>
      </c>
      <c r="J56" s="215">
        <v>134.19999999999999</v>
      </c>
      <c r="K56" s="215">
        <v>122.9</v>
      </c>
      <c r="L56" s="215">
        <v>124.3</v>
      </c>
      <c r="M56" s="215">
        <v>122.1</v>
      </c>
      <c r="N56" s="483">
        <f>SUM(B56:M56)/12</f>
        <v>127.17499999999997</v>
      </c>
      <c r="O56" s="484">
        <f t="shared" si="1"/>
        <v>99.4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213</v>
      </c>
      <c r="B57" s="215">
        <v>119.6</v>
      </c>
      <c r="C57" s="215">
        <v>116.2</v>
      </c>
      <c r="D57" s="215">
        <v>120.4</v>
      </c>
      <c r="E57" s="215">
        <v>120.3</v>
      </c>
      <c r="F57" s="215">
        <v>123.1</v>
      </c>
      <c r="G57" s="215">
        <v>116.5</v>
      </c>
      <c r="H57" s="215">
        <v>114.8</v>
      </c>
      <c r="I57" s="215">
        <v>111.8</v>
      </c>
      <c r="J57" s="215">
        <v>114</v>
      </c>
      <c r="K57" s="215">
        <v>141.30000000000001</v>
      </c>
      <c r="L57" s="215">
        <v>114</v>
      </c>
      <c r="M57" s="215">
        <v>101.3</v>
      </c>
      <c r="N57" s="483">
        <f>SUM(B57:M57)/12</f>
        <v>117.77499999999998</v>
      </c>
      <c r="O57" s="484">
        <f t="shared" si="1"/>
        <v>92.6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222</v>
      </c>
      <c r="B58" s="215">
        <v>99.7</v>
      </c>
      <c r="C58" s="215">
        <v>109.5</v>
      </c>
      <c r="D58" s="215">
        <v>111.4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8"/>
      <c r="O58" s="484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145</v>
      </c>
      <c r="O83" s="209" t="s">
        <v>147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202</v>
      </c>
      <c r="B84" s="208">
        <v>93.4</v>
      </c>
      <c r="C84" s="208">
        <v>103.1</v>
      </c>
      <c r="D84" s="208">
        <v>116.2</v>
      </c>
      <c r="E84" s="208">
        <v>114.5</v>
      </c>
      <c r="F84" s="208">
        <v>108.1</v>
      </c>
      <c r="G84" s="208">
        <v>109</v>
      </c>
      <c r="H84" s="208">
        <v>112</v>
      </c>
      <c r="I84" s="208">
        <v>96.6</v>
      </c>
      <c r="J84" s="208">
        <v>97</v>
      </c>
      <c r="K84" s="208">
        <v>94.7</v>
      </c>
      <c r="L84" s="208">
        <v>91.3</v>
      </c>
      <c r="M84" s="208">
        <v>89</v>
      </c>
      <c r="N84" s="287">
        <f t="shared" ref="N84:N87" si="2">SUM(B84:M84)/12</f>
        <v>102.07499999999999</v>
      </c>
      <c r="O84" s="293">
        <v>99.2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205</v>
      </c>
      <c r="B85" s="208">
        <v>76</v>
      </c>
      <c r="C85" s="208">
        <v>82.2</v>
      </c>
      <c r="D85" s="208">
        <v>106.4</v>
      </c>
      <c r="E85" s="208">
        <v>101.7</v>
      </c>
      <c r="F85" s="208">
        <v>93.2</v>
      </c>
      <c r="G85" s="208">
        <v>87.3</v>
      </c>
      <c r="H85" s="208">
        <v>106.5</v>
      </c>
      <c r="I85" s="208">
        <v>106.7</v>
      </c>
      <c r="J85" s="208">
        <v>95.6</v>
      </c>
      <c r="K85" s="208">
        <v>93.4</v>
      </c>
      <c r="L85" s="208">
        <v>82.3</v>
      </c>
      <c r="M85" s="208">
        <v>81.7</v>
      </c>
      <c r="N85" s="287">
        <f t="shared" si="2"/>
        <v>92.75</v>
      </c>
      <c r="O85" s="293">
        <f t="shared" ref="O85:O87" si="3">ROUND(N85/N84*100,1)</f>
        <v>90.9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214</v>
      </c>
      <c r="B86" s="208">
        <v>85.5</v>
      </c>
      <c r="C86" s="208">
        <v>84.2</v>
      </c>
      <c r="D86" s="208">
        <v>94.9</v>
      </c>
      <c r="E86" s="208">
        <v>103.5</v>
      </c>
      <c r="F86" s="208">
        <v>98</v>
      </c>
      <c r="G86" s="208">
        <v>90.4</v>
      </c>
      <c r="H86" s="208">
        <v>86.4</v>
      </c>
      <c r="I86" s="208">
        <v>73.7</v>
      </c>
      <c r="J86" s="208">
        <v>85</v>
      </c>
      <c r="K86" s="208">
        <v>85.4</v>
      </c>
      <c r="L86" s="208">
        <v>76.400000000000006</v>
      </c>
      <c r="M86" s="208">
        <v>90.2</v>
      </c>
      <c r="N86" s="287">
        <f t="shared" si="2"/>
        <v>87.8</v>
      </c>
      <c r="O86" s="293">
        <f t="shared" si="3"/>
        <v>94.7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213</v>
      </c>
      <c r="B87" s="208">
        <v>70.900000000000006</v>
      </c>
      <c r="C87" s="208">
        <v>78</v>
      </c>
      <c r="D87" s="208">
        <v>93.9</v>
      </c>
      <c r="E87" s="208">
        <v>93.9</v>
      </c>
      <c r="F87" s="208">
        <v>75.099999999999994</v>
      </c>
      <c r="G87" s="208">
        <v>86.4</v>
      </c>
      <c r="H87" s="208">
        <v>89.8</v>
      </c>
      <c r="I87" s="208">
        <v>81</v>
      </c>
      <c r="J87" s="208">
        <v>83.9</v>
      </c>
      <c r="K87" s="208">
        <v>92.6</v>
      </c>
      <c r="L87" s="208">
        <v>76.900000000000006</v>
      </c>
      <c r="M87" s="208">
        <v>79</v>
      </c>
      <c r="N87" s="287">
        <f t="shared" si="2"/>
        <v>83.45</v>
      </c>
      <c r="O87" s="293">
        <f t="shared" si="3"/>
        <v>95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222</v>
      </c>
      <c r="B88" s="208">
        <v>76.099999999999994</v>
      </c>
      <c r="C88" s="208">
        <v>83.6</v>
      </c>
      <c r="D88" s="208">
        <v>94.2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D89" sqref="D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202</v>
      </c>
      <c r="B25" s="215">
        <v>14.1</v>
      </c>
      <c r="C25" s="215">
        <v>14.9</v>
      </c>
      <c r="D25" s="215">
        <v>16.399999999999999</v>
      </c>
      <c r="E25" s="215">
        <v>16.100000000000001</v>
      </c>
      <c r="F25" s="215">
        <v>15.5</v>
      </c>
      <c r="G25" s="215">
        <v>16.8</v>
      </c>
      <c r="H25" s="215">
        <v>16.100000000000001</v>
      </c>
      <c r="I25" s="215">
        <v>15</v>
      </c>
      <c r="J25" s="215">
        <v>17.8</v>
      </c>
      <c r="K25" s="215">
        <v>16.899999999999999</v>
      </c>
      <c r="L25" s="215">
        <v>15.7</v>
      </c>
      <c r="M25" s="450">
        <v>15.7</v>
      </c>
      <c r="N25" s="288">
        <f>SUM(B25:M25)</f>
        <v>191</v>
      </c>
      <c r="O25" s="283">
        <v>108.8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205</v>
      </c>
      <c r="B26" s="215">
        <v>14.6</v>
      </c>
      <c r="C26" s="215">
        <v>14.9</v>
      </c>
      <c r="D26" s="215">
        <v>16</v>
      </c>
      <c r="E26" s="215">
        <v>15.6</v>
      </c>
      <c r="F26" s="215">
        <v>15.5</v>
      </c>
      <c r="G26" s="215">
        <v>15.8</v>
      </c>
      <c r="H26" s="215">
        <v>15.8</v>
      </c>
      <c r="I26" s="215">
        <v>15.3</v>
      </c>
      <c r="J26" s="215">
        <v>19.3</v>
      </c>
      <c r="K26" s="215">
        <v>20.3</v>
      </c>
      <c r="L26" s="215">
        <v>21.1</v>
      </c>
      <c r="M26" s="450">
        <v>18.5</v>
      </c>
      <c r="N26" s="288">
        <f>SUM(B26:M26)</f>
        <v>202.7</v>
      </c>
      <c r="O26" s="283">
        <f>SUM(N26/N25)*100</f>
        <v>106.12565445026176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214</v>
      </c>
      <c r="B27" s="215">
        <v>20</v>
      </c>
      <c r="C27" s="215">
        <v>20.100000000000001</v>
      </c>
      <c r="D27" s="215">
        <v>21.2</v>
      </c>
      <c r="E27" s="215">
        <v>22.7</v>
      </c>
      <c r="F27" s="215">
        <v>21.8</v>
      </c>
      <c r="G27" s="215">
        <v>21.8</v>
      </c>
      <c r="H27" s="215">
        <v>23.4</v>
      </c>
      <c r="I27" s="215">
        <v>20.3</v>
      </c>
      <c r="J27" s="215">
        <v>23.3</v>
      </c>
      <c r="K27" s="215">
        <v>22.7</v>
      </c>
      <c r="L27" s="215">
        <v>21.9</v>
      </c>
      <c r="M27" s="450">
        <v>20.8</v>
      </c>
      <c r="N27" s="388">
        <f>SUM(B27:M27)</f>
        <v>260</v>
      </c>
      <c r="O27" s="283">
        <f>SUM(N27/N26)*100</f>
        <v>128.26837691169217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213</v>
      </c>
      <c r="B28" s="215">
        <v>20.3</v>
      </c>
      <c r="C28" s="215">
        <v>21.9</v>
      </c>
      <c r="D28" s="215">
        <v>25.5</v>
      </c>
      <c r="E28" s="215">
        <v>26.2</v>
      </c>
      <c r="F28" s="215">
        <v>20.399999999999999</v>
      </c>
      <c r="G28" s="215">
        <v>21.6</v>
      </c>
      <c r="H28" s="215">
        <v>23.6</v>
      </c>
      <c r="I28" s="215">
        <v>19.3</v>
      </c>
      <c r="J28" s="215">
        <v>23.5</v>
      </c>
      <c r="K28" s="215">
        <v>23.4</v>
      </c>
      <c r="L28" s="215">
        <v>16.899999999999999</v>
      </c>
      <c r="M28" s="450">
        <v>19</v>
      </c>
      <c r="N28" s="388">
        <f>SUM(B28:M28)</f>
        <v>261.60000000000002</v>
      </c>
      <c r="O28" s="283">
        <f>SUM(N28/N27)*100</f>
        <v>100.61538461538461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222</v>
      </c>
      <c r="B29" s="215">
        <v>16.5</v>
      </c>
      <c r="C29" s="215">
        <v>20.6</v>
      </c>
      <c r="D29" s="215">
        <v>23</v>
      </c>
      <c r="E29" s="215"/>
      <c r="F29" s="215"/>
      <c r="G29" s="215"/>
      <c r="H29" s="215"/>
      <c r="I29" s="215"/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202</v>
      </c>
      <c r="B54" s="215">
        <v>22.9</v>
      </c>
      <c r="C54" s="215">
        <v>22.8</v>
      </c>
      <c r="D54" s="215">
        <v>23.1</v>
      </c>
      <c r="E54" s="215">
        <v>23.2</v>
      </c>
      <c r="F54" s="215">
        <v>23</v>
      </c>
      <c r="G54" s="215">
        <v>23.1</v>
      </c>
      <c r="H54" s="215">
        <v>22.7</v>
      </c>
      <c r="I54" s="215">
        <v>22.8</v>
      </c>
      <c r="J54" s="215">
        <v>23.7</v>
      </c>
      <c r="K54" s="215">
        <v>24.1</v>
      </c>
      <c r="L54" s="215">
        <v>24.6</v>
      </c>
      <c r="M54" s="215">
        <v>24.6</v>
      </c>
      <c r="N54" s="288">
        <f t="shared" ref="N54:N57" si="0">SUM(B54:M54)/12</f>
        <v>23.383333333333336</v>
      </c>
      <c r="O54" s="283">
        <v>105.6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205</v>
      </c>
      <c r="B55" s="215">
        <v>24.8</v>
      </c>
      <c r="C55" s="215">
        <v>25.3</v>
      </c>
      <c r="D55" s="215">
        <v>24.4</v>
      </c>
      <c r="E55" s="215">
        <v>23.9</v>
      </c>
      <c r="F55" s="215">
        <v>23.3</v>
      </c>
      <c r="G55" s="215">
        <v>23.4</v>
      </c>
      <c r="H55" s="215">
        <v>23.5</v>
      </c>
      <c r="I55" s="215">
        <v>23.2</v>
      </c>
      <c r="J55" s="215">
        <v>26.7</v>
      </c>
      <c r="K55" s="215">
        <v>29.6</v>
      </c>
      <c r="L55" s="215">
        <v>30.7</v>
      </c>
      <c r="M55" s="215">
        <v>29.8</v>
      </c>
      <c r="N55" s="288">
        <f t="shared" si="0"/>
        <v>25.716666666666665</v>
      </c>
      <c r="O55" s="283">
        <f>SUM(N55/N54)*100</f>
        <v>109.97861724875264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214</v>
      </c>
      <c r="B56" s="215">
        <v>29.9</v>
      </c>
      <c r="C56" s="215">
        <v>30.7</v>
      </c>
      <c r="D56" s="215">
        <v>30.6</v>
      </c>
      <c r="E56" s="215">
        <v>31.5</v>
      </c>
      <c r="F56" s="215">
        <v>30.7</v>
      </c>
      <c r="G56" s="215">
        <v>30.4</v>
      </c>
      <c r="H56" s="215">
        <v>31.2</v>
      </c>
      <c r="I56" s="215">
        <v>31.6</v>
      </c>
      <c r="J56" s="215">
        <v>30.1</v>
      </c>
      <c r="K56" s="215">
        <v>31.2</v>
      </c>
      <c r="L56" s="215">
        <v>32.200000000000003</v>
      </c>
      <c r="M56" s="215">
        <v>30.2</v>
      </c>
      <c r="N56" s="288">
        <f t="shared" si="0"/>
        <v>30.858333333333331</v>
      </c>
      <c r="O56" s="283">
        <f t="shared" ref="O56:O57" si="1">SUM(N56/N55)*100</f>
        <v>119.99351911860012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213</v>
      </c>
      <c r="B57" s="215">
        <v>31.5</v>
      </c>
      <c r="C57" s="215">
        <v>32.5</v>
      </c>
      <c r="D57" s="215">
        <v>33.299999999999997</v>
      </c>
      <c r="E57" s="215">
        <v>34</v>
      </c>
      <c r="F57" s="215">
        <v>33.9</v>
      </c>
      <c r="G57" s="215">
        <v>32.9</v>
      </c>
      <c r="H57" s="215">
        <v>31</v>
      </c>
      <c r="I57" s="215">
        <v>30.4</v>
      </c>
      <c r="J57" s="215">
        <v>31.4</v>
      </c>
      <c r="K57" s="215">
        <v>28.8</v>
      </c>
      <c r="L57" s="215">
        <v>30</v>
      </c>
      <c r="M57" s="215">
        <v>28.8</v>
      </c>
      <c r="N57" s="288">
        <f t="shared" si="0"/>
        <v>31.541666666666668</v>
      </c>
      <c r="O57" s="283">
        <f t="shared" si="1"/>
        <v>102.21442073994061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222</v>
      </c>
      <c r="B58" s="215">
        <v>29.4</v>
      </c>
      <c r="C58" s="215">
        <v>31.6</v>
      </c>
      <c r="D58" s="215">
        <v>30.7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202</v>
      </c>
      <c r="B84" s="206">
        <v>61.1</v>
      </c>
      <c r="C84" s="206">
        <v>65.400000000000006</v>
      </c>
      <c r="D84" s="206">
        <v>70.900000000000006</v>
      </c>
      <c r="E84" s="206">
        <v>69.2</v>
      </c>
      <c r="F84" s="206">
        <v>67.3</v>
      </c>
      <c r="G84" s="206">
        <v>72.8</v>
      </c>
      <c r="H84" s="206">
        <v>71.2</v>
      </c>
      <c r="I84" s="206">
        <v>66</v>
      </c>
      <c r="J84" s="206">
        <v>74.900000000000006</v>
      </c>
      <c r="K84" s="206">
        <v>69.900000000000006</v>
      </c>
      <c r="L84" s="206">
        <v>63.4</v>
      </c>
      <c r="M84" s="206">
        <v>63.8</v>
      </c>
      <c r="N84" s="287">
        <f t="shared" ref="N84:N87" si="2">SUM(B84:M84)/12</f>
        <v>67.99166666666666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205</v>
      </c>
      <c r="B85" s="206">
        <v>58.8</v>
      </c>
      <c r="C85" s="206">
        <v>58.5</v>
      </c>
      <c r="D85" s="206">
        <v>66.2</v>
      </c>
      <c r="E85" s="206">
        <v>65.8</v>
      </c>
      <c r="F85" s="206">
        <v>67.099999999999994</v>
      </c>
      <c r="G85" s="206">
        <v>67.3</v>
      </c>
      <c r="H85" s="206">
        <v>67.099999999999994</v>
      </c>
      <c r="I85" s="206">
        <v>66.2</v>
      </c>
      <c r="J85" s="206">
        <v>70.3</v>
      </c>
      <c r="K85" s="206">
        <v>67.099999999999994</v>
      </c>
      <c r="L85" s="206">
        <v>68.2</v>
      </c>
      <c r="M85" s="206">
        <v>62.5</v>
      </c>
      <c r="N85" s="287">
        <f t="shared" si="2"/>
        <v>65.424999999999997</v>
      </c>
      <c r="O85" s="208">
        <f t="shared" ref="O85:O87" si="3">ROUND(N85/N84*100,1)</f>
        <v>96.2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214</v>
      </c>
      <c r="B86" s="206">
        <v>67.099999999999994</v>
      </c>
      <c r="C86" s="206">
        <v>65</v>
      </c>
      <c r="D86" s="206">
        <v>69.599999999999994</v>
      </c>
      <c r="E86" s="206">
        <v>71.8</v>
      </c>
      <c r="F86" s="206">
        <v>71.3</v>
      </c>
      <c r="G86" s="206">
        <v>71.900000000000006</v>
      </c>
      <c r="H86" s="206">
        <v>74.599999999999994</v>
      </c>
      <c r="I86" s="206">
        <v>64.2</v>
      </c>
      <c r="J86" s="206">
        <v>77.900000000000006</v>
      </c>
      <c r="K86" s="206">
        <v>72.5</v>
      </c>
      <c r="L86" s="206">
        <v>67.5</v>
      </c>
      <c r="M86" s="206">
        <v>70</v>
      </c>
      <c r="N86" s="287">
        <f t="shared" si="2"/>
        <v>70.283333333333346</v>
      </c>
      <c r="O86" s="208">
        <f t="shared" si="3"/>
        <v>107.4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213</v>
      </c>
      <c r="B87" s="206">
        <v>63.7</v>
      </c>
      <c r="C87" s="206">
        <v>66.900000000000006</v>
      </c>
      <c r="D87" s="206">
        <v>76.400000000000006</v>
      </c>
      <c r="E87" s="206">
        <v>76.900000000000006</v>
      </c>
      <c r="F87" s="206">
        <v>60.2</v>
      </c>
      <c r="G87" s="206">
        <v>66.400000000000006</v>
      </c>
      <c r="H87" s="206">
        <v>77</v>
      </c>
      <c r="I87" s="206">
        <v>64</v>
      </c>
      <c r="J87" s="206">
        <v>74.5</v>
      </c>
      <c r="K87" s="206">
        <v>82</v>
      </c>
      <c r="L87" s="206">
        <v>55.6</v>
      </c>
      <c r="M87" s="206">
        <v>66.8</v>
      </c>
      <c r="N87" s="287">
        <f t="shared" si="2"/>
        <v>69.2</v>
      </c>
      <c r="O87" s="208">
        <f t="shared" si="3"/>
        <v>98.5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222</v>
      </c>
      <c r="B88" s="206">
        <v>55.6</v>
      </c>
      <c r="C88" s="206">
        <v>63.7</v>
      </c>
      <c r="D88" s="206">
        <v>75.3</v>
      </c>
      <c r="E88" s="206"/>
      <c r="F88" s="206"/>
      <c r="G88" s="206"/>
      <c r="H88" s="206"/>
      <c r="I88" s="206"/>
      <c r="J88" s="206"/>
      <c r="K88" s="206"/>
      <c r="L88" s="206"/>
      <c r="M88" s="206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2021-05-06T06:00:24Z</cp:lastPrinted>
  <dcterms:created xsi:type="dcterms:W3CDTF">2004-08-12T01:21:30Z</dcterms:created>
  <dcterms:modified xsi:type="dcterms:W3CDTF">2021-05-10T04:35:31Z</dcterms:modified>
</cp:coreProperties>
</file>