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E6947181-6458-4ABF-8A14-6277D7B4505E}" xr6:coauthVersionLast="36" xr6:coauthVersionMax="36" xr10:uidLastSave="{00000000-0000-0000-0000-000000000000}"/>
  <bookViews>
    <workbookView xWindow="0" yWindow="0" windowWidth="28800" windowHeight="1204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/>
</workbook>
</file>

<file path=xl/calcChain.xml><?xml version="1.0" encoding="utf-8"?>
<calcChain xmlns="http://schemas.openxmlformats.org/spreadsheetml/2006/main">
  <c r="F61" i="17" l="1"/>
  <c r="N26" i="54" l="1"/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I46" i="44" l="1"/>
  <c r="D60" i="44" s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D55" i="13" l="1"/>
  <c r="C55" i="44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<sst xmlns="http://schemas.openxmlformats.org/spreadsheetml/2006/main" count="1261" uniqueCount="241">
  <si>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</si>
  <si>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</si>
  <si>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</si>
  <si>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</si>
  <si>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</si>
  <si>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</si>
  <si>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</si>
  <si>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</si>
  <si>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</si>
  <si>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</si>
  <si>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</si>
  <si>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</si>
  <si>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</si>
  <si>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</si>
  <si>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</si>
  <si>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</si>
  <si>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</si>
  <si>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</si>
  <si>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</si>
  <si>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</si>
  <si>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</si>
  <si>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</si>
  <si>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</si>
  <si>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</si>
  <si>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</si>
  <si>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</si>
  <si>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</si>
  <si>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</si>
  <si>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</si>
  <si>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</si>
  <si>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</si>
  <si>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</si>
  <si>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</si>
  <si>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</si>
  <si>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</si>
  <si>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</si>
  <si>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</si>
  <si>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</si>
  <si>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</si>
  <si>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</si>
  <si>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</si>
  <si>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</si>
  <si>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</si>
  <si>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</si>
  <si>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</si>
  <si>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</si>
  <si>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</si>
  <si>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</si>
  <si>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</si>
  <si>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</si>
  <si>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</si>
  <si>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</si>
  <si>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</si>
  <si>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</si>
  <si>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</si>
  <si>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</si>
  <si>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</si>
  <si>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</si>
  <si>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</si>
  <si>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</si>
  <si>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</si>
  <si>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</si>
  <si>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</si>
  <si>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</si>
  <si>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</si>
  <si>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</si>
  <si>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</si>
  <si>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</si>
  <si>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</si>
  <si>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</si>
  <si>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</si>
  <si>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</si>
  <si>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</si>
  <si>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</si>
  <si>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</si>
  <si>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</si>
  <si>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</si>
  <si>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</si>
  <si>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</si>
  <si>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</si>
  <si>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</si>
  <si>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</si>
  <si>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</si>
  <si>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</si>
  <si>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</si>
  <si>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</si>
  <si>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</si>
  <si>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</si>
  <si>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</si>
  <si>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</si>
  <si>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</si>
  <si>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</si>
  <si>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</si>
  <si>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</si>
  <si>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</si>
  <si>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</si>
  <si>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</si>
  <si>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</si>
  <si>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</si>
  <si>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</si>
  <si>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</si>
  <si>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</si>
  <si>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</si>
  <si>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</si>
  <si>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</si>
  <si>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</si>
  <si>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</si>
  <si>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</si>
  <si>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</si>
  <si>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</si>
  <si>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</si>
  <si>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</si>
  <si>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</si>
  <si>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</si>
  <si>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</si>
  <si>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</si>
  <si>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</si>
  <si>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</si>
  <si>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</si>
  <si>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</si>
  <si>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</si>
  <si>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</si>
  <si>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</si>
  <si>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</si>
  <si>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</si>
  <si>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</si>
  <si>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</si>
  <si>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</si>
  <si>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</si>
  <si>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</si>
  <si>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</si>
  <si>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</si>
  <si>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</si>
  <si>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</si>
  <si>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</si>
  <si>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</si>
  <si>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</si>
  <si>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</si>
  <si>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</si>
  <si>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</si>
  <si>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</si>
  <si>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</si>
  <si>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</si>
  <si>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</si>
  <si>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</si>
  <si>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</si>
  <si>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</si>
  <si>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</si>
  <si>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</si>
  <si>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</si>
  <si>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</si>
  <si>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</si>
  <si>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</si>
  <si>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</si>
  <si>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</si>
  <si>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</si>
  <si>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</si>
  <si>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</si>
  <si>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</si>
  <si>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</si>
  <si>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</si>
  <si>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</si>
  <si>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</si>
  <si>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</si>
  <si>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</si>
  <si>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</si>
  <si>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</si>
  <si>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</si>
  <si>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</si>
  <si>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</si>
  <si>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</si>
  <si>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</si>
  <si>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</si>
  <si>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</si>
  <si>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</si>
  <si>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</si>
  <si>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</si>
  <si>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</si>
  <si>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</si>
  <si>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</si>
  <si>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</si>
  <si>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</si>
  <si>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</si>
  <si>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</si>
  <si>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</si>
  <si>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</si>
  <si>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</si>
  <si>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</si>
  <si>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</si>
  <si>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</si>
  <si>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</si>
  <si>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</si>
  <si>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</si>
  <si>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</si>
  <si>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</si>
  <si>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</si>
  <si>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</si>
  <si>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</si>
  <si>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</si>
  <si>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</si>
  <si>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</si>
  <si>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</si>
  <si>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</si>
  <si>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</si>
  <si>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</si>
  <si>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</si>
  <si>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</si>
  <si>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</si>
  <si>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</si>
  <si>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</si>
  <si>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</si>
  <si>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</si>
  <si>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</si>
  <si>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</si>
  <si>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</si>
  <si>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</si>
  <si>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</si>
  <si>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</si>
  <si>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2，897　㎡</t>
    <phoneticPr fontId="2"/>
  </si>
  <si>
    <t>トン数</t>
    <rPh sb="2" eb="3">
      <t>スウ</t>
    </rPh>
    <phoneticPr fontId="2"/>
  </si>
  <si>
    <t>米</t>
    <rPh sb="0" eb="1">
      <t>コメ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</si>
  <si>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</si>
  <si>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</si>
  <si>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</si>
  <si>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</si>
  <si>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4"/>
  </si>
  <si>
    <t>3年</t>
    <rPh sb="1" eb="2">
      <t>ネン</t>
    </rPh>
    <phoneticPr fontId="2"/>
  </si>
  <si>
    <t>12，350 ㎡</t>
    <phoneticPr fontId="2"/>
  </si>
  <si>
    <t>令和3年2月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</si>
  <si>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令和3年2月所管面（1～3類）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</si>
  <si>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98，140  m</t>
    </r>
    <r>
      <rPr>
        <sz val="8"/>
        <rFont val="ＭＳ Ｐゴシック"/>
        <family val="3"/>
        <charset val="128"/>
      </rPr>
      <t>3</t>
    </r>
    <phoneticPr fontId="2"/>
  </si>
  <si>
    <t>9，068  ㎡</t>
    <phoneticPr fontId="2"/>
  </si>
  <si>
    <t>　　　　　　　　　　　　　　　　令和3年2月末上位10品目入庫高(県合計）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</si>
  <si>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令和3年2月末上位１０品目保管残高（県合計）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</si>
  <si>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麦</t>
    <rPh sb="0" eb="1">
      <t>ムギ</t>
    </rPh>
    <phoneticPr fontId="2"/>
  </si>
  <si>
    <t>その他の科学工業品</t>
    <rPh sb="2" eb="3">
      <t>タ</t>
    </rPh>
    <rPh sb="4" eb="6">
      <t>カガク</t>
    </rPh>
    <rPh sb="6" eb="9">
      <t>コウギョウヒン</t>
    </rPh>
    <phoneticPr fontId="2"/>
  </si>
  <si>
    <t>金属製品</t>
    <rPh sb="0" eb="2">
      <t>キンゾク</t>
    </rPh>
    <rPh sb="2" eb="4">
      <t>セイヒン</t>
    </rPh>
    <phoneticPr fontId="2"/>
  </si>
  <si>
    <t>電気機械</t>
    <rPh sb="0" eb="4">
      <t>デンキキカイ</t>
    </rPh>
    <phoneticPr fontId="2"/>
  </si>
  <si>
    <t>その他の製造工業品</t>
    <rPh sb="2" eb="3">
      <t>タ</t>
    </rPh>
    <rPh sb="4" eb="6">
      <t>セイゾウ</t>
    </rPh>
    <rPh sb="6" eb="9">
      <t>コウギョウヒン</t>
    </rPh>
    <phoneticPr fontId="2"/>
  </si>
  <si>
    <t>その他の化学工業品</t>
    <rPh sb="2" eb="3">
      <t>タ</t>
    </rPh>
    <rPh sb="4" eb="9">
      <t>カガクコウギョウヒン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</si>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</sst>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2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10" fillId="0" borderId="37" xfId="0" applyFont="1" applyBorder="1"/>
    <xf numFmtId="0" fontId="32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4" fillId="0" borderId="0" xfId="0" applyFont="1" applyBorder="1"/>
    <xf numFmtId="0" fontId="34" fillId="0" borderId="13" xfId="0" applyFont="1" applyBorder="1"/>
    <xf numFmtId="0" fontId="34" fillId="7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distributed"/>
    </xf>
    <xf numFmtId="0" fontId="34" fillId="0" borderId="37" xfId="0" applyFont="1" applyBorder="1"/>
    <xf numFmtId="0" fontId="34" fillId="0" borderId="0" xfId="0" applyFont="1"/>
    <xf numFmtId="0" fontId="34" fillId="0" borderId="0" xfId="0" applyFont="1" applyBorder="1" applyAlignment="1">
      <alignment horizontal="center"/>
    </xf>
    <xf numFmtId="0" fontId="34" fillId="5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12" borderId="0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34" fillId="14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15" borderId="0" xfId="0" applyFont="1" applyFill="1" applyBorder="1" applyAlignment="1">
      <alignment horizontal="center"/>
    </xf>
    <xf numFmtId="58" fontId="36" fillId="0" borderId="13" xfId="0" applyNumberFormat="1" applyFont="1" applyBorder="1" applyAlignment="1"/>
    <xf numFmtId="58" fontId="36" fillId="0" borderId="0" xfId="0" applyNumberFormat="1" applyFont="1" applyBorder="1" applyAlignment="1">
      <alignment horizontal="center"/>
    </xf>
    <xf numFmtId="58" fontId="36" fillId="0" borderId="0" xfId="0" applyNumberFormat="1" applyFont="1" applyFill="1" applyBorder="1" applyAlignment="1"/>
    <xf numFmtId="58" fontId="36" fillId="0" borderId="0" xfId="0" applyNumberFormat="1" applyFont="1" applyBorder="1" applyAlignment="1"/>
    <xf numFmtId="58" fontId="36" fillId="0" borderId="37" xfId="0" applyNumberFormat="1" applyFont="1" applyBorder="1" applyAlignment="1"/>
    <xf numFmtId="0" fontId="35" fillId="0" borderId="0" xfId="0" applyFont="1" applyFill="1" applyBorder="1" applyAlignment="1">
      <alignment horizontal="left"/>
    </xf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4" fillId="0" borderId="13" xfId="0" applyFont="1" applyBorder="1" applyAlignment="1"/>
    <xf numFmtId="0" fontId="34" fillId="0" borderId="0" xfId="0" applyFont="1" applyBorder="1" applyAlignment="1"/>
    <xf numFmtId="0" fontId="34" fillId="0" borderId="37" xfId="0" applyFont="1" applyBorder="1" applyAlignment="1"/>
    <xf numFmtId="0" fontId="36" fillId="0" borderId="0" xfId="0" applyFont="1" applyBorder="1" applyAlignment="1">
      <alignment horizontal="center"/>
    </xf>
    <xf numFmtId="0" fontId="36" fillId="0" borderId="0" xfId="0" applyFont="1" applyFill="1" applyBorder="1" applyAlignment="1"/>
    <xf numFmtId="0" fontId="34" fillId="0" borderId="0" xfId="0" applyFont="1" applyBorder="1" applyAlignment="1">
      <alignment horizontal="left"/>
    </xf>
    <xf numFmtId="0" fontId="34" fillId="0" borderId="8" xfId="0" applyFont="1" applyBorder="1"/>
    <xf numFmtId="0" fontId="34" fillId="0" borderId="41" xfId="0" applyFont="1" applyBorder="1" applyAlignment="1">
      <alignment horizontal="center"/>
    </xf>
    <xf numFmtId="0" fontId="34" fillId="0" borderId="41" xfId="0" applyFont="1" applyBorder="1" applyAlignment="1">
      <alignment horizontal="left"/>
    </xf>
    <xf numFmtId="0" fontId="34" fillId="0" borderId="41" xfId="0" applyFont="1" applyBorder="1"/>
    <xf numFmtId="0" fontId="34" fillId="0" borderId="9" xfId="0" applyFont="1" applyBorder="1"/>
    <xf numFmtId="0" fontId="29" fillId="0" borderId="0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16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38" fillId="11" borderId="1" xfId="1" applyFont="1" applyFill="1" applyBorder="1"/>
    <xf numFmtId="38" fontId="38" fillId="11" borderId="11" xfId="1" applyFont="1" applyFill="1" applyBorder="1"/>
    <xf numFmtId="38" fontId="38" fillId="11" borderId="32" xfId="1" applyFont="1" applyFill="1" applyBorder="1"/>
    <xf numFmtId="38" fontId="38" fillId="21" borderId="1" xfId="1" applyFont="1" applyFill="1" applyBorder="1"/>
    <xf numFmtId="38" fontId="38" fillId="21" borderId="11" xfId="1" applyFont="1" applyFill="1" applyBorder="1"/>
    <xf numFmtId="38" fontId="38" fillId="21" borderId="12" xfId="1" applyFont="1" applyFill="1" applyBorder="1"/>
    <xf numFmtId="38" fontId="38" fillId="21" borderId="44" xfId="1" applyFont="1" applyFill="1" applyBorder="1"/>
    <xf numFmtId="0" fontId="38" fillId="11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38" fontId="38" fillId="11" borderId="2" xfId="1" applyFont="1" applyFill="1" applyBorder="1"/>
    <xf numFmtId="38" fontId="38" fillId="11" borderId="31" xfId="1" applyFont="1" applyFill="1" applyBorder="1"/>
    <xf numFmtId="38" fontId="38" fillId="2" borderId="1" xfId="1" applyFont="1" applyFill="1" applyBorder="1"/>
    <xf numFmtId="38" fontId="38" fillId="2" borderId="11" xfId="1" applyFont="1" applyFill="1" applyBorder="1"/>
    <xf numFmtId="38" fontId="38" fillId="2" borderId="2" xfId="1" applyFont="1" applyFill="1" applyBorder="1"/>
    <xf numFmtId="38" fontId="38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38" fillId="19" borderId="1" xfId="0" applyFont="1" applyFill="1" applyBorder="1" applyAlignment="1">
      <alignment horizontal="center"/>
    </xf>
    <xf numFmtId="38" fontId="38" fillId="19" borderId="1" xfId="1" applyFont="1" applyFill="1" applyBorder="1"/>
    <xf numFmtId="38" fontId="38" fillId="19" borderId="11" xfId="1" applyFont="1" applyFill="1" applyBorder="1"/>
    <xf numFmtId="38" fontId="38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4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38" fillId="22" borderId="1" xfId="1" applyFont="1" applyFill="1" applyBorder="1"/>
    <xf numFmtId="38" fontId="38" fillId="22" borderId="11" xfId="1" applyFont="1" applyFill="1" applyBorder="1"/>
    <xf numFmtId="38" fontId="38" fillId="22" borderId="12" xfId="1" applyFont="1" applyFill="1" applyBorder="1"/>
    <xf numFmtId="38" fontId="38" fillId="22" borderId="2" xfId="1" applyFont="1" applyFill="1" applyBorder="1"/>
    <xf numFmtId="38" fontId="38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38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1" xfId="1" applyFill="1" applyBorder="1"/>
    <xf numFmtId="38" fontId="1" fillId="0" borderId="40" xfId="1" applyFill="1" applyBorder="1"/>
    <xf numFmtId="180" fontId="0" fillId="0" borderId="1" xfId="0" applyNumberFormat="1" applyFill="1" applyBorder="1"/>
    <xf numFmtId="0" fontId="11" fillId="0" borderId="42" xfId="0" applyFont="1" applyBorder="1"/>
    <xf numFmtId="38" fontId="0" fillId="0" borderId="9" xfId="1" applyFont="1" applyBorder="1"/>
    <xf numFmtId="38" fontId="1" fillId="0" borderId="9" xfId="1" applyFont="1" applyBorder="1"/>
    <xf numFmtId="38" fontId="1" fillId="0" borderId="12" xfId="1" applyFont="1" applyFill="1" applyBorder="1"/>
    <xf numFmtId="38" fontId="1" fillId="0" borderId="43" xfId="1" applyFill="1" applyBorder="1"/>
    <xf numFmtId="179" fontId="1" fillId="0" borderId="42" xfId="1" applyNumberFormat="1" applyBorder="1"/>
    <xf numFmtId="0" fontId="11" fillId="0" borderId="11" xfId="0" applyFont="1" applyFill="1" applyBorder="1"/>
    <xf numFmtId="179" fontId="0" fillId="0" borderId="11" xfId="1" applyNumberFormat="1" applyFont="1" applyFill="1" applyBorder="1"/>
    <xf numFmtId="38" fontId="1" fillId="0" borderId="10" xfId="1" applyBorder="1"/>
    <xf numFmtId="0" fontId="0" fillId="0" borderId="9" xfId="0" applyBorder="1"/>
    <xf numFmtId="38" fontId="1" fillId="0" borderId="38" xfId="1" applyFont="1" applyFill="1" applyBorder="1"/>
    <xf numFmtId="0" fontId="1" fillId="0" borderId="38" xfId="0" applyFont="1" applyFill="1" applyBorder="1"/>
    <xf numFmtId="0" fontId="11" fillId="0" borderId="38" xfId="0" applyFont="1" applyFill="1" applyBorder="1"/>
    <xf numFmtId="38" fontId="0" fillId="0" borderId="39" xfId="1" applyFont="1" applyFill="1" applyBorder="1"/>
    <xf numFmtId="38" fontId="1" fillId="0" borderId="47" xfId="1" applyFill="1" applyBorder="1"/>
    <xf numFmtId="0" fontId="0" fillId="0" borderId="39" xfId="0" applyFont="1" applyBorder="1"/>
    <xf numFmtId="38" fontId="1" fillId="0" borderId="40" xfId="1" applyBorder="1"/>
    <xf numFmtId="38" fontId="0" fillId="0" borderId="21" xfId="1" applyFont="1" applyFill="1" applyBorder="1"/>
    <xf numFmtId="38" fontId="0" fillId="0" borderId="0" xfId="2" applyFont="1"/>
    <xf numFmtId="0" fontId="30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1" fillId="0" borderId="13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令和3年2月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令和3年2月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109.8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令和3年2月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2248514627577558E-2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雑品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20910</c:v>
                </c:pt>
                <c:pt idx="1">
                  <c:v>16486</c:v>
                </c:pt>
                <c:pt idx="2">
                  <c:v>9243</c:v>
                </c:pt>
                <c:pt idx="3">
                  <c:v>5124</c:v>
                </c:pt>
                <c:pt idx="4">
                  <c:v>4711</c:v>
                </c:pt>
                <c:pt idx="5">
                  <c:v>4217</c:v>
                </c:pt>
                <c:pt idx="6">
                  <c:v>4038</c:v>
                </c:pt>
                <c:pt idx="7">
                  <c:v>2333</c:v>
                </c:pt>
                <c:pt idx="8">
                  <c:v>2245</c:v>
                </c:pt>
                <c:pt idx="9">
                  <c:v>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雑品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22246</c:v>
                </c:pt>
                <c:pt idx="1">
                  <c:v>15920</c:v>
                </c:pt>
                <c:pt idx="2">
                  <c:v>7492</c:v>
                </c:pt>
                <c:pt idx="3">
                  <c:v>2142</c:v>
                </c:pt>
                <c:pt idx="4">
                  <c:v>4410</c:v>
                </c:pt>
                <c:pt idx="5">
                  <c:v>2394</c:v>
                </c:pt>
                <c:pt idx="6">
                  <c:v>4156</c:v>
                </c:pt>
                <c:pt idx="7">
                  <c:v>1710</c:v>
                </c:pt>
                <c:pt idx="8">
                  <c:v>3131</c:v>
                </c:pt>
                <c:pt idx="9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8.7145969498911308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42889</c:v>
                </c:pt>
                <c:pt idx="1">
                  <c:v>16721</c:v>
                </c:pt>
                <c:pt idx="2">
                  <c:v>10582</c:v>
                </c:pt>
                <c:pt idx="3">
                  <c:v>5884</c:v>
                </c:pt>
                <c:pt idx="4">
                  <c:v>4408</c:v>
                </c:pt>
                <c:pt idx="5">
                  <c:v>4095</c:v>
                </c:pt>
                <c:pt idx="6">
                  <c:v>4057</c:v>
                </c:pt>
                <c:pt idx="7">
                  <c:v>3425</c:v>
                </c:pt>
                <c:pt idx="8">
                  <c:v>3134</c:v>
                </c:pt>
                <c:pt idx="9">
                  <c:v>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521143190434689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7338616986602164E-3"/>
                  <c:y val="-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1.7519770812962105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電気機械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46170</c:v>
                </c:pt>
                <c:pt idx="1">
                  <c:v>19698</c:v>
                </c:pt>
                <c:pt idx="2">
                  <c:v>17812</c:v>
                </c:pt>
                <c:pt idx="3">
                  <c:v>13854</c:v>
                </c:pt>
                <c:pt idx="4">
                  <c:v>8264</c:v>
                </c:pt>
                <c:pt idx="5">
                  <c:v>9873</c:v>
                </c:pt>
                <c:pt idx="6">
                  <c:v>3880</c:v>
                </c:pt>
                <c:pt idx="7">
                  <c:v>1604</c:v>
                </c:pt>
                <c:pt idx="8">
                  <c:v>4739</c:v>
                </c:pt>
                <c:pt idx="9">
                  <c:v>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3191489361702126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1.7730496453900058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麦</c:v>
                </c:pt>
                <c:pt idx="5">
                  <c:v>鉄鋼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33349</c:v>
                </c:pt>
                <c:pt idx="1">
                  <c:v>25417</c:v>
                </c:pt>
                <c:pt idx="2">
                  <c:v>21135</c:v>
                </c:pt>
                <c:pt idx="3">
                  <c:v>14972</c:v>
                </c:pt>
                <c:pt idx="4">
                  <c:v>13740</c:v>
                </c:pt>
                <c:pt idx="5">
                  <c:v>13386</c:v>
                </c:pt>
                <c:pt idx="6">
                  <c:v>13223</c:v>
                </c:pt>
                <c:pt idx="7">
                  <c:v>12480</c:v>
                </c:pt>
                <c:pt idx="8">
                  <c:v>11141</c:v>
                </c:pt>
                <c:pt idx="9">
                  <c:v>6690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3.5460992907800767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7.0921985815602835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-1.300221386350978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麦</c:v>
                </c:pt>
                <c:pt idx="5">
                  <c:v>鉄鋼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16575</c:v>
                </c:pt>
                <c:pt idx="1">
                  <c:v>18838</c:v>
                </c:pt>
                <c:pt idx="2">
                  <c:v>36494</c:v>
                </c:pt>
                <c:pt idx="3">
                  <c:v>14633</c:v>
                </c:pt>
                <c:pt idx="4">
                  <c:v>28035</c:v>
                </c:pt>
                <c:pt idx="5">
                  <c:v>11725</c:v>
                </c:pt>
                <c:pt idx="6">
                  <c:v>15410</c:v>
                </c:pt>
                <c:pt idx="7">
                  <c:v>14377</c:v>
                </c:pt>
                <c:pt idx="8">
                  <c:v>8270</c:v>
                </c:pt>
                <c:pt idx="9">
                  <c:v>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0666666666666666E-2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23909</c:v>
                </c:pt>
                <c:pt idx="1">
                  <c:v>7176</c:v>
                </c:pt>
                <c:pt idx="2">
                  <c:v>3218</c:v>
                </c:pt>
                <c:pt idx="3">
                  <c:v>2991</c:v>
                </c:pt>
                <c:pt idx="4">
                  <c:v>1820</c:v>
                </c:pt>
                <c:pt idx="5">
                  <c:v>945</c:v>
                </c:pt>
                <c:pt idx="6">
                  <c:v>822</c:v>
                </c:pt>
                <c:pt idx="7">
                  <c:v>783</c:v>
                </c:pt>
                <c:pt idx="8">
                  <c:v>524</c:v>
                </c:pt>
                <c:pt idx="9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399825022035227E-7"/>
                  <c:y val="-1.069574859292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-1.4260249554367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1.7777777777777779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-6.5184432169062358E-17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24495</c:v>
                </c:pt>
                <c:pt idx="1">
                  <c:v>5627</c:v>
                </c:pt>
                <c:pt idx="2">
                  <c:v>3472</c:v>
                </c:pt>
                <c:pt idx="3">
                  <c:v>3732</c:v>
                </c:pt>
                <c:pt idx="4">
                  <c:v>2688</c:v>
                </c:pt>
                <c:pt idx="5">
                  <c:v>475</c:v>
                </c:pt>
                <c:pt idx="6">
                  <c:v>576</c:v>
                </c:pt>
                <c:pt idx="7">
                  <c:v>1692</c:v>
                </c:pt>
                <c:pt idx="8">
                  <c:v>429</c:v>
                </c:pt>
                <c:pt idx="9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-5.7481797826119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8.7490441647549953E-3"/>
                  <c:y val="8.4570784584131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3.5225714895874235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7820213418204614E-3"/>
                  <c:y val="-6.92320239631056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その他の農作物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非金属鉱物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24743</c:v>
                </c:pt>
                <c:pt idx="1">
                  <c:v>10937</c:v>
                </c:pt>
                <c:pt idx="2">
                  <c:v>10876</c:v>
                </c:pt>
                <c:pt idx="3">
                  <c:v>9849</c:v>
                </c:pt>
                <c:pt idx="4">
                  <c:v>9243</c:v>
                </c:pt>
                <c:pt idx="5">
                  <c:v>8997</c:v>
                </c:pt>
                <c:pt idx="6">
                  <c:v>5415</c:v>
                </c:pt>
                <c:pt idx="7">
                  <c:v>2720</c:v>
                </c:pt>
                <c:pt idx="8">
                  <c:v>2317</c:v>
                </c:pt>
                <c:pt idx="9">
                  <c:v>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7027E-3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7.012765136641384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1.4021259153629418E-2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その他の農作物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非金属鉱物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24040</c:v>
                </c:pt>
                <c:pt idx="1">
                  <c:v>8640</c:v>
                </c:pt>
                <c:pt idx="2">
                  <c:v>7957</c:v>
                </c:pt>
                <c:pt idx="3">
                  <c:v>2416</c:v>
                </c:pt>
                <c:pt idx="4">
                  <c:v>7300</c:v>
                </c:pt>
                <c:pt idx="5">
                  <c:v>18939</c:v>
                </c:pt>
                <c:pt idx="6">
                  <c:v>7171</c:v>
                </c:pt>
                <c:pt idx="7">
                  <c:v>2900</c:v>
                </c:pt>
                <c:pt idx="8">
                  <c:v>3364</c:v>
                </c:pt>
                <c:pt idx="9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3.49511405043828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61757</c:v>
                </c:pt>
                <c:pt idx="1">
                  <c:v>37024</c:v>
                </c:pt>
                <c:pt idx="2">
                  <c:v>18773</c:v>
                </c:pt>
                <c:pt idx="3">
                  <c:v>15807</c:v>
                </c:pt>
                <c:pt idx="4">
                  <c:v>13137</c:v>
                </c:pt>
                <c:pt idx="5">
                  <c:v>11729</c:v>
                </c:pt>
                <c:pt idx="6">
                  <c:v>9962</c:v>
                </c:pt>
                <c:pt idx="7">
                  <c:v>7375</c:v>
                </c:pt>
                <c:pt idx="8">
                  <c:v>7320</c:v>
                </c:pt>
                <c:pt idx="9">
                  <c:v>7233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5.2424646794102135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-1.7476258239682184E-3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5.2424646794102135E-3"/>
                  <c:y val="2.1504811898512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-1.4336917562724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71883</c:v>
                </c:pt>
                <c:pt idx="1">
                  <c:v>26578</c:v>
                </c:pt>
                <c:pt idx="2">
                  <c:v>14381</c:v>
                </c:pt>
                <c:pt idx="3">
                  <c:v>14132</c:v>
                </c:pt>
                <c:pt idx="4">
                  <c:v>11283</c:v>
                </c:pt>
                <c:pt idx="5">
                  <c:v>21677</c:v>
                </c:pt>
                <c:pt idx="6">
                  <c:v>11010</c:v>
                </c:pt>
                <c:pt idx="7">
                  <c:v>13295</c:v>
                </c:pt>
                <c:pt idx="8">
                  <c:v>9713</c:v>
                </c:pt>
                <c:pt idx="9">
                  <c:v>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7-462C-B9DE-4F35500861CD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7-462C-B9DE-4F35500861CD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F7-462C-B9DE-4F35500861CD}"/>
                </c:ext>
              </c:extLst>
            </c:dLbl>
            <c:dLbl>
              <c:idx val="3"/>
              <c:layout>
                <c:manualLayout>
                  <c:x val="2.8811659586728367E-5"/>
                  <c:y val="-3.8793597392575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7-462C-B9DE-4F35500861CD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62C-B9DE-4F35500861CD}"/>
                </c:ext>
              </c:extLst>
            </c:dLbl>
            <c:dLbl>
              <c:idx val="5"/>
              <c:layout>
                <c:manualLayout>
                  <c:x val="-8.9824916463755941E-3"/>
                  <c:y val="3.0134521497592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7-462C-B9DE-4F35500861CD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62C-B9DE-4F35500861CD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62C-B9DE-4F35500861CD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62C-B9DE-4F35500861CD}"/>
                </c:ext>
              </c:extLst>
            </c:dLbl>
            <c:dLbl>
              <c:idx val="9"/>
              <c:layout>
                <c:manualLayout>
                  <c:x val="-5.4028186235756679E-3"/>
                  <c:y val="-1.204584084313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飲料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127266</c:v>
                </c:pt>
                <c:pt idx="1">
                  <c:v>102132</c:v>
                </c:pt>
                <c:pt idx="2">
                  <c:v>89343</c:v>
                </c:pt>
                <c:pt idx="3">
                  <c:v>83578</c:v>
                </c:pt>
                <c:pt idx="4">
                  <c:v>75904</c:v>
                </c:pt>
                <c:pt idx="5">
                  <c:v>75832</c:v>
                </c:pt>
                <c:pt idx="6">
                  <c:v>64356</c:v>
                </c:pt>
                <c:pt idx="7">
                  <c:v>63193</c:v>
                </c:pt>
                <c:pt idx="8">
                  <c:v>51240</c:v>
                </c:pt>
                <c:pt idx="9">
                  <c:v>48348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7-462C-B9DE-4F35500861CD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62C-B9DE-4F35500861CD}"/>
                </c:ext>
              </c:extLst>
            </c:dLbl>
            <c:dLbl>
              <c:idx val="1"/>
              <c:layout>
                <c:manualLayout>
                  <c:x val="1.9697337029658439E-3"/>
                  <c:y val="-5.9708956624708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62C-B9DE-4F35500861CD}"/>
                </c:ext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62C-B9DE-4F35500861CD}"/>
                </c:ext>
              </c:extLst>
            </c:dLbl>
            <c:dLbl>
              <c:idx val="3"/>
              <c:layout>
                <c:manualLayout>
                  <c:x val="7.3443028456784271E-3"/>
                  <c:y val="9.162919282648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62C-B9DE-4F35500861CD}"/>
                </c:ext>
              </c:extLst>
            </c:dLbl>
            <c:dLbl>
              <c:idx val="4"/>
              <c:layout>
                <c:manualLayout>
                  <c:x val="7.2557596967045782E-3"/>
                  <c:y val="3.3783285007331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62C-B9DE-4F35500861CD}"/>
                </c:ext>
              </c:extLst>
            </c:dLbl>
            <c:dLbl>
              <c:idx val="5"/>
              <c:layout>
                <c:manualLayout>
                  <c:x val="3.5985060100418519E-3"/>
                  <c:y val="-1.190570207763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62C-B9DE-4F35500861CD}"/>
                </c:ext>
              </c:extLst>
            </c:dLbl>
            <c:dLbl>
              <c:idx val="6"/>
              <c:layout>
                <c:manualLayout>
                  <c:x val="-1.7465487496793825E-3"/>
                  <c:y val="-3.2482666029871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F7-462C-B9DE-4F35500861CD}"/>
                </c:ext>
              </c:extLst>
            </c:dLbl>
            <c:dLbl>
              <c:idx val="7"/>
              <c:layout>
                <c:manualLayout>
                  <c:x val="2.8811659586597474E-5"/>
                  <c:y val="6.2052414241753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62C-B9DE-4F35500861CD}"/>
                </c:ext>
              </c:extLst>
            </c:dLbl>
            <c:dLbl>
              <c:idx val="8"/>
              <c:layout>
                <c:manualLayout>
                  <c:x val="7.1492268285740079E-3"/>
                  <c:y val="2.7048187815942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F7-462C-B9DE-4F35500861CD}"/>
                </c:ext>
              </c:extLst>
            </c:dLbl>
            <c:dLbl>
              <c:idx val="9"/>
              <c:layout>
                <c:manualLayout>
                  <c:x val="3.579391933438039E-3"/>
                  <c:y val="-8.8158532095645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飲料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154739</c:v>
                </c:pt>
                <c:pt idx="1">
                  <c:v>123890</c:v>
                </c:pt>
                <c:pt idx="2">
                  <c:v>94417</c:v>
                </c:pt>
                <c:pt idx="3">
                  <c:v>55009</c:v>
                </c:pt>
                <c:pt idx="4">
                  <c:v>87456</c:v>
                </c:pt>
                <c:pt idx="5">
                  <c:v>76438</c:v>
                </c:pt>
                <c:pt idx="6">
                  <c:v>96829</c:v>
                </c:pt>
                <c:pt idx="7">
                  <c:v>81239</c:v>
                </c:pt>
                <c:pt idx="8">
                  <c:v>46152</c:v>
                </c:pt>
                <c:pt idx="9">
                  <c:v>55695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F7-462C-B9DE-4F355008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83310136"/>
        <c:axId val="183310528"/>
      </c:barChart>
      <c:catAx>
        <c:axId val="18331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528"/>
        <c:crosses val="autoZero"/>
        <c:auto val="1"/>
        <c:lblAlgn val="ctr"/>
        <c:lblOffset val="100"/>
        <c:noMultiLvlLbl val="0"/>
      </c:catAx>
      <c:valAx>
        <c:axId val="18331052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13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51-491C-9C83-ECDC457C6AD6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51-491C-9C83-ECDC457C6AD6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51-491C-9C83-ECDC457C6AD6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51-491C-9C83-ECDC457C6AD6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51-491C-9C83-ECDC457C6AD6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51-491C-9C83-ECDC457C6AD6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51-491C-9C83-ECDC457C6AD6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51-491C-9C83-ECDC457C6AD6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51-491C-9C83-ECDC457C6AD6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51-491C-9C83-ECDC457C6AD6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51-491C-9C83-ECDC457C6AD6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1-491C-9C83-ECDC457C6AD6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51-491C-9C83-ECDC457C6AD6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51-491C-9C83-ECDC457C6AD6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51-491C-9C83-ECDC457C6AD6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051-491C-9C83-ECDC457C6AD6}"/>
                </c:ext>
              </c:extLst>
            </c:dLbl>
            <c:dLbl>
              <c:idx val="5"/>
              <c:layout>
                <c:manualLayout>
                  <c:x val="-5.5030687108083648E-2"/>
                  <c:y val="-7.7729600980494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51-491C-9C83-ECDC457C6AD6}"/>
                </c:ext>
              </c:extLst>
            </c:dLbl>
            <c:dLbl>
              <c:idx val="6"/>
              <c:layout>
                <c:manualLayout>
                  <c:x val="7.6767438236172325E-2"/>
                  <c:y val="-7.0897707169863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051-491C-9C83-ECDC457C6AD6}"/>
                </c:ext>
              </c:extLst>
            </c:dLbl>
            <c:dLbl>
              <c:idx val="7"/>
              <c:layout>
                <c:manualLayout>
                  <c:x val="0.20123952956348048"/>
                  <c:y val="-0.16121902713702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051-491C-9C83-ECDC457C6AD6}"/>
                </c:ext>
              </c:extLst>
            </c:dLbl>
            <c:dLbl>
              <c:idx val="8"/>
              <c:layout>
                <c:manualLayout>
                  <c:x val="2.2495006430076341E-2"/>
                  <c:y val="-6.965382080543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051-491C-9C83-ECDC457C6AD6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051-491C-9C83-ECDC457C6AD6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51-491C-9C83-ECDC457C6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飲料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127266</c:v>
                </c:pt>
                <c:pt idx="1">
                  <c:v>102132</c:v>
                </c:pt>
                <c:pt idx="2">
                  <c:v>89343</c:v>
                </c:pt>
                <c:pt idx="3">
                  <c:v>83578</c:v>
                </c:pt>
                <c:pt idx="4">
                  <c:v>75904</c:v>
                </c:pt>
                <c:pt idx="5">
                  <c:v>75832</c:v>
                </c:pt>
                <c:pt idx="6">
                  <c:v>64356</c:v>
                </c:pt>
                <c:pt idx="7">
                  <c:v>63193</c:v>
                </c:pt>
                <c:pt idx="8">
                  <c:v>51240</c:v>
                </c:pt>
                <c:pt idx="9">
                  <c:v>48348</c:v>
                </c:pt>
                <c:pt idx="10">
                  <c:v>335473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51-491C-9C83-ECDC457C6AD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E7-4B31-A3CB-A20157E375C5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E7-4B31-A3CB-A20157E375C5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E7-4B31-A3CB-A20157E375C5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E7-4B31-A3CB-A20157E375C5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E7-4B31-A3CB-A20157E375C5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FE7-4B31-A3CB-A20157E375C5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FE7-4B31-A3CB-A20157E375C5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FE7-4B31-A3CB-A20157E375C5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FE7-4B31-A3CB-A20157E375C5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FE7-4B31-A3CB-A20157E375C5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FE7-4B31-A3CB-A20157E375C5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7-4B31-A3CB-A20157E375C5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E7-4B31-A3CB-A20157E375C5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7-4B31-A3CB-A20157E375C5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7-4B31-A3CB-A20157E375C5}"/>
                </c:ext>
              </c:extLst>
            </c:dLbl>
            <c:dLbl>
              <c:idx val="4"/>
              <c:layout>
                <c:manualLayout>
                  <c:x val="-0.16935755492492385"/>
                  <c:y val="-0.12075201797114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E7-4B31-A3CB-A20157E375C5}"/>
                </c:ext>
              </c:extLst>
            </c:dLbl>
            <c:dLbl>
              <c:idx val="5"/>
              <c:layout>
                <c:manualLayout>
                  <c:x val="-0.13492159292271214"/>
                  <c:y val="-8.01556180200313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FE7-4B31-A3CB-A20157E375C5}"/>
                </c:ext>
              </c:extLst>
            </c:dLbl>
            <c:dLbl>
              <c:idx val="6"/>
              <c:layout>
                <c:manualLayout>
                  <c:x val="5.254633145476105E-2"/>
                  <c:y val="-0.102359411282015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FE7-4B31-A3CB-A20157E375C5}"/>
                </c:ext>
              </c:extLst>
            </c:dLbl>
            <c:dLbl>
              <c:idx val="7"/>
              <c:layout>
                <c:manualLayout>
                  <c:x val="0.16967904392661579"/>
                  <c:y val="-0.164782140591627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E7-4B31-A3CB-A20157E375C5}"/>
                </c:ext>
              </c:extLst>
            </c:dLbl>
            <c:dLbl>
              <c:idx val="8"/>
              <c:layout>
                <c:manualLayout>
                  <c:x val="6.5881130340940883E-2"/>
                  <c:y val="-5.9278244321455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E7-4B31-A3CB-A20157E375C5}"/>
                </c:ext>
              </c:extLst>
            </c:dLbl>
            <c:dLbl>
              <c:idx val="9"/>
              <c:layout>
                <c:manualLayout>
                  <c:x val="0.12116151724689236"/>
                  <c:y val="-7.785021329096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E7-4B31-A3CB-A20157E375C5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E7-4B31-A3CB-A20157E37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飲料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154739</c:v>
                </c:pt>
                <c:pt idx="1">
                  <c:v>123890</c:v>
                </c:pt>
                <c:pt idx="2">
                  <c:v>94417</c:v>
                </c:pt>
                <c:pt idx="3">
                  <c:v>55009</c:v>
                </c:pt>
                <c:pt idx="4">
                  <c:v>87456</c:v>
                </c:pt>
                <c:pt idx="5">
                  <c:v>76438</c:v>
                </c:pt>
                <c:pt idx="6">
                  <c:v>96829</c:v>
                </c:pt>
                <c:pt idx="7">
                  <c:v>81239</c:v>
                </c:pt>
                <c:pt idx="8">
                  <c:v>46152</c:v>
                </c:pt>
                <c:pt idx="9">
                  <c:v>55695</c:v>
                </c:pt>
                <c:pt idx="10">
                  <c:v>372630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E7-4B31-A3CB-A20157E375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5-4365-B92A-CC6FEC3DD24F}"/>
                </c:ext>
              </c:extLst>
            </c:dLbl>
            <c:dLbl>
              <c:idx val="1"/>
              <c:layout>
                <c:manualLayout>
                  <c:x val="-1.5936254980079681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5-4365-B92A-CC6FEC3DD24F}"/>
                </c:ext>
              </c:extLst>
            </c:dLbl>
            <c:dLbl>
              <c:idx val="2"/>
              <c:layout>
                <c:manualLayout>
                  <c:x val="3.2462366618058944E-17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5-4365-B92A-CC6FEC3DD24F}"/>
                </c:ext>
              </c:extLst>
            </c:dLbl>
            <c:dLbl>
              <c:idx val="3"/>
              <c:layout>
                <c:manualLayout>
                  <c:x val="-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5-4365-B92A-CC6FEC3DD24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85-4365-B92A-CC6FEC3DD24F}"/>
                </c:ext>
              </c:extLst>
            </c:dLbl>
            <c:dLbl>
              <c:idx val="5"/>
              <c:layout>
                <c:manualLayout>
                  <c:x val="-5.3120849933598934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85-4365-B92A-CC6FEC3DD24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85-4365-B92A-CC6FEC3DD24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85-4365-B92A-CC6FEC3DD24F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85-4365-B92A-CC6FEC3DD24F}"/>
                </c:ext>
              </c:extLst>
            </c:dLbl>
            <c:dLbl>
              <c:idx val="9"/>
              <c:layout>
                <c:manualLayout>
                  <c:x val="-7.0827799911465251E-3"/>
                  <c:y val="1.1110822721149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その他の科学工業品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19131</c:v>
                </c:pt>
                <c:pt idx="1">
                  <c:v>15555</c:v>
                </c:pt>
                <c:pt idx="2">
                  <c:v>11599</c:v>
                </c:pt>
                <c:pt idx="3">
                  <c:v>9863</c:v>
                </c:pt>
                <c:pt idx="4">
                  <c:v>7012</c:v>
                </c:pt>
                <c:pt idx="5">
                  <c:v>6765</c:v>
                </c:pt>
                <c:pt idx="6">
                  <c:v>5736</c:v>
                </c:pt>
                <c:pt idx="7">
                  <c:v>3611</c:v>
                </c:pt>
                <c:pt idx="8">
                  <c:v>2871</c:v>
                </c:pt>
                <c:pt idx="9">
                  <c:v>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85-4365-B92A-CC6FEC3DD24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85-4365-B92A-CC6FEC3DD24F}"/>
                </c:ext>
              </c:extLst>
            </c:dLbl>
            <c:dLbl>
              <c:idx val="1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85-4365-B92A-CC6FEC3DD24F}"/>
                </c:ext>
              </c:extLst>
            </c:dLbl>
            <c:dLbl>
              <c:idx val="2"/>
              <c:layout>
                <c:manualLayout>
                  <c:x val="8.8534749889330917E-3"/>
                  <c:y val="-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85-4365-B92A-CC6FEC3DD24F}"/>
                </c:ext>
              </c:extLst>
            </c:dLbl>
            <c:dLbl>
              <c:idx val="3"/>
              <c:layout>
                <c:manualLayout>
                  <c:x val="3.5413899955732625E-3"/>
                  <c:y val="-7.4074095676319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85-4365-B92A-CC6FEC3DD24F}"/>
                </c:ext>
              </c:extLst>
            </c:dLbl>
            <c:dLbl>
              <c:idx val="4"/>
              <c:layout>
                <c:manualLayout>
                  <c:x val="3.5412505707702871E-3"/>
                  <c:y val="7.4071179373338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85-4365-B92A-CC6FEC3DD24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85-4365-B92A-CC6FEC3DD24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85-4365-B92A-CC6FEC3DD24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85-4365-B92A-CC6FEC3DD24F}"/>
                </c:ext>
              </c:extLst>
            </c:dLbl>
            <c:dLbl>
              <c:idx val="8"/>
              <c:layout>
                <c:manualLayout>
                  <c:x val="-1.2984946647223578E-16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85-4365-B92A-CC6FEC3DD24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その他の科学工業品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14039</c:v>
                </c:pt>
                <c:pt idx="1">
                  <c:v>16304</c:v>
                </c:pt>
                <c:pt idx="2">
                  <c:v>5296</c:v>
                </c:pt>
                <c:pt idx="3">
                  <c:v>10607</c:v>
                </c:pt>
                <c:pt idx="4">
                  <c:v>7562</c:v>
                </c:pt>
                <c:pt idx="5">
                  <c:v>5482</c:v>
                </c:pt>
                <c:pt idx="6">
                  <c:v>5751</c:v>
                </c:pt>
                <c:pt idx="7">
                  <c:v>2649</c:v>
                </c:pt>
                <c:pt idx="8">
                  <c:v>3145</c:v>
                </c:pt>
                <c:pt idx="9">
                  <c:v>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985-4365-B92A-CC6FEC3DD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0016"/>
        <c:axId val="236080408"/>
      </c:barChart>
      <c:catAx>
        <c:axId val="23608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0408"/>
        <c:crosses val="autoZero"/>
        <c:auto val="1"/>
        <c:lblAlgn val="ctr"/>
        <c:lblOffset val="100"/>
        <c:noMultiLvlLbl val="0"/>
      </c:catAx>
      <c:valAx>
        <c:axId val="236080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0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2,364,618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2,364,618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220967</c:v>
                </c:pt>
                <c:pt idx="1">
                  <c:v>385989</c:v>
                </c:pt>
                <c:pt idx="2">
                  <c:v>516550</c:v>
                </c:pt>
                <c:pt idx="3">
                  <c:v>151070</c:v>
                </c:pt>
                <c:pt idx="4">
                  <c:v>248909</c:v>
                </c:pt>
                <c:pt idx="5">
                  <c:v>841133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3</a:t>
            </a:r>
            <a:r>
              <a:rPr lang="ja-JP" altLang="en-US" sz="1100" baseline="0"/>
              <a:t>年</a:t>
            </a:r>
            <a:r>
              <a:rPr lang="en-US" altLang="ja-JP" sz="1100" baseline="0"/>
              <a:t>2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F-4679-9866-A54658B465D9}"/>
                </c:ext>
              </c:extLst>
            </c:dLbl>
            <c:dLbl>
              <c:idx val="1"/>
              <c:layout>
                <c:manualLayout>
                  <c:x val="-1.0610079575596816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F-4679-9866-A54658B465D9}"/>
                </c:ext>
              </c:extLst>
            </c:dLbl>
            <c:dLbl>
              <c:idx val="2"/>
              <c:layout>
                <c:manualLayout>
                  <c:x val="-8.8417329796639816E-3"/>
                  <c:y val="1.9156786436178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F-4679-9866-A54658B465D9}"/>
                </c:ext>
              </c:extLst>
            </c:dLbl>
            <c:dLbl>
              <c:idx val="3"/>
              <c:layout>
                <c:manualLayout>
                  <c:x val="-8.8417329796640787E-3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F-4679-9866-A54658B465D9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0F-4679-9866-A54658B465D9}"/>
                </c:ext>
              </c:extLst>
            </c:dLbl>
            <c:dLbl>
              <c:idx val="5"/>
              <c:layout>
                <c:manualLayout>
                  <c:x val="-8.8417329796640787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F-4679-9866-A54658B465D9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0F-4679-9866-A54658B465D9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0F-4679-9866-A54658B465D9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0F-4679-9866-A54658B465D9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83515</c:v>
                </c:pt>
                <c:pt idx="1">
                  <c:v>13275</c:v>
                </c:pt>
                <c:pt idx="2">
                  <c:v>12923</c:v>
                </c:pt>
                <c:pt idx="3">
                  <c:v>12107</c:v>
                </c:pt>
                <c:pt idx="4">
                  <c:v>12025</c:v>
                </c:pt>
                <c:pt idx="5">
                  <c:v>10493</c:v>
                </c:pt>
                <c:pt idx="6">
                  <c:v>10356</c:v>
                </c:pt>
                <c:pt idx="7">
                  <c:v>9218</c:v>
                </c:pt>
                <c:pt idx="8">
                  <c:v>4936</c:v>
                </c:pt>
                <c:pt idx="9">
                  <c:v>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0F-4679-9866-A54658B465D9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0F-4679-9866-A54658B465D9}"/>
                </c:ext>
              </c:extLst>
            </c:dLbl>
            <c:dLbl>
              <c:idx val="1"/>
              <c:layout>
                <c:manualLayout>
                  <c:x val="1.7683465959328027E-3"/>
                  <c:y val="3.831115938093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0F-4679-9866-A54658B465D9}"/>
                </c:ext>
              </c:extLst>
            </c:dLbl>
            <c:dLbl>
              <c:idx val="2"/>
              <c:layout>
                <c:manualLayout>
                  <c:x val="3.5366931918655409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0F-4679-9866-A54658B465D9}"/>
                </c:ext>
              </c:extLst>
            </c:dLbl>
            <c:dLbl>
              <c:idx val="3"/>
              <c:layout>
                <c:manualLayout>
                  <c:x val="8.8417329796640146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0F-4679-9866-A54658B465D9}"/>
                </c:ext>
              </c:extLst>
            </c:dLbl>
            <c:dLbl>
              <c:idx val="4"/>
              <c:layout>
                <c:manualLayout>
                  <c:x val="8.8417329796639486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0F-4679-9866-A54658B465D9}"/>
                </c:ext>
              </c:extLst>
            </c:dLbl>
            <c:dLbl>
              <c:idx val="5"/>
              <c:layout>
                <c:manualLayout>
                  <c:x val="3.5366931918656055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0F-4679-9866-A54658B465D9}"/>
                </c:ext>
              </c:extLst>
            </c:dLbl>
            <c:dLbl>
              <c:idx val="6"/>
              <c:layout>
                <c:manualLayout>
                  <c:x val="-5.3050397877984082E-3"/>
                  <c:y val="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0F-4679-9866-A54658B465D9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0F-4679-9866-A54658B465D9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0F-4679-9866-A54658B465D9}"/>
                </c:ext>
              </c:extLst>
            </c:dLbl>
            <c:dLbl>
              <c:idx val="9"/>
              <c:layout>
                <c:manualLayout>
                  <c:x val="5.305039787798279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98825</c:v>
                </c:pt>
                <c:pt idx="1">
                  <c:v>21715</c:v>
                </c:pt>
                <c:pt idx="2">
                  <c:v>13506</c:v>
                </c:pt>
                <c:pt idx="3">
                  <c:v>14871</c:v>
                </c:pt>
                <c:pt idx="4">
                  <c:v>7296</c:v>
                </c:pt>
                <c:pt idx="5">
                  <c:v>20214</c:v>
                </c:pt>
                <c:pt idx="6">
                  <c:v>12157</c:v>
                </c:pt>
                <c:pt idx="7">
                  <c:v>12000</c:v>
                </c:pt>
                <c:pt idx="8">
                  <c:v>9965</c:v>
                </c:pt>
                <c:pt idx="9">
                  <c:v>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0F-4679-9866-A54658B4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1192"/>
        <c:axId val="236081584"/>
      </c:barChart>
      <c:catAx>
        <c:axId val="23608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584"/>
        <c:crosses val="autoZero"/>
        <c:auto val="1"/>
        <c:lblAlgn val="ctr"/>
        <c:lblOffset val="100"/>
        <c:noMultiLvlLbl val="0"/>
      </c:catAx>
      <c:valAx>
        <c:axId val="23608158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2477856965506342E-2"/>
                  <c:y val="1.493930905695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6-4151-A52A-9F3D518BE7FA}"/>
                </c:ext>
              </c:extLst>
            </c:dLbl>
            <c:dLbl>
              <c:idx val="1"/>
              <c:layout>
                <c:manualLayout>
                  <c:x val="-1.2477716608739121E-2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6-4151-A52A-9F3D518BE7FA}"/>
                </c:ext>
              </c:extLst>
            </c:dLbl>
            <c:dLbl>
              <c:idx val="2"/>
              <c:layout>
                <c:manualLayout>
                  <c:x val="-8.912654720527954E-3"/>
                  <c:y val="-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06-4151-A52A-9F3D518BE7FA}"/>
                </c:ext>
              </c:extLst>
            </c:dLbl>
            <c:dLbl>
              <c:idx val="3"/>
              <c:layout>
                <c:manualLayout>
                  <c:x val="-1.0695185664633506E-2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6-4151-A52A-9F3D518BE7FA}"/>
                </c:ext>
              </c:extLst>
            </c:dLbl>
            <c:dLbl>
              <c:idx val="4"/>
              <c:layout>
                <c:manualLayout>
                  <c:x val="-1.069518566463357E-2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6-4151-A52A-9F3D518BE7FA}"/>
                </c:ext>
              </c:extLst>
            </c:dLbl>
            <c:dLbl>
              <c:idx val="5"/>
              <c:layout>
                <c:manualLayout>
                  <c:x val="-5.3475928323168179E-3"/>
                  <c:y val="-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6-4151-A52A-9F3D518BE7FA}"/>
                </c:ext>
              </c:extLst>
            </c:dLbl>
            <c:dLbl>
              <c:idx val="6"/>
              <c:layout>
                <c:manualLayout>
                  <c:x val="-7.1301237764223365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6-4151-A52A-9F3D518BE7FA}"/>
                </c:ext>
              </c:extLst>
            </c:dLbl>
            <c:dLbl>
              <c:idx val="7"/>
              <c:layout>
                <c:manualLayout>
                  <c:x val="-7.1301237764224675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6-4151-A52A-9F3D518BE7FA}"/>
                </c:ext>
              </c:extLst>
            </c:dLbl>
            <c:dLbl>
              <c:idx val="8"/>
              <c:layout>
                <c:manualLayout>
                  <c:x val="-8.9126547205280512E-3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06-4151-A52A-9F3D518BE7FA}"/>
                </c:ext>
              </c:extLst>
            </c:dLbl>
            <c:dLbl>
              <c:idx val="9"/>
              <c:layout>
                <c:manualLayout>
                  <c:x val="-8.9126547205279211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米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86060</c:v>
                </c:pt>
                <c:pt idx="1">
                  <c:v>46485</c:v>
                </c:pt>
                <c:pt idx="2">
                  <c:v>39331</c:v>
                </c:pt>
                <c:pt idx="3">
                  <c:v>26652</c:v>
                </c:pt>
                <c:pt idx="4">
                  <c:v>26096</c:v>
                </c:pt>
                <c:pt idx="5">
                  <c:v>21851</c:v>
                </c:pt>
                <c:pt idx="6">
                  <c:v>21276</c:v>
                </c:pt>
                <c:pt idx="7">
                  <c:v>15053</c:v>
                </c:pt>
                <c:pt idx="8">
                  <c:v>14837</c:v>
                </c:pt>
                <c:pt idx="9">
                  <c:v>14373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06-4151-A52A-9F3D518BE7FA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3.5650618882111522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06-4151-A52A-9F3D518BE7FA}"/>
                </c:ext>
              </c:extLst>
            </c:dLbl>
            <c:dLbl>
              <c:idx val="1"/>
              <c:layout>
                <c:manualLayout>
                  <c:x val="1.0695185664633506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06-4151-A52A-9F3D518BE7FA}"/>
                </c:ext>
              </c:extLst>
            </c:dLbl>
            <c:dLbl>
              <c:idx val="2"/>
              <c:layout>
                <c:manualLayout>
                  <c:x val="1.069518566463344E-2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06-4151-A52A-9F3D518BE7FA}"/>
                </c:ext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06-4151-A52A-9F3D518BE7FA}"/>
                </c:ext>
              </c:extLst>
            </c:dLbl>
            <c:dLbl>
              <c:idx val="4"/>
              <c:layout>
                <c:manualLayout>
                  <c:x val="1.7825309441055189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06-4151-A52A-9F3D518BE7FA}"/>
                </c:ext>
              </c:extLst>
            </c:dLbl>
            <c:dLbl>
              <c:idx val="5"/>
              <c:layout>
                <c:manualLayout>
                  <c:x val="8.912654720527921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06-4151-A52A-9F3D518BE7FA}"/>
                </c:ext>
              </c:extLst>
            </c:dLbl>
            <c:dLbl>
              <c:idx val="6"/>
              <c:layout>
                <c:manualLayout>
                  <c:x val="7.1301237764223365E-3"/>
                  <c:y val="-1.49393090569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06-4151-A52A-9F3D518BE7FA}"/>
                </c:ext>
              </c:extLst>
            </c:dLbl>
            <c:dLbl>
              <c:idx val="7"/>
              <c:layout>
                <c:manualLayout>
                  <c:x val="7.0874553191774738E-3"/>
                  <c:y val="-1.493989721873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06-4151-A52A-9F3D518BE7FA}"/>
                </c:ext>
              </c:extLst>
            </c:dLbl>
            <c:dLbl>
              <c:idx val="8"/>
              <c:layout>
                <c:manualLayout>
                  <c:x val="3.5650618882111683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06-4151-A52A-9F3D518BE7FA}"/>
                </c:ext>
              </c:extLst>
            </c:dLbl>
            <c:dLbl>
              <c:idx val="9"/>
              <c:layout>
                <c:manualLayout>
                  <c:x val="1.7822502305709486E-3"/>
                  <c:y val="-1.4939603137843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米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91132</c:v>
                </c:pt>
                <c:pt idx="1">
                  <c:v>53856</c:v>
                </c:pt>
                <c:pt idx="2">
                  <c:v>29740</c:v>
                </c:pt>
                <c:pt idx="3">
                  <c:v>23605</c:v>
                </c:pt>
                <c:pt idx="4">
                  <c:v>37351</c:v>
                </c:pt>
                <c:pt idx="5">
                  <c:v>15408</c:v>
                </c:pt>
                <c:pt idx="6">
                  <c:v>21226</c:v>
                </c:pt>
                <c:pt idx="7">
                  <c:v>14738</c:v>
                </c:pt>
                <c:pt idx="8">
                  <c:v>20117</c:v>
                </c:pt>
                <c:pt idx="9">
                  <c:v>15262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06-4151-A52A-9F3D518B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2368"/>
        <c:axId val="236082760"/>
      </c:barChart>
      <c:catAx>
        <c:axId val="2360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760"/>
        <c:crosses val="autoZero"/>
        <c:auto val="1"/>
        <c:lblAlgn val="ctr"/>
        <c:lblOffset val="100"/>
        <c:noMultiLvlLbl val="0"/>
      </c:catAx>
      <c:valAx>
        <c:axId val="236082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35-46A2-BC0B-FCB215A9FD76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5-46A2-BC0B-FCB215A9FD76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5-46A2-BC0B-FCB215A9FD76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5-46A2-BC0B-FCB215A9FD76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5-46A2-BC0B-FCB215A9FD76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5-46A2-BC0B-FCB215A9FD76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5-46A2-BC0B-FCB215A9FD76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35-46A2-BC0B-FCB215A9FD76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35-46A2-BC0B-FCB215A9FD76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10958</c:v>
                </c:pt>
                <c:pt idx="1">
                  <c:v>3937</c:v>
                </c:pt>
                <c:pt idx="2">
                  <c:v>2288</c:v>
                </c:pt>
                <c:pt idx="3">
                  <c:v>2069</c:v>
                </c:pt>
                <c:pt idx="4">
                  <c:v>1977</c:v>
                </c:pt>
                <c:pt idx="5">
                  <c:v>1916</c:v>
                </c:pt>
                <c:pt idx="6">
                  <c:v>1660</c:v>
                </c:pt>
                <c:pt idx="7">
                  <c:v>1371</c:v>
                </c:pt>
                <c:pt idx="8">
                  <c:v>857</c:v>
                </c:pt>
                <c:pt idx="9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35-46A2-BC0B-FCB215A9FD76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35-46A2-BC0B-FCB215A9FD76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35-46A2-BC0B-FCB215A9FD76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35-46A2-BC0B-FCB215A9FD76}"/>
                </c:ext>
              </c:extLst>
            </c:dLbl>
            <c:dLbl>
              <c:idx val="3"/>
              <c:layout>
                <c:manualLayout>
                  <c:x val="0"/>
                  <c:y val="-3.7453183520599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35-46A2-BC0B-FCB215A9FD76}"/>
                </c:ext>
              </c:extLst>
            </c:dLbl>
            <c:dLbl>
              <c:idx val="4"/>
              <c:layout>
                <c:manualLayout>
                  <c:x val="-3.6029141217160938E-3"/>
                  <c:y val="3.7450234451030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35-46A2-BC0B-FCB215A9FD76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35-46A2-BC0B-FCB215A9FD76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35-46A2-BC0B-FCB215A9FD76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35-46A2-BC0B-FCB215A9FD76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35-46A2-BC0B-FCB215A9FD76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37535</c:v>
                </c:pt>
                <c:pt idx="1">
                  <c:v>6897</c:v>
                </c:pt>
                <c:pt idx="2">
                  <c:v>2830</c:v>
                </c:pt>
                <c:pt idx="3">
                  <c:v>2157</c:v>
                </c:pt>
                <c:pt idx="4">
                  <c:v>6050</c:v>
                </c:pt>
                <c:pt idx="5">
                  <c:v>1224</c:v>
                </c:pt>
                <c:pt idx="6">
                  <c:v>1977</c:v>
                </c:pt>
                <c:pt idx="7">
                  <c:v>1371</c:v>
                </c:pt>
                <c:pt idx="8">
                  <c:v>1917</c:v>
                </c:pt>
                <c:pt idx="9">
                  <c:v>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F35-46A2-BC0B-FCB215A9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3544"/>
        <c:axId val="236346232"/>
      </c:barChart>
      <c:catAx>
        <c:axId val="23608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6346232"/>
        <c:crosses val="autoZero"/>
        <c:auto val="1"/>
        <c:lblAlgn val="ctr"/>
        <c:lblOffset val="100"/>
        <c:noMultiLvlLbl val="0"/>
      </c:catAx>
      <c:valAx>
        <c:axId val="2363462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3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2-4EB5-9EAA-E07DBF8F0D1F}"/>
                </c:ext>
              </c:extLst>
            </c:dLbl>
            <c:dLbl>
              <c:idx val="1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2-4EB5-9EAA-E07DBF8F0D1F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52-4EB5-9EAA-E07DBF8F0D1F}"/>
                </c:ext>
              </c:extLst>
            </c:dLbl>
            <c:dLbl>
              <c:idx val="3"/>
              <c:layout>
                <c:manualLayout>
                  <c:x val="-8.9126559714795012E-3"/>
                  <c:y val="-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52-4EB5-9EAA-E07DBF8F0D1F}"/>
                </c:ext>
              </c:extLst>
            </c:dLbl>
            <c:dLbl>
              <c:idx val="4"/>
              <c:layout>
                <c:manualLayout>
                  <c:x val="-5.347593582887766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52-4EB5-9EAA-E07DBF8F0D1F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2-4EB5-9EAA-E07DBF8F0D1F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52-4EB5-9EAA-E07DBF8F0D1F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52-4EB5-9EAA-E07DBF8F0D1F}"/>
                </c:ext>
              </c:extLst>
            </c:dLbl>
            <c:dLbl>
              <c:idx val="8"/>
              <c:layout>
                <c:manualLayout>
                  <c:x val="-8.9126559714796313E-3"/>
                  <c:y val="2.373887979902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52-4EB5-9EAA-E07DBF8F0D1F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24073</c:v>
                </c:pt>
                <c:pt idx="1">
                  <c:v>14786</c:v>
                </c:pt>
                <c:pt idx="2">
                  <c:v>12107</c:v>
                </c:pt>
                <c:pt idx="3">
                  <c:v>11119</c:v>
                </c:pt>
                <c:pt idx="4">
                  <c:v>9884</c:v>
                </c:pt>
                <c:pt idx="5">
                  <c:v>6955</c:v>
                </c:pt>
                <c:pt idx="6">
                  <c:v>6542</c:v>
                </c:pt>
                <c:pt idx="7">
                  <c:v>5373</c:v>
                </c:pt>
                <c:pt idx="8">
                  <c:v>3175</c:v>
                </c:pt>
                <c:pt idx="9">
                  <c:v>2743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52-4EB5-9EAA-E07DBF8F0D1F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52-4EB5-9EAA-E07DBF8F0D1F}"/>
                </c:ext>
              </c:extLst>
            </c:dLbl>
            <c:dLbl>
              <c:idx val="1"/>
              <c:layout>
                <c:manualLayout>
                  <c:x val="3.6512414557805617E-3"/>
                  <c:y val="-7.93663650603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52-4EB5-9EAA-E07DBF8F0D1F}"/>
                </c:ext>
              </c:extLst>
            </c:dLbl>
            <c:dLbl>
              <c:idx val="2"/>
              <c:layout>
                <c:manualLayout>
                  <c:x val="5.328785773436074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52-4EB5-9EAA-E07DBF8F0D1F}"/>
                </c:ext>
              </c:extLst>
            </c:dLbl>
            <c:dLbl>
              <c:idx val="3"/>
              <c:layout>
                <c:manualLayout>
                  <c:x val="1.6128398388704085E-3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52-4EB5-9EAA-E07DBF8F0D1F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52-4EB5-9EAA-E07DBF8F0D1F}"/>
                </c:ext>
              </c:extLst>
            </c:dLbl>
            <c:dLbl>
              <c:idx val="5"/>
              <c:layout>
                <c:manualLayout>
                  <c:x val="-1.2772467612671412E-4"/>
                  <c:y val="-7.00951175168191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52-4EB5-9EAA-E07DBF8F0D1F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52-4EB5-9EAA-E07DBF8F0D1F}"/>
                </c:ext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52-4EB5-9EAA-E07DBF8F0D1F}"/>
                </c:ext>
              </c:extLst>
            </c:dLbl>
            <c:dLbl>
              <c:idx val="8"/>
              <c:layout>
                <c:manualLayout>
                  <c:x val="3.3952306763793561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52-4EB5-9EAA-E07DBF8F0D1F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16156</c:v>
                </c:pt>
                <c:pt idx="1">
                  <c:v>16708</c:v>
                </c:pt>
                <c:pt idx="2">
                  <c:v>7007</c:v>
                </c:pt>
                <c:pt idx="3">
                  <c:v>12448</c:v>
                </c:pt>
                <c:pt idx="4">
                  <c:v>4268</c:v>
                </c:pt>
                <c:pt idx="5">
                  <c:v>8985</c:v>
                </c:pt>
                <c:pt idx="6">
                  <c:v>23851</c:v>
                </c:pt>
                <c:pt idx="7">
                  <c:v>4217</c:v>
                </c:pt>
                <c:pt idx="8">
                  <c:v>3630</c:v>
                </c:pt>
                <c:pt idx="9">
                  <c:v>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52-4EB5-9EAA-E07DBF8F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7016"/>
        <c:axId val="236347408"/>
      </c:barChart>
      <c:catAx>
        <c:axId val="23634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408"/>
        <c:crosses val="autoZero"/>
        <c:auto val="1"/>
        <c:lblAlgn val="ctr"/>
        <c:lblOffset val="100"/>
        <c:noMultiLvlLbl val="0"/>
      </c:catAx>
      <c:valAx>
        <c:axId val="236347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2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1-4628-8137-7F388B106BDC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1-4628-8137-7F388B106BDC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1-4628-8137-7F388B106BDC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1-4628-8137-7F388B106BDC}"/>
                </c:ext>
              </c:extLst>
            </c:dLbl>
            <c:dLbl>
              <c:idx val="4"/>
              <c:layout>
                <c:manualLayout>
                  <c:x val="-1.4146703884236757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1-4628-8137-7F388B106BDC}"/>
                </c:ext>
              </c:extLst>
            </c:dLbl>
            <c:dLbl>
              <c:idx val="5"/>
              <c:layout>
                <c:manualLayout>
                  <c:x val="-1.415156438778486E-2"/>
                  <c:y val="1.4202983985290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1-4628-8137-7F388B106BDC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1-4628-8137-7F388B106BDC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1-4628-8137-7F388B106BDC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21-4628-8137-7F388B106BDC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75405</c:v>
                </c:pt>
                <c:pt idx="1">
                  <c:v>55586</c:v>
                </c:pt>
                <c:pt idx="2">
                  <c:v>26900</c:v>
                </c:pt>
                <c:pt idx="3">
                  <c:v>19651</c:v>
                </c:pt>
                <c:pt idx="4">
                  <c:v>18601</c:v>
                </c:pt>
                <c:pt idx="5">
                  <c:v>16988</c:v>
                </c:pt>
                <c:pt idx="6">
                  <c:v>16503</c:v>
                </c:pt>
                <c:pt idx="7">
                  <c:v>14695</c:v>
                </c:pt>
                <c:pt idx="8">
                  <c:v>13557</c:v>
                </c:pt>
                <c:pt idx="9">
                  <c:v>11298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21-4628-8137-7F388B106BDC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1.90885230255308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21-4628-8137-7F388B106BDC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21-4628-8137-7F388B106BDC}"/>
                </c:ext>
              </c:extLst>
            </c:dLbl>
            <c:dLbl>
              <c:idx val="2"/>
              <c:layout>
                <c:manualLayout>
                  <c:x val="1.0610062631060006E-2"/>
                  <c:y val="-2.1466447710078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21-4628-8137-7F388B106BDC}"/>
                </c:ext>
              </c:extLst>
            </c:dLbl>
            <c:dLbl>
              <c:idx val="3"/>
              <c:layout>
                <c:manualLayout>
                  <c:x val="1.2359705036870327E-2"/>
                  <c:y val="-2.137240866282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21-4628-8137-7F388B106BDC}"/>
                </c:ext>
              </c:extLst>
            </c:dLbl>
            <c:dLbl>
              <c:idx val="4"/>
              <c:layout>
                <c:manualLayout>
                  <c:x val="3.5506672777013983E-3"/>
                  <c:y val="1.0618271646525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21-4628-8137-7F388B106BDC}"/>
                </c:ext>
              </c:extLst>
            </c:dLbl>
            <c:dLbl>
              <c:idx val="5"/>
              <c:layout>
                <c:manualLayout>
                  <c:x val="4.7216320181552778E-6"/>
                  <c:y val="-2.4974525243168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21-4628-8137-7F388B106BDC}"/>
                </c:ext>
              </c:extLst>
            </c:dLbl>
            <c:dLbl>
              <c:idx val="6"/>
              <c:layout>
                <c:manualLayout>
                  <c:x val="1.7917204793845213E-3"/>
                  <c:y val="-3.64141648069405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21-4628-8137-7F388B106BDC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21-4628-8137-7F388B106BDC}"/>
                </c:ext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21-4628-8137-7F388B106BDC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87408</c:v>
                </c:pt>
                <c:pt idx="1">
                  <c:v>32774</c:v>
                </c:pt>
                <c:pt idx="2">
                  <c:v>26879</c:v>
                </c:pt>
                <c:pt idx="3">
                  <c:v>21245</c:v>
                </c:pt>
                <c:pt idx="4">
                  <c:v>23706</c:v>
                </c:pt>
                <c:pt idx="5">
                  <c:v>15640</c:v>
                </c:pt>
                <c:pt idx="6">
                  <c:v>22155</c:v>
                </c:pt>
                <c:pt idx="7">
                  <c:v>18168</c:v>
                </c:pt>
                <c:pt idx="8">
                  <c:v>11637</c:v>
                </c:pt>
                <c:pt idx="9">
                  <c:v>13944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21-4628-8137-7F388B10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8192"/>
        <c:axId val="236348584"/>
      </c:barChart>
      <c:catAx>
        <c:axId val="2363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584"/>
        <c:crosses val="autoZero"/>
        <c:auto val="1"/>
        <c:lblAlgn val="ctr"/>
        <c:lblOffset val="100"/>
        <c:noMultiLvlLbl val="0"/>
      </c:catAx>
      <c:valAx>
        <c:axId val="236348584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19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155334</c:v>
                </c:pt>
                <c:pt idx="1">
                  <c:v>238210</c:v>
                </c:pt>
                <c:pt idx="2">
                  <c:v>324785</c:v>
                </c:pt>
                <c:pt idx="3">
                  <c:v>121024</c:v>
                </c:pt>
                <c:pt idx="4">
                  <c:v>142274</c:v>
                </c:pt>
                <c:pt idx="5">
                  <c:v>574585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65633</c:v>
                </c:pt>
                <c:pt idx="1">
                  <c:v>147779</c:v>
                </c:pt>
                <c:pt idx="2">
                  <c:v>191765</c:v>
                </c:pt>
                <c:pt idx="3">
                  <c:v>30046</c:v>
                </c:pt>
                <c:pt idx="4">
                  <c:v>106635</c:v>
                </c:pt>
                <c:pt idx="5">
                  <c:v>266548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0.70297374721112205</c:v>
                </c:pt>
                <c:pt idx="1">
                  <c:v>0.61714193927806238</c:v>
                </c:pt>
                <c:pt idx="2">
                  <c:v>0.62875810666924792</c:v>
                </c:pt>
                <c:pt idx="3">
                  <c:v>0.80111206725359108</c:v>
                </c:pt>
                <c:pt idx="4">
                  <c:v>0.57159042059547871</c:v>
                </c:pt>
                <c:pt idx="5">
                  <c:v>0.68310837881761866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1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4054470066368019E-7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83493</c:v>
                </c:pt>
                <c:pt idx="1">
                  <c:v>75704</c:v>
                </c:pt>
                <c:pt idx="2">
                  <c:v>69983</c:v>
                </c:pt>
                <c:pt idx="3">
                  <c:v>64833</c:v>
                </c:pt>
                <c:pt idx="4">
                  <c:v>58077</c:v>
                </c:pt>
                <c:pt idx="5">
                  <c:v>42035</c:v>
                </c:pt>
                <c:pt idx="6">
                  <c:v>37823</c:v>
                </c:pt>
                <c:pt idx="7">
                  <c:v>36574</c:v>
                </c:pt>
                <c:pt idx="8">
                  <c:v>35170</c:v>
                </c:pt>
                <c:pt idx="9">
                  <c:v>33351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765E-3"/>
                  <c:y val="-2.886457374646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3.56969485215681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784917698428673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2494423889001169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-1.7316017316017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87859</c:v>
                </c:pt>
                <c:pt idx="1">
                  <c:v>90756</c:v>
                </c:pt>
                <c:pt idx="2">
                  <c:v>83404</c:v>
                </c:pt>
                <c:pt idx="3">
                  <c:v>48092</c:v>
                </c:pt>
                <c:pt idx="4">
                  <c:v>54415</c:v>
                </c:pt>
                <c:pt idx="5">
                  <c:v>54163</c:v>
                </c:pt>
                <c:pt idx="6">
                  <c:v>34738</c:v>
                </c:pt>
                <c:pt idx="7">
                  <c:v>52566</c:v>
                </c:pt>
                <c:pt idx="8">
                  <c:v>37908</c:v>
                </c:pt>
                <c:pt idx="9">
                  <c:v>16577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7.3255714830518057E-2"/>
                  <c:y val="-2.8286859784728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-0.14474175770763703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-0.14605439277355287"/>
                  <c:y val="-8.2489103999614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3731969401260742E-2"/>
                  <c:y val="-4.8990825688073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0.22493692561934031"/>
                  <c:y val="-0.166269353945435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2.8490028490028491E-2"/>
                  <c:y val="-7.0816537841026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2.2792022792022793E-2"/>
                  <c:y val="-4.5015410917671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2147968683402"/>
                      <c:h val="9.34710684100267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7988200192924601E-3"/>
                  <c:y val="-1.9630258373666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83493</c:v>
                </c:pt>
                <c:pt idx="1">
                  <c:v>75704</c:v>
                </c:pt>
                <c:pt idx="2">
                  <c:v>69983</c:v>
                </c:pt>
                <c:pt idx="3">
                  <c:v>64833</c:v>
                </c:pt>
                <c:pt idx="4">
                  <c:v>58077</c:v>
                </c:pt>
                <c:pt idx="5">
                  <c:v>42035</c:v>
                </c:pt>
                <c:pt idx="6">
                  <c:v>37823</c:v>
                </c:pt>
                <c:pt idx="7">
                  <c:v>36574</c:v>
                </c:pt>
                <c:pt idx="8">
                  <c:v>35170</c:v>
                </c:pt>
                <c:pt idx="9">
                  <c:v>33351</c:v>
                </c:pt>
                <c:pt idx="10">
                  <c:v>181650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83493</c:v>
                </c:pt>
                <c:pt idx="1">
                  <c:v>75704</c:v>
                </c:pt>
                <c:pt idx="2">
                  <c:v>69983</c:v>
                </c:pt>
                <c:pt idx="3">
                  <c:v>64833</c:v>
                </c:pt>
                <c:pt idx="4">
                  <c:v>58077</c:v>
                </c:pt>
                <c:pt idx="5">
                  <c:v>42035</c:v>
                </c:pt>
                <c:pt idx="6">
                  <c:v>37823</c:v>
                </c:pt>
                <c:pt idx="7">
                  <c:v>36574</c:v>
                </c:pt>
                <c:pt idx="8">
                  <c:v>35170</c:v>
                </c:pt>
                <c:pt idx="9">
                  <c:v>33351</c:v>
                </c:pt>
                <c:pt idx="10">
                  <c:v>181650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9.4885028684391554E-2"/>
                  <c:y val="-3.82440643195462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0754957157072935"/>
                  <c:y val="-7.25974598002835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-0.17632479146213595"/>
                  <c:y val="-0.137984372643074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2.4159270167564931E-2"/>
                  <c:y val="-9.6142395993604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6316269626602017"/>
                  <c:y val="-6.41030560835066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93540502093728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0.11902052319795903"/>
                  <c:y val="-0.1403370440763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9.2114630709329279E-2"/>
                  <c:y val="-7.60550276043080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1.8660148397480848E-2"/>
                  <c:y val="-2.0867167466135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その他の機械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87859</c:v>
                </c:pt>
                <c:pt idx="1">
                  <c:v>90756</c:v>
                </c:pt>
                <c:pt idx="2">
                  <c:v>83404</c:v>
                </c:pt>
                <c:pt idx="3">
                  <c:v>48092</c:v>
                </c:pt>
                <c:pt idx="4">
                  <c:v>54415</c:v>
                </c:pt>
                <c:pt idx="5">
                  <c:v>54163</c:v>
                </c:pt>
                <c:pt idx="6">
                  <c:v>34738</c:v>
                </c:pt>
                <c:pt idx="7">
                  <c:v>52566</c:v>
                </c:pt>
                <c:pt idx="8">
                  <c:v>37908</c:v>
                </c:pt>
                <c:pt idx="9">
                  <c:v>16577</c:v>
                </c:pt>
                <c:pt idx="10" formatCode="#,##0_);[Red]\(#,##0\)">
                  <c:v>214257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0.88752</cdr:x>
      <cdr:y>0.01742</cdr:y>
    </cdr:from>
    <cdr:to>
      <cdr:x>0.98308</cdr:x>
      <cdr:y>0.777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2398" y="47625"/>
          <a:ext cx="699041" cy="2076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7" t="s">
        <v>159</v>
      </c>
      <c r="B2" s="558"/>
      <c r="C2" s="558"/>
      <c r="D2" s="558"/>
      <c r="E2" s="558"/>
      <c r="F2" s="558"/>
      <c r="G2" s="558"/>
      <c r="H2" s="559"/>
    </row>
    <row r="3" spans="1:8" ht="30" customHeight="1" x14ac:dyDescent="0.2">
      <c r="A3" s="560"/>
      <c r="B3" s="558"/>
      <c r="C3" s="558"/>
      <c r="D3" s="558"/>
      <c r="E3" s="558"/>
      <c r="F3" s="558"/>
      <c r="G3" s="558"/>
      <c r="H3" s="559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160</v>
      </c>
      <c r="C6" s="326"/>
      <c r="D6" s="327" t="s">
        <v>161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162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163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164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5">
        <v>4</v>
      </c>
      <c r="C13" s="331"/>
      <c r="D13" s="328" t="s">
        <v>165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166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167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168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169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170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171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172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173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174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175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176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177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178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179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61" t="s">
        <v>180</v>
      </c>
      <c r="B42" s="562"/>
      <c r="C42" s="562"/>
      <c r="D42" s="562"/>
      <c r="E42" s="562"/>
      <c r="F42" s="562"/>
      <c r="G42" s="562"/>
      <c r="H42" s="563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Q13" sqref="Q13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80"/>
      <c r="B1" s="581"/>
      <c r="C1" s="581"/>
      <c r="D1" s="581"/>
      <c r="E1" s="581"/>
      <c r="F1" s="581"/>
      <c r="G1" s="581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222</v>
      </c>
      <c r="D21" s="74" t="s">
        <v>213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107</v>
      </c>
      <c r="C22" s="9">
        <v>19131</v>
      </c>
      <c r="D22" s="9">
        <v>14039</v>
      </c>
      <c r="E22" s="109">
        <v>92.5</v>
      </c>
      <c r="F22" s="41">
        <f>SUM(C22/D22*100)</f>
        <v>136.27038962889094</v>
      </c>
      <c r="G22" s="96"/>
    </row>
    <row r="23" spans="1:9" x14ac:dyDescent="0.15">
      <c r="A23" s="95">
        <v>2</v>
      </c>
      <c r="B23" s="7" t="s">
        <v>84</v>
      </c>
      <c r="C23" s="9">
        <v>15555</v>
      </c>
      <c r="D23" s="9">
        <v>16304</v>
      </c>
      <c r="E23" s="109">
        <v>105.7</v>
      </c>
      <c r="F23" s="41">
        <f>SUM(C23/D23*100)</f>
        <v>95.406035328753674</v>
      </c>
      <c r="G23" s="96"/>
    </row>
    <row r="24" spans="1:9" x14ac:dyDescent="0.15">
      <c r="A24" s="95">
        <v>3</v>
      </c>
      <c r="B24" s="7" t="s">
        <v>115</v>
      </c>
      <c r="C24" s="9">
        <v>11599</v>
      </c>
      <c r="D24" s="9">
        <v>5296</v>
      </c>
      <c r="E24" s="109">
        <v>105.5</v>
      </c>
      <c r="F24" s="41">
        <f t="shared" ref="F24:F32" si="0">SUM(C24/D24*100)</f>
        <v>219.0143504531722</v>
      </c>
      <c r="G24" s="96"/>
    </row>
    <row r="25" spans="1:9" x14ac:dyDescent="0.15">
      <c r="A25" s="95">
        <v>4</v>
      </c>
      <c r="B25" s="7" t="s">
        <v>150</v>
      </c>
      <c r="C25" s="9">
        <v>9863</v>
      </c>
      <c r="D25" s="9">
        <v>10607</v>
      </c>
      <c r="E25" s="109">
        <v>97.7</v>
      </c>
      <c r="F25" s="41">
        <f t="shared" si="0"/>
        <v>92.985764118035263</v>
      </c>
      <c r="G25" s="96"/>
    </row>
    <row r="26" spans="1:9" ht="13.5" customHeight="1" x14ac:dyDescent="0.15">
      <c r="A26" s="95">
        <v>5</v>
      </c>
      <c r="B26" s="7" t="s">
        <v>207</v>
      </c>
      <c r="C26" s="9">
        <v>7012</v>
      </c>
      <c r="D26" s="6">
        <v>7562</v>
      </c>
      <c r="E26" s="109">
        <v>111.8</v>
      </c>
      <c r="F26" s="41">
        <f t="shared" si="0"/>
        <v>92.726791854006876</v>
      </c>
      <c r="G26" s="96"/>
    </row>
    <row r="27" spans="1:9" ht="13.5" customHeight="1" x14ac:dyDescent="0.15">
      <c r="A27" s="95">
        <v>6</v>
      </c>
      <c r="B27" s="7" t="s">
        <v>105</v>
      </c>
      <c r="C27" s="9">
        <v>6765</v>
      </c>
      <c r="D27" s="9">
        <v>5482</v>
      </c>
      <c r="E27" s="109">
        <v>117.1</v>
      </c>
      <c r="F27" s="41">
        <f t="shared" si="0"/>
        <v>123.40386720175118</v>
      </c>
      <c r="G27" s="96"/>
    </row>
    <row r="28" spans="1:9" ht="13.5" customHeight="1" x14ac:dyDescent="0.15">
      <c r="A28" s="95">
        <v>7</v>
      </c>
      <c r="B28" s="7" t="s">
        <v>235</v>
      </c>
      <c r="C28" s="101">
        <v>5736</v>
      </c>
      <c r="D28" s="101">
        <v>5751</v>
      </c>
      <c r="E28" s="109">
        <v>98.5</v>
      </c>
      <c r="F28" s="41">
        <f t="shared" si="0"/>
        <v>99.73917579551383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3611</v>
      </c>
      <c r="D29" s="101">
        <v>2649</v>
      </c>
      <c r="E29" s="109">
        <v>105.4</v>
      </c>
      <c r="F29" s="41">
        <f t="shared" si="0"/>
        <v>136.31559078897698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2871</v>
      </c>
      <c r="D30" s="101">
        <v>3145</v>
      </c>
      <c r="E30" s="109">
        <v>97.3</v>
      </c>
      <c r="F30" s="41">
        <f t="shared" si="0"/>
        <v>91.287758346581867</v>
      </c>
      <c r="G30" s="96"/>
    </row>
    <row r="31" spans="1:9" ht="13.5" customHeight="1" thickBot="1" x14ac:dyDescent="0.2">
      <c r="A31" s="97">
        <v>10</v>
      </c>
      <c r="B31" s="7" t="s">
        <v>110</v>
      </c>
      <c r="C31" s="98">
        <v>2657</v>
      </c>
      <c r="D31" s="98">
        <v>2527</v>
      </c>
      <c r="E31" s="110">
        <v>109.5</v>
      </c>
      <c r="F31" s="41">
        <f t="shared" si="0"/>
        <v>105.14444004748714</v>
      </c>
      <c r="G31" s="99"/>
    </row>
    <row r="32" spans="1:9" ht="13.5" customHeight="1" thickBot="1" x14ac:dyDescent="0.2">
      <c r="A32" s="80"/>
      <c r="B32" s="81" t="s">
        <v>58</v>
      </c>
      <c r="C32" s="82">
        <v>97801</v>
      </c>
      <c r="D32" s="82">
        <v>85288</v>
      </c>
      <c r="E32" s="83">
        <v>101.5</v>
      </c>
      <c r="F32" s="107">
        <f t="shared" si="0"/>
        <v>114.67146609136103</v>
      </c>
      <c r="G32" s="121">
        <v>76.7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222</v>
      </c>
      <c r="D53" s="74" t="s">
        <v>213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83515</v>
      </c>
      <c r="D54" s="9">
        <v>98825</v>
      </c>
      <c r="E54" s="41">
        <v>96.9</v>
      </c>
      <c r="F54" s="41">
        <f t="shared" ref="F54:F64" si="1">SUM(C54/D54*100)</f>
        <v>84.507968631419175</v>
      </c>
      <c r="G54" s="96"/>
      <c r="K54" s="322"/>
    </row>
    <row r="55" spans="1:11" x14ac:dyDescent="0.15">
      <c r="A55" s="95">
        <v>2</v>
      </c>
      <c r="B55" s="299" t="s">
        <v>109</v>
      </c>
      <c r="C55" s="9">
        <v>13275</v>
      </c>
      <c r="D55" s="9">
        <v>21715</v>
      </c>
      <c r="E55" s="41">
        <v>104.3</v>
      </c>
      <c r="F55" s="41">
        <f t="shared" si="1"/>
        <v>61.132857471793692</v>
      </c>
      <c r="G55" s="96"/>
    </row>
    <row r="56" spans="1:11" x14ac:dyDescent="0.15">
      <c r="A56" s="95">
        <v>3</v>
      </c>
      <c r="B56" s="299" t="s">
        <v>114</v>
      </c>
      <c r="C56" s="9">
        <v>12923</v>
      </c>
      <c r="D56" s="9">
        <v>13506</v>
      </c>
      <c r="E56" s="41">
        <v>97.4</v>
      </c>
      <c r="F56" s="41">
        <f t="shared" si="1"/>
        <v>95.683399970383533</v>
      </c>
      <c r="G56" s="96"/>
    </row>
    <row r="57" spans="1:11" x14ac:dyDescent="0.15">
      <c r="A57" s="95">
        <v>4</v>
      </c>
      <c r="B57" s="299" t="s">
        <v>107</v>
      </c>
      <c r="C57" s="9">
        <v>12107</v>
      </c>
      <c r="D57" s="9">
        <v>14871</v>
      </c>
      <c r="E57" s="457">
        <v>83.5</v>
      </c>
      <c r="F57" s="41">
        <f t="shared" si="1"/>
        <v>81.413489341671706</v>
      </c>
      <c r="G57" s="96"/>
    </row>
    <row r="58" spans="1:11" x14ac:dyDescent="0.15">
      <c r="A58" s="95">
        <v>5</v>
      </c>
      <c r="B58" s="299" t="s">
        <v>158</v>
      </c>
      <c r="C58" s="9">
        <v>12025</v>
      </c>
      <c r="D58" s="9">
        <v>7296</v>
      </c>
      <c r="E58" s="41">
        <v>107.9</v>
      </c>
      <c r="F58" s="229">
        <f t="shared" si="1"/>
        <v>164.81633771929825</v>
      </c>
      <c r="G58" s="96"/>
    </row>
    <row r="59" spans="1:11" x14ac:dyDescent="0.15">
      <c r="A59" s="95">
        <v>6</v>
      </c>
      <c r="B59" s="299" t="s">
        <v>115</v>
      </c>
      <c r="C59" s="9">
        <v>10493</v>
      </c>
      <c r="D59" s="9">
        <v>20214</v>
      </c>
      <c r="E59" s="41">
        <v>100.8</v>
      </c>
      <c r="F59" s="41">
        <f t="shared" si="1"/>
        <v>51.909567626397546</v>
      </c>
      <c r="G59" s="96"/>
    </row>
    <row r="60" spans="1:11" x14ac:dyDescent="0.15">
      <c r="A60" s="95">
        <v>7</v>
      </c>
      <c r="B60" s="299" t="s">
        <v>86</v>
      </c>
      <c r="C60" s="9">
        <v>10356</v>
      </c>
      <c r="D60" s="9">
        <v>12157</v>
      </c>
      <c r="E60" s="142">
        <v>98.1</v>
      </c>
      <c r="F60" s="41">
        <f t="shared" si="1"/>
        <v>85.185489841243736</v>
      </c>
      <c r="G60" s="96"/>
    </row>
    <row r="61" spans="1:11" x14ac:dyDescent="0.15">
      <c r="A61" s="95">
        <v>8</v>
      </c>
      <c r="B61" s="299" t="s">
        <v>87</v>
      </c>
      <c r="C61" s="9">
        <v>9218</v>
      </c>
      <c r="D61" s="9">
        <v>12000</v>
      </c>
      <c r="E61" s="41">
        <v>106.1</v>
      </c>
      <c r="F61" s="41">
        <f t="shared" si="1"/>
        <v>76.816666666666663</v>
      </c>
      <c r="G61" s="96"/>
    </row>
    <row r="62" spans="1:11" x14ac:dyDescent="0.15">
      <c r="A62" s="95">
        <v>9</v>
      </c>
      <c r="B62" s="299" t="s">
        <v>108</v>
      </c>
      <c r="C62" s="9">
        <v>4936</v>
      </c>
      <c r="D62" s="9">
        <v>9965</v>
      </c>
      <c r="E62" s="41">
        <v>105</v>
      </c>
      <c r="F62" s="41">
        <f t="shared" si="1"/>
        <v>49.533366783743098</v>
      </c>
      <c r="G62" s="96"/>
    </row>
    <row r="63" spans="1:11" ht="14.25" thickBot="1" x14ac:dyDescent="0.2">
      <c r="A63" s="100">
        <v>10</v>
      </c>
      <c r="B63" s="299" t="s">
        <v>236</v>
      </c>
      <c r="C63" s="101">
        <v>3582</v>
      </c>
      <c r="D63" s="101">
        <v>4461</v>
      </c>
      <c r="E63" s="102">
        <v>117</v>
      </c>
      <c r="F63" s="41">
        <f t="shared" si="1"/>
        <v>80.295897780766651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180803</v>
      </c>
      <c r="D64" s="106">
        <v>226747</v>
      </c>
      <c r="E64" s="107">
        <v>96.3</v>
      </c>
      <c r="F64" s="297">
        <f t="shared" si="1"/>
        <v>79.737769408195035</v>
      </c>
      <c r="G64" s="121">
        <v>57.5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222</v>
      </c>
      <c r="D21" s="74" t="s">
        <v>213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86060</v>
      </c>
      <c r="D22" s="9">
        <v>91132</v>
      </c>
      <c r="E22" s="41">
        <v>101.4</v>
      </c>
      <c r="F22" s="41">
        <f>SUM(C22/D22*100)</f>
        <v>94.434446736601856</v>
      </c>
      <c r="G22" s="96"/>
    </row>
    <row r="23" spans="1:11" x14ac:dyDescent="0.15">
      <c r="A23" s="28">
        <v>2</v>
      </c>
      <c r="B23" s="299" t="s">
        <v>208</v>
      </c>
      <c r="C23" s="9">
        <v>46485</v>
      </c>
      <c r="D23" s="9">
        <v>53856</v>
      </c>
      <c r="E23" s="41">
        <v>97.9</v>
      </c>
      <c r="F23" s="41">
        <f t="shared" ref="F23:F32" si="0">SUM(C23/D23*100)</f>
        <v>86.313502673796791</v>
      </c>
      <c r="G23" s="96"/>
    </row>
    <row r="24" spans="1:11" ht="13.5" customHeight="1" x14ac:dyDescent="0.15">
      <c r="A24" s="28">
        <v>3</v>
      </c>
      <c r="B24" s="299" t="s">
        <v>211</v>
      </c>
      <c r="C24" s="9">
        <v>39331</v>
      </c>
      <c r="D24" s="9">
        <v>29740</v>
      </c>
      <c r="E24" s="66">
        <v>193.3</v>
      </c>
      <c r="F24" s="41">
        <f t="shared" si="0"/>
        <v>132.2494956287828</v>
      </c>
      <c r="G24" s="96"/>
    </row>
    <row r="25" spans="1:11" x14ac:dyDescent="0.15">
      <c r="A25" s="28">
        <v>4</v>
      </c>
      <c r="B25" s="299" t="s">
        <v>115</v>
      </c>
      <c r="C25" s="9">
        <v>26652</v>
      </c>
      <c r="D25" s="9">
        <v>23605</v>
      </c>
      <c r="E25" s="41">
        <v>97.5</v>
      </c>
      <c r="F25" s="41">
        <f t="shared" si="0"/>
        <v>112.90828214361363</v>
      </c>
      <c r="G25" s="96"/>
    </row>
    <row r="26" spans="1:11" x14ac:dyDescent="0.15">
      <c r="A26" s="28">
        <v>5</v>
      </c>
      <c r="B26" s="299" t="s">
        <v>105</v>
      </c>
      <c r="C26" s="9">
        <v>26096</v>
      </c>
      <c r="D26" s="9">
        <v>37351</v>
      </c>
      <c r="E26" s="41">
        <v>107.4</v>
      </c>
      <c r="F26" s="41">
        <f t="shared" si="0"/>
        <v>69.866937966854977</v>
      </c>
      <c r="G26" s="96"/>
    </row>
    <row r="27" spans="1:11" ht="13.5" customHeight="1" x14ac:dyDescent="0.15">
      <c r="A27" s="28">
        <v>6</v>
      </c>
      <c r="B27" s="299" t="s">
        <v>110</v>
      </c>
      <c r="C27" s="9">
        <v>21851</v>
      </c>
      <c r="D27" s="9">
        <v>15408</v>
      </c>
      <c r="E27" s="41">
        <v>98.7</v>
      </c>
      <c r="F27" s="41">
        <f t="shared" si="0"/>
        <v>141.81593977154725</v>
      </c>
      <c r="G27" s="96"/>
      <c r="K27" t="s">
        <v>194</v>
      </c>
    </row>
    <row r="28" spans="1:11" ht="13.5" customHeight="1" x14ac:dyDescent="0.15">
      <c r="A28" s="28">
        <v>7</v>
      </c>
      <c r="B28" s="299" t="s">
        <v>237</v>
      </c>
      <c r="C28" s="9">
        <v>21276</v>
      </c>
      <c r="D28" s="9">
        <v>21226</v>
      </c>
      <c r="E28" s="448">
        <v>92.3</v>
      </c>
      <c r="F28" s="229">
        <f t="shared" si="0"/>
        <v>100.23556016206538</v>
      </c>
      <c r="G28" s="96"/>
    </row>
    <row r="29" spans="1:11" x14ac:dyDescent="0.15">
      <c r="A29" s="28">
        <v>8</v>
      </c>
      <c r="B29" s="299" t="s">
        <v>220</v>
      </c>
      <c r="C29" s="9">
        <v>15053</v>
      </c>
      <c r="D29" s="9">
        <v>14738</v>
      </c>
      <c r="E29" s="41">
        <v>98.9</v>
      </c>
      <c r="F29" s="41">
        <f t="shared" si="0"/>
        <v>102.13733206676619</v>
      </c>
      <c r="G29" s="96"/>
    </row>
    <row r="30" spans="1:11" x14ac:dyDescent="0.15">
      <c r="A30" s="28">
        <v>9</v>
      </c>
      <c r="B30" s="299" t="s">
        <v>109</v>
      </c>
      <c r="C30" s="9">
        <v>14837</v>
      </c>
      <c r="D30" s="9">
        <v>20117</v>
      </c>
      <c r="E30" s="41">
        <v>123.3</v>
      </c>
      <c r="F30" s="229">
        <f t="shared" si="0"/>
        <v>73.753541780583589</v>
      </c>
      <c r="G30" s="96"/>
    </row>
    <row r="31" spans="1:11" ht="14.25" thickBot="1" x14ac:dyDescent="0.2">
      <c r="A31" s="108">
        <v>10</v>
      </c>
      <c r="B31" s="299" t="s">
        <v>238</v>
      </c>
      <c r="C31" s="101">
        <v>14373</v>
      </c>
      <c r="D31" s="101">
        <v>15262</v>
      </c>
      <c r="E31" s="102">
        <v>70.099999999999994</v>
      </c>
      <c r="F31" s="102">
        <f t="shared" si="0"/>
        <v>94.175075350543835</v>
      </c>
      <c r="G31" s="104"/>
    </row>
    <row r="32" spans="1:11" ht="14.25" thickBot="1" x14ac:dyDescent="0.2">
      <c r="A32" s="80"/>
      <c r="B32" s="81" t="s">
        <v>63</v>
      </c>
      <c r="C32" s="82">
        <v>382136</v>
      </c>
      <c r="D32" s="82">
        <v>425199</v>
      </c>
      <c r="E32" s="85">
        <v>103.5</v>
      </c>
      <c r="F32" s="107">
        <f t="shared" si="0"/>
        <v>89.872271571664086</v>
      </c>
      <c r="G32" s="121">
        <v>51.5</v>
      </c>
    </row>
    <row r="33" spans="5:7" x14ac:dyDescent="0.15">
      <c r="E33" s="64"/>
      <c r="F33" s="21"/>
      <c r="G33" s="556"/>
    </row>
    <row r="35" spans="5:7" x14ac:dyDescent="0.15">
      <c r="E35" s="64"/>
      <c r="F35" s="21"/>
    </row>
    <row r="36" spans="5:7" x14ac:dyDescent="0.15">
      <c r="E36" s="64"/>
      <c r="F36" s="21"/>
    </row>
    <row r="37" spans="5:7" x14ac:dyDescent="0.15">
      <c r="E37" s="64"/>
      <c r="F37" s="21"/>
    </row>
    <row r="38" spans="5:7" x14ac:dyDescent="0.15">
      <c r="E38" s="64"/>
      <c r="F38" s="21"/>
    </row>
    <row r="39" spans="5:7" x14ac:dyDescent="0.15">
      <c r="E39" s="64"/>
      <c r="F39" s="21"/>
    </row>
    <row r="40" spans="5:7" x14ac:dyDescent="0.15">
      <c r="E40" s="64"/>
      <c r="F40" s="21"/>
    </row>
    <row r="41" spans="5:7" x14ac:dyDescent="0.15">
      <c r="E41" s="64"/>
      <c r="F41" s="21"/>
    </row>
    <row r="42" spans="5:7" x14ac:dyDescent="0.15">
      <c r="E42" s="64"/>
      <c r="F42" s="21"/>
    </row>
    <row r="43" spans="5:7" x14ac:dyDescent="0.15">
      <c r="E43" s="64"/>
      <c r="F43" s="21"/>
    </row>
    <row r="44" spans="5:7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222</v>
      </c>
      <c r="D53" s="74" t="s">
        <v>213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7" t="s">
        <v>87</v>
      </c>
      <c r="C54" s="9">
        <v>10958</v>
      </c>
      <c r="D54" s="9">
        <v>37535</v>
      </c>
      <c r="E54" s="109">
        <v>104.5</v>
      </c>
      <c r="F54" s="41">
        <f>SUM(C54/D54*100)</f>
        <v>29.194085520181162</v>
      </c>
      <c r="G54" s="96"/>
    </row>
    <row r="55" spans="1:8" x14ac:dyDescent="0.15">
      <c r="A55" s="95">
        <v>2</v>
      </c>
      <c r="B55" s="299" t="s">
        <v>84</v>
      </c>
      <c r="C55" s="9">
        <v>3937</v>
      </c>
      <c r="D55" s="9">
        <v>6897</v>
      </c>
      <c r="E55" s="109">
        <v>62.8</v>
      </c>
      <c r="F55" s="41">
        <f t="shared" ref="F55:F64" si="1">SUM(C55/D55*100)</f>
        <v>57.082789618674788</v>
      </c>
      <c r="G55" s="96"/>
    </row>
    <row r="56" spans="1:8" x14ac:dyDescent="0.15">
      <c r="A56" s="95">
        <v>3</v>
      </c>
      <c r="B56" s="299" t="s">
        <v>115</v>
      </c>
      <c r="C56" s="9">
        <v>2288</v>
      </c>
      <c r="D56" s="9">
        <v>2830</v>
      </c>
      <c r="E56" s="109">
        <v>91.1</v>
      </c>
      <c r="F56" s="41">
        <f t="shared" si="1"/>
        <v>80.84805653710248</v>
      </c>
      <c r="G56" s="96"/>
    </row>
    <row r="57" spans="1:8" x14ac:dyDescent="0.15">
      <c r="A57" s="95">
        <v>4</v>
      </c>
      <c r="B57" s="299" t="s">
        <v>113</v>
      </c>
      <c r="C57" s="9">
        <v>2069</v>
      </c>
      <c r="D57" s="9">
        <v>2157</v>
      </c>
      <c r="E57" s="109">
        <v>93.5</v>
      </c>
      <c r="F57" s="41">
        <f t="shared" si="1"/>
        <v>95.920259619842369</v>
      </c>
      <c r="G57" s="96"/>
      <c r="H57" s="63"/>
    </row>
    <row r="58" spans="1:8" x14ac:dyDescent="0.15">
      <c r="A58" s="95">
        <v>5</v>
      </c>
      <c r="B58" s="299" t="s">
        <v>107</v>
      </c>
      <c r="C58" s="9">
        <v>1977</v>
      </c>
      <c r="D58" s="9">
        <v>6050</v>
      </c>
      <c r="E58" s="70">
        <v>96.5</v>
      </c>
      <c r="F58" s="41">
        <f t="shared" si="1"/>
        <v>32.67768595041322</v>
      </c>
      <c r="G58" s="96"/>
    </row>
    <row r="59" spans="1:8" x14ac:dyDescent="0.15">
      <c r="A59" s="95">
        <v>6</v>
      </c>
      <c r="B59" s="299" t="s">
        <v>105</v>
      </c>
      <c r="C59" s="9">
        <v>1916</v>
      </c>
      <c r="D59" s="9">
        <v>1224</v>
      </c>
      <c r="E59" s="109">
        <v>105.8</v>
      </c>
      <c r="F59" s="41">
        <f t="shared" si="1"/>
        <v>156.53594771241831</v>
      </c>
      <c r="G59" s="96"/>
    </row>
    <row r="60" spans="1:8" x14ac:dyDescent="0.15">
      <c r="A60" s="95">
        <v>7</v>
      </c>
      <c r="B60" s="299" t="s">
        <v>151</v>
      </c>
      <c r="C60" s="9">
        <v>1660</v>
      </c>
      <c r="D60" s="9">
        <v>1977</v>
      </c>
      <c r="E60" s="109">
        <v>101.4</v>
      </c>
      <c r="F60" s="41">
        <f t="shared" si="1"/>
        <v>83.965604451188668</v>
      </c>
      <c r="G60" s="96"/>
    </row>
    <row r="61" spans="1:8" x14ac:dyDescent="0.15">
      <c r="A61" s="95">
        <v>8</v>
      </c>
      <c r="B61" s="299" t="s">
        <v>158</v>
      </c>
      <c r="C61" s="9">
        <v>1371</v>
      </c>
      <c r="D61" s="9">
        <v>1371</v>
      </c>
      <c r="E61" s="529">
        <v>100</v>
      </c>
      <c r="F61" s="41">
        <f t="shared" si="1"/>
        <v>100</v>
      </c>
      <c r="G61" s="96"/>
    </row>
    <row r="62" spans="1:8" x14ac:dyDescent="0.15">
      <c r="A62" s="95">
        <v>9</v>
      </c>
      <c r="B62" s="299" t="s">
        <v>114</v>
      </c>
      <c r="C62" s="9">
        <v>857</v>
      </c>
      <c r="D62" s="9">
        <v>1917</v>
      </c>
      <c r="E62" s="109">
        <v>118.2</v>
      </c>
      <c r="F62" s="229">
        <f t="shared" si="1"/>
        <v>44.70526864893062</v>
      </c>
      <c r="G62" s="96"/>
    </row>
    <row r="63" spans="1:8" ht="14.25" thickBot="1" x14ac:dyDescent="0.2">
      <c r="A63" s="97">
        <v>10</v>
      </c>
      <c r="B63" s="299" t="s">
        <v>207</v>
      </c>
      <c r="C63" s="98">
        <v>806</v>
      </c>
      <c r="D63" s="98">
        <v>1109</v>
      </c>
      <c r="E63" s="110">
        <v>126.9</v>
      </c>
      <c r="F63" s="41">
        <f t="shared" si="1"/>
        <v>72.678088367899008</v>
      </c>
      <c r="G63" s="99"/>
    </row>
    <row r="64" spans="1:8" ht="14.25" thickBot="1" x14ac:dyDescent="0.2">
      <c r="A64" s="80"/>
      <c r="B64" s="81" t="s">
        <v>59</v>
      </c>
      <c r="C64" s="82">
        <v>30056</v>
      </c>
      <c r="D64" s="82">
        <v>65911</v>
      </c>
      <c r="E64" s="83">
        <v>93.7</v>
      </c>
      <c r="F64" s="107">
        <f t="shared" si="1"/>
        <v>45.600886043300818</v>
      </c>
      <c r="G64" s="121">
        <v>142.4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N48" sqref="N4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222</v>
      </c>
      <c r="D20" s="74" t="s">
        <v>213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24073</v>
      </c>
      <c r="D21" s="9">
        <v>16156</v>
      </c>
      <c r="E21" s="109">
        <v>103.6</v>
      </c>
      <c r="F21" s="41">
        <f t="shared" ref="F21:F31" si="0">SUM(C21/D21*100)</f>
        <v>149.00346620450605</v>
      </c>
      <c r="G21" s="96"/>
    </row>
    <row r="22" spans="1:7" x14ac:dyDescent="0.15">
      <c r="A22" s="95">
        <v>2</v>
      </c>
      <c r="B22" s="299" t="s">
        <v>185</v>
      </c>
      <c r="C22" s="9">
        <v>14786</v>
      </c>
      <c r="D22" s="9">
        <v>16708</v>
      </c>
      <c r="E22" s="109">
        <v>94.6</v>
      </c>
      <c r="F22" s="41">
        <f t="shared" si="0"/>
        <v>88.496528609049548</v>
      </c>
      <c r="G22" s="96"/>
    </row>
    <row r="23" spans="1:7" ht="13.5" customHeight="1" x14ac:dyDescent="0.15">
      <c r="A23" s="95">
        <v>3</v>
      </c>
      <c r="B23" s="299" t="s">
        <v>109</v>
      </c>
      <c r="C23" s="9">
        <v>12107</v>
      </c>
      <c r="D23" s="9">
        <v>7007</v>
      </c>
      <c r="E23" s="109">
        <v>126.7</v>
      </c>
      <c r="F23" s="41">
        <f t="shared" si="0"/>
        <v>172.78435849864422</v>
      </c>
      <c r="G23" s="96"/>
    </row>
    <row r="24" spans="1:7" ht="13.5" customHeight="1" x14ac:dyDescent="0.15">
      <c r="A24" s="95">
        <v>4</v>
      </c>
      <c r="B24" s="299" t="s">
        <v>105</v>
      </c>
      <c r="C24" s="9">
        <v>11119</v>
      </c>
      <c r="D24" s="9">
        <v>12448</v>
      </c>
      <c r="E24" s="109">
        <v>129.4</v>
      </c>
      <c r="F24" s="41">
        <f t="shared" si="0"/>
        <v>89.323586118251924</v>
      </c>
      <c r="G24" s="96"/>
    </row>
    <row r="25" spans="1:7" ht="13.5" customHeight="1" x14ac:dyDescent="0.15">
      <c r="A25" s="95">
        <v>5</v>
      </c>
      <c r="B25" s="299" t="s">
        <v>239</v>
      </c>
      <c r="C25" s="9">
        <v>9884</v>
      </c>
      <c r="D25" s="9">
        <v>4268</v>
      </c>
      <c r="E25" s="109">
        <v>366.2</v>
      </c>
      <c r="F25" s="41">
        <f t="shared" si="0"/>
        <v>231.58388003748826</v>
      </c>
      <c r="G25" s="96"/>
    </row>
    <row r="26" spans="1:7" ht="13.5" customHeight="1" x14ac:dyDescent="0.15">
      <c r="A26" s="95">
        <v>6</v>
      </c>
      <c r="B26" s="299" t="s">
        <v>108</v>
      </c>
      <c r="C26" s="9">
        <v>6955</v>
      </c>
      <c r="D26" s="9">
        <v>8985</v>
      </c>
      <c r="E26" s="109">
        <v>79.5</v>
      </c>
      <c r="F26" s="229">
        <f t="shared" si="0"/>
        <v>77.406789092932669</v>
      </c>
      <c r="G26" s="96"/>
    </row>
    <row r="27" spans="1:7" ht="13.5" customHeight="1" x14ac:dyDescent="0.15">
      <c r="A27" s="95">
        <v>7</v>
      </c>
      <c r="B27" s="299" t="s">
        <v>240</v>
      </c>
      <c r="C27" s="9">
        <v>6542</v>
      </c>
      <c r="D27" s="9">
        <v>23851</v>
      </c>
      <c r="E27" s="109">
        <v>84.9</v>
      </c>
      <c r="F27" s="229">
        <f t="shared" si="0"/>
        <v>27.428619345100834</v>
      </c>
      <c r="G27" s="96"/>
    </row>
    <row r="28" spans="1:7" ht="13.5" customHeight="1" x14ac:dyDescent="0.15">
      <c r="A28" s="95">
        <v>8</v>
      </c>
      <c r="B28" s="299" t="s">
        <v>158</v>
      </c>
      <c r="C28" s="9">
        <v>5373</v>
      </c>
      <c r="D28" s="9">
        <v>4217</v>
      </c>
      <c r="E28" s="109">
        <v>107.9</v>
      </c>
      <c r="F28" s="41">
        <f t="shared" si="0"/>
        <v>127.41285273891391</v>
      </c>
      <c r="G28" s="96"/>
    </row>
    <row r="29" spans="1:7" ht="13.5" customHeight="1" x14ac:dyDescent="0.15">
      <c r="A29" s="95">
        <v>9</v>
      </c>
      <c r="B29" s="299" t="s">
        <v>110</v>
      </c>
      <c r="C29" s="111">
        <v>3175</v>
      </c>
      <c r="D29" s="101">
        <v>3630</v>
      </c>
      <c r="E29" s="112">
        <v>101.3</v>
      </c>
      <c r="F29" s="41">
        <f t="shared" si="0"/>
        <v>87.465564738292017</v>
      </c>
      <c r="G29" s="96"/>
    </row>
    <row r="30" spans="1:7" ht="13.5" customHeight="1" thickBot="1" x14ac:dyDescent="0.2">
      <c r="A30" s="100">
        <v>10</v>
      </c>
      <c r="B30" s="299" t="s">
        <v>86</v>
      </c>
      <c r="C30" s="101">
        <v>2743</v>
      </c>
      <c r="D30" s="101">
        <v>3310</v>
      </c>
      <c r="E30" s="112">
        <v>94.7</v>
      </c>
      <c r="F30" s="229">
        <f t="shared" si="0"/>
        <v>82.870090634441084</v>
      </c>
      <c r="G30" s="104"/>
    </row>
    <row r="31" spans="1:7" ht="13.5" customHeight="1" thickBot="1" x14ac:dyDescent="0.2">
      <c r="A31" s="80"/>
      <c r="B31" s="81" t="s">
        <v>65</v>
      </c>
      <c r="C31" s="82">
        <v>109507</v>
      </c>
      <c r="D31" s="82">
        <v>116185</v>
      </c>
      <c r="E31" s="83">
        <v>109.8</v>
      </c>
      <c r="F31" s="107">
        <f t="shared" si="0"/>
        <v>94.252270086499976</v>
      </c>
      <c r="G31" s="121">
        <v>83.6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222</v>
      </c>
      <c r="D53" s="74" t="s">
        <v>213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75405</v>
      </c>
      <c r="D54" s="6">
        <v>87408</v>
      </c>
      <c r="E54" s="41">
        <v>124.7</v>
      </c>
      <c r="F54" s="41">
        <f t="shared" ref="F54:F64" si="1">SUM(C54/D54*100)</f>
        <v>86.267847336628222</v>
      </c>
      <c r="G54" s="96"/>
    </row>
    <row r="55" spans="1:7" x14ac:dyDescent="0.15">
      <c r="A55" s="95">
        <v>2</v>
      </c>
      <c r="B55" s="299" t="s">
        <v>110</v>
      </c>
      <c r="C55" s="6">
        <v>55586</v>
      </c>
      <c r="D55" s="6">
        <v>32774</v>
      </c>
      <c r="E55" s="41">
        <v>106.8</v>
      </c>
      <c r="F55" s="41">
        <f t="shared" si="1"/>
        <v>169.60395435406116</v>
      </c>
      <c r="G55" s="96"/>
    </row>
    <row r="56" spans="1:7" x14ac:dyDescent="0.15">
      <c r="A56" s="95">
        <v>3</v>
      </c>
      <c r="B56" s="299" t="s">
        <v>105</v>
      </c>
      <c r="C56" s="6">
        <v>26900</v>
      </c>
      <c r="D56" s="6">
        <v>26879</v>
      </c>
      <c r="E56" s="457">
        <v>104.1</v>
      </c>
      <c r="F56" s="41">
        <f t="shared" si="1"/>
        <v>100.07812790654414</v>
      </c>
      <c r="G56" s="96"/>
    </row>
    <row r="57" spans="1:7" x14ac:dyDescent="0.15">
      <c r="A57" s="95">
        <v>4</v>
      </c>
      <c r="B57" s="299" t="s">
        <v>87</v>
      </c>
      <c r="C57" s="6">
        <v>19651</v>
      </c>
      <c r="D57" s="6">
        <v>21245</v>
      </c>
      <c r="E57" s="41">
        <v>100.2</v>
      </c>
      <c r="F57" s="41">
        <f t="shared" si="1"/>
        <v>92.497058131325019</v>
      </c>
      <c r="G57" s="96"/>
    </row>
    <row r="58" spans="1:7" x14ac:dyDescent="0.15">
      <c r="A58" s="95">
        <v>5</v>
      </c>
      <c r="B58" s="299" t="s">
        <v>151</v>
      </c>
      <c r="C58" s="6">
        <v>18601</v>
      </c>
      <c r="D58" s="6">
        <v>23706</v>
      </c>
      <c r="E58" s="41">
        <v>105</v>
      </c>
      <c r="F58" s="41">
        <f t="shared" si="1"/>
        <v>78.465367417531425</v>
      </c>
      <c r="G58" s="96"/>
    </row>
    <row r="59" spans="1:7" x14ac:dyDescent="0.15">
      <c r="A59" s="95">
        <v>6</v>
      </c>
      <c r="B59" s="299" t="s">
        <v>114</v>
      </c>
      <c r="C59" s="6">
        <v>16988</v>
      </c>
      <c r="D59" s="6">
        <v>15640</v>
      </c>
      <c r="E59" s="41">
        <v>94.5</v>
      </c>
      <c r="F59" s="41">
        <f t="shared" si="1"/>
        <v>108.61892583120205</v>
      </c>
      <c r="G59" s="96"/>
    </row>
    <row r="60" spans="1:7" x14ac:dyDescent="0.15">
      <c r="A60" s="95">
        <v>7</v>
      </c>
      <c r="B60" s="299" t="s">
        <v>108</v>
      </c>
      <c r="C60" s="6">
        <v>16503</v>
      </c>
      <c r="D60" s="6">
        <v>22155</v>
      </c>
      <c r="E60" s="41">
        <v>100.8</v>
      </c>
      <c r="F60" s="41">
        <f t="shared" si="1"/>
        <v>74.488828706838177</v>
      </c>
      <c r="G60" s="96"/>
    </row>
    <row r="61" spans="1:7" x14ac:dyDescent="0.15">
      <c r="A61" s="95">
        <v>8</v>
      </c>
      <c r="B61" s="299" t="s">
        <v>150</v>
      </c>
      <c r="C61" s="6">
        <v>14695</v>
      </c>
      <c r="D61" s="6">
        <v>18168</v>
      </c>
      <c r="E61" s="41">
        <v>116.8</v>
      </c>
      <c r="F61" s="41">
        <f t="shared" si="1"/>
        <v>80.883971818582125</v>
      </c>
      <c r="G61" s="96"/>
    </row>
    <row r="62" spans="1:7" x14ac:dyDescent="0.15">
      <c r="A62" s="95">
        <v>9</v>
      </c>
      <c r="B62" s="299" t="s">
        <v>84</v>
      </c>
      <c r="C62" s="111">
        <v>13557</v>
      </c>
      <c r="D62" s="111">
        <v>11637</v>
      </c>
      <c r="E62" s="102">
        <v>96.3</v>
      </c>
      <c r="F62" s="41">
        <f t="shared" si="1"/>
        <v>116.49909770559424</v>
      </c>
      <c r="G62" s="96"/>
    </row>
    <row r="63" spans="1:7" ht="14.25" thickBot="1" x14ac:dyDescent="0.2">
      <c r="A63" s="100">
        <v>10</v>
      </c>
      <c r="B63" s="299" t="s">
        <v>107</v>
      </c>
      <c r="C63" s="111">
        <v>11298</v>
      </c>
      <c r="D63" s="111">
        <v>13944</v>
      </c>
      <c r="E63" s="102">
        <v>109.6</v>
      </c>
      <c r="F63" s="102">
        <f t="shared" si="1"/>
        <v>81.024096385542165</v>
      </c>
      <c r="G63" s="104"/>
    </row>
    <row r="64" spans="1:7" ht="14.25" thickBot="1" x14ac:dyDescent="0.2">
      <c r="A64" s="80"/>
      <c r="B64" s="81" t="s">
        <v>61</v>
      </c>
      <c r="C64" s="82">
        <v>316362</v>
      </c>
      <c r="D64" s="82">
        <v>325164</v>
      </c>
      <c r="E64" s="85">
        <v>107.6</v>
      </c>
      <c r="F64" s="107">
        <f t="shared" si="1"/>
        <v>97.29305827213345</v>
      </c>
      <c r="G64" s="121">
        <v>63.7</v>
      </c>
    </row>
    <row r="65" spans="4:9" x14ac:dyDescent="0.15">
      <c r="D65" s="524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R60" sqref="R60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144</v>
      </c>
      <c r="O16" s="209" t="s">
        <v>146</v>
      </c>
    </row>
    <row r="17" spans="1:27" ht="11.1" customHeight="1" x14ac:dyDescent="0.15">
      <c r="A17" s="10" t="s">
        <v>202</v>
      </c>
      <c r="B17" s="206">
        <v>63.2</v>
      </c>
      <c r="C17" s="206">
        <v>70</v>
      </c>
      <c r="D17" s="206">
        <v>71.900000000000006</v>
      </c>
      <c r="E17" s="206">
        <v>79.599999999999994</v>
      </c>
      <c r="F17" s="206">
        <v>76.7</v>
      </c>
      <c r="G17" s="206">
        <v>86</v>
      </c>
      <c r="H17" s="208">
        <v>86.4</v>
      </c>
      <c r="I17" s="206">
        <v>75.400000000000006</v>
      </c>
      <c r="J17" s="206">
        <v>75.400000000000006</v>
      </c>
      <c r="K17" s="206">
        <v>78.400000000000006</v>
      </c>
      <c r="L17" s="206">
        <v>67.5</v>
      </c>
      <c r="M17" s="207">
        <v>73.099999999999994</v>
      </c>
      <c r="N17" s="284">
        <f>SUM(B17:M17)</f>
        <v>903.59999999999991</v>
      </c>
      <c r="O17" s="283">
        <v>114.9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205</v>
      </c>
      <c r="B18" s="206">
        <v>61.5</v>
      </c>
      <c r="C18" s="206">
        <v>79.400000000000006</v>
      </c>
      <c r="D18" s="206">
        <v>78.3</v>
      </c>
      <c r="E18" s="206">
        <v>80.8</v>
      </c>
      <c r="F18" s="206">
        <v>75.5</v>
      </c>
      <c r="G18" s="206">
        <v>87.5</v>
      </c>
      <c r="H18" s="208">
        <v>76.400000000000006</v>
      </c>
      <c r="I18" s="206">
        <v>81.5</v>
      </c>
      <c r="J18" s="206">
        <v>93.4</v>
      </c>
      <c r="K18" s="206">
        <v>68.2</v>
      </c>
      <c r="L18" s="206">
        <v>78</v>
      </c>
      <c r="M18" s="207">
        <v>73.099999999999994</v>
      </c>
      <c r="N18" s="284">
        <f>SUM(B18:M18)</f>
        <v>933.6</v>
      </c>
      <c r="O18" s="283">
        <f t="shared" ref="O18:O20" si="0">ROUND(N18/N17*100,1)</f>
        <v>103.3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214</v>
      </c>
      <c r="B19" s="206">
        <v>67.599999999999994</v>
      </c>
      <c r="C19" s="206">
        <v>77.900000000000006</v>
      </c>
      <c r="D19" s="206">
        <v>84.6</v>
      </c>
      <c r="E19" s="206">
        <v>82.2</v>
      </c>
      <c r="F19" s="206">
        <v>73.400000000000006</v>
      </c>
      <c r="G19" s="206">
        <v>80.5</v>
      </c>
      <c r="H19" s="208">
        <v>83.7</v>
      </c>
      <c r="I19" s="206">
        <v>78.400000000000006</v>
      </c>
      <c r="J19" s="206">
        <v>74.3</v>
      </c>
      <c r="K19" s="206">
        <v>69.400000000000006</v>
      </c>
      <c r="L19" s="206">
        <v>69.599999999999994</v>
      </c>
      <c r="M19" s="207">
        <v>68.099999999999994</v>
      </c>
      <c r="N19" s="284">
        <f>SUM(B19:M19)</f>
        <v>909.7</v>
      </c>
      <c r="O19" s="283">
        <f t="shared" si="0"/>
        <v>97.4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213</v>
      </c>
      <c r="B20" s="206">
        <v>60.4</v>
      </c>
      <c r="C20" s="206">
        <v>67.900000000000006</v>
      </c>
      <c r="D20" s="206">
        <v>64.7</v>
      </c>
      <c r="E20" s="206">
        <v>74.900000000000006</v>
      </c>
      <c r="F20" s="206">
        <v>58.4</v>
      </c>
      <c r="G20" s="206">
        <v>62.5</v>
      </c>
      <c r="H20" s="208">
        <v>65.5</v>
      </c>
      <c r="I20" s="206">
        <v>60</v>
      </c>
      <c r="J20" s="206">
        <v>66</v>
      </c>
      <c r="K20" s="206">
        <v>71.8</v>
      </c>
      <c r="L20" s="206">
        <v>82.7</v>
      </c>
      <c r="M20" s="207">
        <v>78.5</v>
      </c>
      <c r="N20" s="284">
        <f>SUM(B20:M20)</f>
        <v>813.3</v>
      </c>
      <c r="O20" s="283">
        <f t="shared" si="0"/>
        <v>89.4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222</v>
      </c>
      <c r="B21" s="206">
        <v>73.8</v>
      </c>
      <c r="C21" s="206">
        <v>75.2</v>
      </c>
      <c r="D21" s="206"/>
      <c r="E21" s="206"/>
      <c r="F21" s="206"/>
      <c r="G21" s="206"/>
      <c r="H21" s="208"/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145</v>
      </c>
      <c r="O41" s="209" t="s">
        <v>146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202</v>
      </c>
      <c r="B42" s="215">
        <v>81.900000000000006</v>
      </c>
      <c r="C42" s="215">
        <v>83.2</v>
      </c>
      <c r="D42" s="215">
        <v>80.2</v>
      </c>
      <c r="E42" s="215">
        <v>83.3</v>
      </c>
      <c r="F42" s="215">
        <v>82.7</v>
      </c>
      <c r="G42" s="215">
        <v>84.9</v>
      </c>
      <c r="H42" s="215">
        <v>86.3</v>
      </c>
      <c r="I42" s="215">
        <v>86</v>
      </c>
      <c r="J42" s="215">
        <v>84.8</v>
      </c>
      <c r="K42" s="215">
        <v>89.3</v>
      </c>
      <c r="L42" s="215">
        <v>83.9</v>
      </c>
      <c r="M42" s="281">
        <v>78.099999999999994</v>
      </c>
      <c r="N42" s="288">
        <f>SUM(B42:M42)/12</f>
        <v>83.716666666666654</v>
      </c>
      <c r="O42" s="283">
        <v>99.2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205</v>
      </c>
      <c r="B43" s="215">
        <v>79.8</v>
      </c>
      <c r="C43" s="215">
        <v>86.7</v>
      </c>
      <c r="D43" s="215">
        <v>87.5</v>
      </c>
      <c r="E43" s="215">
        <v>89.9</v>
      </c>
      <c r="F43" s="215">
        <v>91.4</v>
      </c>
      <c r="G43" s="215">
        <v>93.2</v>
      </c>
      <c r="H43" s="215">
        <v>87.8</v>
      </c>
      <c r="I43" s="215">
        <v>85.7</v>
      </c>
      <c r="J43" s="215">
        <v>93.5</v>
      </c>
      <c r="K43" s="215">
        <v>78.5</v>
      </c>
      <c r="L43" s="215">
        <v>81.599999999999994</v>
      </c>
      <c r="M43" s="281">
        <v>78.3</v>
      </c>
      <c r="N43" s="288">
        <f>SUM(B43:M43)/12</f>
        <v>86.158333333333346</v>
      </c>
      <c r="O43" s="283">
        <f>ROUND(N43/N42*100,1)</f>
        <v>102.9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214</v>
      </c>
      <c r="B44" s="215">
        <v>80.8</v>
      </c>
      <c r="C44" s="215">
        <v>86.3</v>
      </c>
      <c r="D44" s="215">
        <v>91.5</v>
      </c>
      <c r="E44" s="215">
        <v>87</v>
      </c>
      <c r="F44" s="215">
        <v>86.6</v>
      </c>
      <c r="G44" s="215">
        <v>91.7</v>
      </c>
      <c r="H44" s="215">
        <v>91.2</v>
      </c>
      <c r="I44" s="215">
        <v>93.3</v>
      </c>
      <c r="J44" s="215">
        <v>88.1</v>
      </c>
      <c r="K44" s="215">
        <v>94.4</v>
      </c>
      <c r="L44" s="215">
        <v>79.5</v>
      </c>
      <c r="M44" s="281">
        <v>80.2</v>
      </c>
      <c r="N44" s="288">
        <f>SUM(B44:M44)/12</f>
        <v>87.550000000000011</v>
      </c>
      <c r="O44" s="283">
        <f t="shared" ref="O44:O45" si="1">ROUND(N44/N43*100,1)</f>
        <v>101.6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213</v>
      </c>
      <c r="B45" s="215">
        <v>83.7</v>
      </c>
      <c r="C45" s="215">
        <v>85.3</v>
      </c>
      <c r="D45" s="215">
        <v>80</v>
      </c>
      <c r="E45" s="215">
        <v>85.9</v>
      </c>
      <c r="F45" s="215">
        <v>87.6</v>
      </c>
      <c r="G45" s="215">
        <v>86.2</v>
      </c>
      <c r="H45" s="215">
        <v>83.1</v>
      </c>
      <c r="I45" s="215">
        <v>74.900000000000006</v>
      </c>
      <c r="J45" s="215">
        <v>72.900000000000006</v>
      </c>
      <c r="K45" s="215">
        <v>81.5</v>
      </c>
      <c r="L45" s="215">
        <v>93.4</v>
      </c>
      <c r="M45" s="281">
        <v>92.9</v>
      </c>
      <c r="N45" s="288">
        <f>SUM(B45:M45)/12</f>
        <v>83.949999999999989</v>
      </c>
      <c r="O45" s="283">
        <f t="shared" si="1"/>
        <v>95.9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222</v>
      </c>
      <c r="B46" s="215">
        <v>96.4</v>
      </c>
      <c r="C46" s="215">
        <v>97.8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145</v>
      </c>
      <c r="O65" s="389" t="s">
        <v>146</v>
      </c>
    </row>
    <row r="66" spans="1:26" ht="11.1" customHeight="1" x14ac:dyDescent="0.15">
      <c r="A66" s="10" t="s">
        <v>202</v>
      </c>
      <c r="B66" s="206">
        <v>76.3</v>
      </c>
      <c r="C66" s="206">
        <v>84</v>
      </c>
      <c r="D66" s="206">
        <v>89.9</v>
      </c>
      <c r="E66" s="206">
        <v>95.5</v>
      </c>
      <c r="F66" s="206">
        <v>92.8</v>
      </c>
      <c r="G66" s="206">
        <v>101.3</v>
      </c>
      <c r="H66" s="206">
        <v>100.1</v>
      </c>
      <c r="I66" s="206">
        <v>87.6</v>
      </c>
      <c r="J66" s="206">
        <v>89</v>
      </c>
      <c r="K66" s="206">
        <v>87.4</v>
      </c>
      <c r="L66" s="206">
        <v>81</v>
      </c>
      <c r="M66" s="207">
        <v>93.7</v>
      </c>
      <c r="N66" s="287">
        <f>SUM(B66:M66)/12</f>
        <v>89.88333333333334</v>
      </c>
      <c r="O66" s="388">
        <v>115.8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205</v>
      </c>
      <c r="B67" s="206">
        <v>76.8</v>
      </c>
      <c r="C67" s="206">
        <v>91.2</v>
      </c>
      <c r="D67" s="206">
        <v>89.4</v>
      </c>
      <c r="E67" s="206">
        <v>89.7</v>
      </c>
      <c r="F67" s="206">
        <v>82.5</v>
      </c>
      <c r="G67" s="206">
        <v>93.9</v>
      </c>
      <c r="H67" s="206">
        <v>87.4</v>
      </c>
      <c r="I67" s="206">
        <v>95.2</v>
      </c>
      <c r="J67" s="206">
        <v>99.9</v>
      </c>
      <c r="K67" s="206">
        <v>88</v>
      </c>
      <c r="L67" s="206">
        <v>95.5</v>
      </c>
      <c r="M67" s="207">
        <v>93.5</v>
      </c>
      <c r="N67" s="287">
        <f>SUM(B67:M67)/12</f>
        <v>90.25</v>
      </c>
      <c r="O67" s="388">
        <f>ROUND(N67/N66*100,1)</f>
        <v>100.4</v>
      </c>
      <c r="P67" s="23"/>
      <c r="Q67" s="476"/>
      <c r="R67" s="47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214</v>
      </c>
      <c r="B68" s="206">
        <v>83.3</v>
      </c>
      <c r="C68" s="206">
        <v>89.9</v>
      </c>
      <c r="D68" s="206">
        <v>92.2</v>
      </c>
      <c r="E68" s="206">
        <v>94.6</v>
      </c>
      <c r="F68" s="206">
        <v>84.8</v>
      </c>
      <c r="G68" s="206">
        <v>87.4</v>
      </c>
      <c r="H68" s="206">
        <v>91.8</v>
      </c>
      <c r="I68" s="206">
        <v>83.9</v>
      </c>
      <c r="J68" s="206">
        <v>84.7</v>
      </c>
      <c r="K68" s="206">
        <v>72.599999999999994</v>
      </c>
      <c r="L68" s="206">
        <v>88.6</v>
      </c>
      <c r="M68" s="207">
        <v>84.9</v>
      </c>
      <c r="N68" s="287">
        <f>SUM(B68:M68)/12</f>
        <v>86.558333333333337</v>
      </c>
      <c r="O68" s="283">
        <f t="shared" ref="O68:O69" si="2">ROUND(N68/N67*100,1)</f>
        <v>95.9</v>
      </c>
      <c r="P68" s="23"/>
      <c r="Q68" s="476"/>
      <c r="R68" s="47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213</v>
      </c>
      <c r="B69" s="206">
        <v>71.5</v>
      </c>
      <c r="C69" s="206">
        <v>79.400000000000006</v>
      </c>
      <c r="D69" s="206">
        <v>81.5</v>
      </c>
      <c r="E69" s="206">
        <v>86.7</v>
      </c>
      <c r="F69" s="206">
        <v>66.3</v>
      </c>
      <c r="G69" s="206">
        <v>72.8</v>
      </c>
      <c r="H69" s="206">
        <v>79.2</v>
      </c>
      <c r="I69" s="206">
        <v>81.2</v>
      </c>
      <c r="J69" s="206">
        <v>90.7</v>
      </c>
      <c r="K69" s="206">
        <v>87.4</v>
      </c>
      <c r="L69" s="206">
        <v>87.8</v>
      </c>
      <c r="M69" s="207">
        <v>84.6</v>
      </c>
      <c r="N69" s="287">
        <f>SUM(B69:M69)/12</f>
        <v>80.75833333333334</v>
      </c>
      <c r="O69" s="283">
        <f t="shared" si="2"/>
        <v>93.3</v>
      </c>
      <c r="P69" s="23"/>
      <c r="Q69" s="476"/>
      <c r="R69" s="47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222</v>
      </c>
      <c r="B70" s="206">
        <v>76.2</v>
      </c>
      <c r="C70" s="206">
        <v>76.7</v>
      </c>
      <c r="D70" s="206"/>
      <c r="E70" s="206"/>
      <c r="F70" s="206"/>
      <c r="G70" s="206"/>
      <c r="H70" s="206"/>
      <c r="I70" s="206"/>
      <c r="J70" s="206"/>
      <c r="K70" s="206"/>
      <c r="L70" s="206"/>
      <c r="M70" s="207"/>
      <c r="N70" s="287"/>
      <c r="O70" s="283"/>
      <c r="P70" s="23"/>
      <c r="Q70" s="221"/>
      <c r="R70" s="47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C76" sqref="C76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144</v>
      </c>
      <c r="O18" s="282" t="s">
        <v>146</v>
      </c>
    </row>
    <row r="19" spans="1:18" ht="11.1" customHeight="1" x14ac:dyDescent="0.15">
      <c r="A19" s="10" t="s">
        <v>202</v>
      </c>
      <c r="B19" s="215">
        <v>12.8</v>
      </c>
      <c r="C19" s="215">
        <v>13.9</v>
      </c>
      <c r="D19" s="215">
        <v>14.7</v>
      </c>
      <c r="E19" s="215">
        <v>15.6</v>
      </c>
      <c r="F19" s="215">
        <v>16.100000000000001</v>
      </c>
      <c r="G19" s="215">
        <v>15.1</v>
      </c>
      <c r="H19" s="215">
        <v>14.4</v>
      </c>
      <c r="I19" s="215">
        <v>14.6</v>
      </c>
      <c r="J19" s="215">
        <v>15.2</v>
      </c>
      <c r="K19" s="215">
        <v>14.3</v>
      </c>
      <c r="L19" s="215">
        <v>15.3</v>
      </c>
      <c r="M19" s="215">
        <v>14.9</v>
      </c>
      <c r="N19" s="288">
        <f>SUM(B19:M19)</f>
        <v>176.90000000000003</v>
      </c>
      <c r="O19" s="288">
        <v>111.6</v>
      </c>
      <c r="Q19" s="290"/>
      <c r="R19" s="290"/>
    </row>
    <row r="20" spans="1:18" ht="11.1" customHeight="1" x14ac:dyDescent="0.15">
      <c r="A20" s="10" t="s">
        <v>205</v>
      </c>
      <c r="B20" s="215">
        <v>14.2</v>
      </c>
      <c r="C20" s="215">
        <v>12.5</v>
      </c>
      <c r="D20" s="215">
        <v>14.7</v>
      </c>
      <c r="E20" s="215">
        <v>13.7</v>
      </c>
      <c r="F20" s="215">
        <v>14.5</v>
      </c>
      <c r="G20" s="215">
        <v>14.4</v>
      </c>
      <c r="H20" s="215">
        <v>12.7</v>
      </c>
      <c r="I20" s="215">
        <v>13.9</v>
      </c>
      <c r="J20" s="215">
        <v>14.1</v>
      </c>
      <c r="K20" s="215">
        <v>14</v>
      </c>
      <c r="L20" s="215">
        <v>18.8</v>
      </c>
      <c r="M20" s="215">
        <v>14.8</v>
      </c>
      <c r="N20" s="288">
        <f>SUM(B20:M20)</f>
        <v>172.3</v>
      </c>
      <c r="O20" s="288">
        <f>ROUND(N20/N19*100,1)</f>
        <v>97.4</v>
      </c>
      <c r="Q20" s="290"/>
      <c r="R20" s="290"/>
    </row>
    <row r="21" spans="1:18" ht="11.1" customHeight="1" x14ac:dyDescent="0.15">
      <c r="A21" s="10" t="s">
        <v>214</v>
      </c>
      <c r="B21" s="215">
        <v>14.9</v>
      </c>
      <c r="C21" s="215">
        <v>13.1</v>
      </c>
      <c r="D21" s="215">
        <v>14.8</v>
      </c>
      <c r="E21" s="215">
        <v>13.9</v>
      </c>
      <c r="F21" s="215">
        <v>14.1</v>
      </c>
      <c r="G21" s="215">
        <v>13.1</v>
      </c>
      <c r="H21" s="215">
        <v>15.5</v>
      </c>
      <c r="I21" s="215">
        <v>12.9</v>
      </c>
      <c r="J21" s="215">
        <v>12.4</v>
      </c>
      <c r="K21" s="215">
        <v>15.2</v>
      </c>
      <c r="L21" s="215">
        <v>13.1</v>
      </c>
      <c r="M21" s="215">
        <v>14.2</v>
      </c>
      <c r="N21" s="288">
        <f>SUM(B21:M21)</f>
        <v>167.2</v>
      </c>
      <c r="O21" s="288">
        <f t="shared" ref="O21:O22" si="0">ROUND(N21/N20*100,1)</f>
        <v>97</v>
      </c>
      <c r="Q21" s="290"/>
      <c r="R21" s="290"/>
    </row>
    <row r="22" spans="1:18" ht="11.1" customHeight="1" x14ac:dyDescent="0.15">
      <c r="A22" s="10" t="s">
        <v>213</v>
      </c>
      <c r="B22" s="215">
        <v>11.4</v>
      </c>
      <c r="C22" s="215">
        <v>13.5</v>
      </c>
      <c r="D22" s="215">
        <v>13.7</v>
      </c>
      <c r="E22" s="215">
        <v>13.4</v>
      </c>
      <c r="F22" s="215">
        <v>13.1</v>
      </c>
      <c r="G22" s="215">
        <v>12.4</v>
      </c>
      <c r="H22" s="215">
        <v>11.1</v>
      </c>
      <c r="I22" s="215">
        <v>12</v>
      </c>
      <c r="J22" s="215">
        <v>12.5</v>
      </c>
      <c r="K22" s="215">
        <v>11.2</v>
      </c>
      <c r="L22" s="215">
        <v>11.7</v>
      </c>
      <c r="M22" s="215">
        <v>13.4</v>
      </c>
      <c r="N22" s="288">
        <f>SUM(B22:M22)</f>
        <v>149.4</v>
      </c>
      <c r="O22" s="288">
        <f t="shared" si="0"/>
        <v>89.4</v>
      </c>
      <c r="Q22" s="290"/>
      <c r="R22" s="290"/>
    </row>
    <row r="23" spans="1:18" ht="11.1" customHeight="1" x14ac:dyDescent="0.15">
      <c r="A23" s="10" t="s">
        <v>222</v>
      </c>
      <c r="B23" s="215">
        <v>9.4</v>
      </c>
      <c r="C23" s="215">
        <v>10.3</v>
      </c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145</v>
      </c>
      <c r="O42" s="282" t="s">
        <v>146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202</v>
      </c>
      <c r="B43" s="215">
        <v>21.8</v>
      </c>
      <c r="C43" s="215">
        <v>23</v>
      </c>
      <c r="D43" s="215">
        <v>22.8</v>
      </c>
      <c r="E43" s="215">
        <v>23.1</v>
      </c>
      <c r="F43" s="215">
        <v>23.5</v>
      </c>
      <c r="G43" s="215">
        <v>24.2</v>
      </c>
      <c r="H43" s="215">
        <v>22.7</v>
      </c>
      <c r="I43" s="215">
        <v>23</v>
      </c>
      <c r="J43" s="215">
        <v>22.9</v>
      </c>
      <c r="K43" s="215">
        <v>22.9</v>
      </c>
      <c r="L43" s="215">
        <v>23</v>
      </c>
      <c r="M43" s="215">
        <v>24</v>
      </c>
      <c r="N43" s="288">
        <f>SUM(B43:M43)/12</f>
        <v>23.074999999999999</v>
      </c>
      <c r="O43" s="288">
        <v>98.7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205</v>
      </c>
      <c r="B44" s="215">
        <v>23.3</v>
      </c>
      <c r="C44" s="215">
        <v>22.2</v>
      </c>
      <c r="D44" s="215">
        <v>23.2</v>
      </c>
      <c r="E44" s="215">
        <v>24.1</v>
      </c>
      <c r="F44" s="215">
        <v>24.8</v>
      </c>
      <c r="G44" s="215">
        <v>24.4</v>
      </c>
      <c r="H44" s="215">
        <v>22.4</v>
      </c>
      <c r="I44" s="215">
        <v>22.6</v>
      </c>
      <c r="J44" s="215">
        <v>23.1</v>
      </c>
      <c r="K44" s="215">
        <v>22.1</v>
      </c>
      <c r="L44" s="215">
        <v>26.5</v>
      </c>
      <c r="M44" s="215">
        <v>25.5</v>
      </c>
      <c r="N44" s="288">
        <f>SUM(B44:M44)/12</f>
        <v>23.683333333333334</v>
      </c>
      <c r="O44" s="288">
        <f>ROUND(N44/N43*100,1)</f>
        <v>102.6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214</v>
      </c>
      <c r="B45" s="215">
        <v>23.9</v>
      </c>
      <c r="C45" s="215">
        <v>23.5</v>
      </c>
      <c r="D45" s="215">
        <v>24.5</v>
      </c>
      <c r="E45" s="215">
        <v>24.1</v>
      </c>
      <c r="F45" s="215">
        <v>25.4</v>
      </c>
      <c r="G45" s="215">
        <v>25</v>
      </c>
      <c r="H45" s="215">
        <v>26.2</v>
      </c>
      <c r="I45" s="215">
        <v>25.1</v>
      </c>
      <c r="J45" s="215">
        <v>24.1</v>
      </c>
      <c r="K45" s="215">
        <v>24.5</v>
      </c>
      <c r="L45" s="215">
        <v>23.8</v>
      </c>
      <c r="M45" s="215">
        <v>23.8</v>
      </c>
      <c r="N45" s="288">
        <f>SUM(B45:M45)/12</f>
        <v>24.491666666666664</v>
      </c>
      <c r="O45" s="288">
        <f t="shared" ref="O45:O46" si="1">ROUND(N45/N44*100,1)</f>
        <v>103.4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213</v>
      </c>
      <c r="B46" s="215">
        <v>22.9</v>
      </c>
      <c r="C46" s="215">
        <v>22.7</v>
      </c>
      <c r="D46" s="215">
        <v>23</v>
      </c>
      <c r="E46" s="215">
        <v>23.1</v>
      </c>
      <c r="F46" s="215">
        <v>24.7</v>
      </c>
      <c r="G46" s="215">
        <v>24.6</v>
      </c>
      <c r="H46" s="215">
        <v>23.1</v>
      </c>
      <c r="I46" s="215">
        <v>23.2</v>
      </c>
      <c r="J46" s="215">
        <v>22.3</v>
      </c>
      <c r="K46" s="215">
        <v>20.8</v>
      </c>
      <c r="L46" s="215">
        <v>19.5</v>
      </c>
      <c r="M46" s="215">
        <v>20.100000000000001</v>
      </c>
      <c r="N46" s="288">
        <f>SUM(B46:M46)/12</f>
        <v>22.5</v>
      </c>
      <c r="O46" s="288">
        <f t="shared" si="1"/>
        <v>91.9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222</v>
      </c>
      <c r="B47" s="215">
        <v>18.8</v>
      </c>
      <c r="C47" s="215">
        <v>18.100000000000001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145</v>
      </c>
      <c r="O70" s="282" t="s">
        <v>146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202</v>
      </c>
      <c r="B71" s="206">
        <v>57.9</v>
      </c>
      <c r="C71" s="206">
        <v>59.2</v>
      </c>
      <c r="D71" s="206">
        <v>64.3</v>
      </c>
      <c r="E71" s="206">
        <v>67.400000000000006</v>
      </c>
      <c r="F71" s="206">
        <v>68.5</v>
      </c>
      <c r="G71" s="206">
        <v>61.6</v>
      </c>
      <c r="H71" s="206">
        <v>64.7</v>
      </c>
      <c r="I71" s="206">
        <v>63.2</v>
      </c>
      <c r="J71" s="206">
        <v>66.5</v>
      </c>
      <c r="K71" s="206">
        <v>62.4</v>
      </c>
      <c r="L71" s="206">
        <v>66.099999999999994</v>
      </c>
      <c r="M71" s="206">
        <v>61.3</v>
      </c>
      <c r="N71" s="287">
        <f>SUM(B71:M71)/12</f>
        <v>63.591666666666661</v>
      </c>
      <c r="O71" s="288">
        <v>111.5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205</v>
      </c>
      <c r="B72" s="206">
        <v>61.3</v>
      </c>
      <c r="C72" s="206">
        <v>57.5</v>
      </c>
      <c r="D72" s="206">
        <v>62.8</v>
      </c>
      <c r="E72" s="206">
        <v>55.8</v>
      </c>
      <c r="F72" s="206">
        <v>58</v>
      </c>
      <c r="G72" s="206">
        <v>59.3</v>
      </c>
      <c r="H72" s="206">
        <v>58.4</v>
      </c>
      <c r="I72" s="206">
        <v>61.5</v>
      </c>
      <c r="J72" s="206">
        <v>60.7</v>
      </c>
      <c r="K72" s="206">
        <v>64</v>
      </c>
      <c r="L72" s="206">
        <v>68.3</v>
      </c>
      <c r="M72" s="206">
        <v>58.9</v>
      </c>
      <c r="N72" s="287">
        <f>SUM(B72:M72)/12</f>
        <v>60.541666666666657</v>
      </c>
      <c r="O72" s="288">
        <f t="shared" ref="O72:O74" si="2">ROUND(N72/N71*100,1)</f>
        <v>95.2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214</v>
      </c>
      <c r="B73" s="206">
        <v>63.7</v>
      </c>
      <c r="C73" s="206">
        <v>56.1</v>
      </c>
      <c r="D73" s="206">
        <v>59.3</v>
      </c>
      <c r="E73" s="206">
        <v>58.2</v>
      </c>
      <c r="F73" s="206">
        <v>54.4</v>
      </c>
      <c r="G73" s="206">
        <v>52.5</v>
      </c>
      <c r="H73" s="206">
        <v>58.1</v>
      </c>
      <c r="I73" s="206">
        <v>52.2</v>
      </c>
      <c r="J73" s="206">
        <v>52.7</v>
      </c>
      <c r="K73" s="206">
        <v>61.5</v>
      </c>
      <c r="L73" s="206">
        <v>55.5</v>
      </c>
      <c r="M73" s="206">
        <v>59.8</v>
      </c>
      <c r="N73" s="287">
        <f>SUM(B73:M73)/12</f>
        <v>57</v>
      </c>
      <c r="O73" s="288">
        <f t="shared" si="2"/>
        <v>94.2</v>
      </c>
      <c r="Q73" s="390"/>
      <c r="R73" s="390"/>
    </row>
    <row r="74" spans="1:26" ht="11.1" customHeight="1" x14ac:dyDescent="0.15">
      <c r="A74" s="10" t="s">
        <v>213</v>
      </c>
      <c r="B74" s="206">
        <v>50.6</v>
      </c>
      <c r="C74" s="206">
        <v>59.7</v>
      </c>
      <c r="D74" s="206">
        <v>59.2</v>
      </c>
      <c r="E74" s="206">
        <v>58</v>
      </c>
      <c r="F74" s="206">
        <v>51.7</v>
      </c>
      <c r="G74" s="206">
        <v>50.6</v>
      </c>
      <c r="H74" s="206">
        <v>49.6</v>
      </c>
      <c r="I74" s="206">
        <v>51.4</v>
      </c>
      <c r="J74" s="206">
        <v>56.8</v>
      </c>
      <c r="K74" s="206">
        <v>55.7</v>
      </c>
      <c r="L74" s="206">
        <v>61.1</v>
      </c>
      <c r="M74" s="206">
        <v>66.099999999999994</v>
      </c>
      <c r="N74" s="287">
        <f>SUM(B74:M74)/12</f>
        <v>55.875000000000007</v>
      </c>
      <c r="O74" s="288">
        <f t="shared" si="2"/>
        <v>98</v>
      </c>
      <c r="Q74" s="390"/>
      <c r="R74" s="390"/>
    </row>
    <row r="75" spans="1:26" ht="11.1" customHeight="1" x14ac:dyDescent="0.15">
      <c r="A75" s="10" t="s">
        <v>222</v>
      </c>
      <c r="B75" s="206">
        <v>51.9</v>
      </c>
      <c r="C75" s="206">
        <v>57.5</v>
      </c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C89" sqref="C89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16" t="s">
        <v>146</v>
      </c>
      <c r="AA24" s="1"/>
    </row>
    <row r="25" spans="1:27" ht="11.1" customHeight="1" x14ac:dyDescent="0.15">
      <c r="A25" s="10" t="s">
        <v>202</v>
      </c>
      <c r="B25" s="215">
        <v>16.899999999999999</v>
      </c>
      <c r="C25" s="215">
        <v>14.7</v>
      </c>
      <c r="D25" s="215">
        <v>19.899999999999999</v>
      </c>
      <c r="E25" s="215">
        <v>20</v>
      </c>
      <c r="F25" s="215">
        <v>23.4</v>
      </c>
      <c r="G25" s="215">
        <v>19.3</v>
      </c>
      <c r="H25" s="215">
        <v>19.5</v>
      </c>
      <c r="I25" s="215">
        <v>17.8</v>
      </c>
      <c r="J25" s="215">
        <v>19</v>
      </c>
      <c r="K25" s="215">
        <v>17.8</v>
      </c>
      <c r="L25" s="215">
        <v>19.100000000000001</v>
      </c>
      <c r="M25" s="215">
        <v>22.7</v>
      </c>
      <c r="N25" s="288">
        <f>SUM(B25:M25)</f>
        <v>230.1</v>
      </c>
      <c r="O25" s="208">
        <v>107.6</v>
      </c>
      <c r="Q25" s="21"/>
      <c r="R25" s="21"/>
      <c r="AA25" s="1"/>
    </row>
    <row r="26" spans="1:27" ht="11.1" customHeight="1" x14ac:dyDescent="0.15">
      <c r="A26" s="10" t="s">
        <v>205</v>
      </c>
      <c r="B26" s="215">
        <v>17.8</v>
      </c>
      <c r="C26" s="215">
        <v>19.2</v>
      </c>
      <c r="D26" s="215">
        <v>22</v>
      </c>
      <c r="E26" s="215">
        <v>19.600000000000001</v>
      </c>
      <c r="F26" s="215">
        <v>21.2</v>
      </c>
      <c r="G26" s="215">
        <v>21.5</v>
      </c>
      <c r="H26" s="215">
        <v>19.5</v>
      </c>
      <c r="I26" s="215">
        <v>20.8</v>
      </c>
      <c r="J26" s="215">
        <v>18</v>
      </c>
      <c r="K26" s="215">
        <v>21.1</v>
      </c>
      <c r="L26" s="215">
        <v>20.7</v>
      </c>
      <c r="M26" s="215">
        <v>18.2</v>
      </c>
      <c r="N26" s="288">
        <f>SUM(B26:M26)</f>
        <v>239.6</v>
      </c>
      <c r="O26" s="208">
        <f>ROUND(N26/N25*100,1)</f>
        <v>104.1</v>
      </c>
      <c r="Q26" s="21"/>
      <c r="R26" s="21"/>
      <c r="AA26" s="1"/>
    </row>
    <row r="27" spans="1:27" ht="11.1" customHeight="1" x14ac:dyDescent="0.15">
      <c r="A27" s="10" t="s">
        <v>214</v>
      </c>
      <c r="B27" s="215">
        <v>18.600000000000001</v>
      </c>
      <c r="C27" s="215">
        <v>19.100000000000001</v>
      </c>
      <c r="D27" s="215">
        <v>19.899999999999999</v>
      </c>
      <c r="E27" s="215">
        <v>18.5</v>
      </c>
      <c r="F27" s="215">
        <v>19.8</v>
      </c>
      <c r="G27" s="215">
        <v>18</v>
      </c>
      <c r="H27" s="215">
        <v>20.6</v>
      </c>
      <c r="I27" s="215">
        <v>17.5</v>
      </c>
      <c r="J27" s="215">
        <v>17.100000000000001</v>
      </c>
      <c r="K27" s="215">
        <v>21.2</v>
      </c>
      <c r="L27" s="215">
        <v>19</v>
      </c>
      <c r="M27" s="215">
        <v>18.2</v>
      </c>
      <c r="N27" s="288">
        <f>SUM(B27:M27)</f>
        <v>227.49999999999997</v>
      </c>
      <c r="O27" s="208">
        <f t="shared" ref="O27:O28" si="0">ROUND(N27/N26*100,1)</f>
        <v>94.9</v>
      </c>
      <c r="Q27" s="21"/>
      <c r="R27" s="21"/>
      <c r="AA27" s="1"/>
    </row>
    <row r="28" spans="1:27" ht="11.1" customHeight="1" x14ac:dyDescent="0.15">
      <c r="A28" s="10" t="s">
        <v>213</v>
      </c>
      <c r="B28" s="215">
        <v>18</v>
      </c>
      <c r="C28" s="215">
        <v>21.8</v>
      </c>
      <c r="D28" s="215">
        <v>22.1</v>
      </c>
      <c r="E28" s="215">
        <v>19</v>
      </c>
      <c r="F28" s="215">
        <v>19.3</v>
      </c>
      <c r="G28" s="215">
        <v>17.8</v>
      </c>
      <c r="H28" s="215">
        <v>20.3</v>
      </c>
      <c r="I28" s="215">
        <v>18.899999999999999</v>
      </c>
      <c r="J28" s="215">
        <v>18.600000000000001</v>
      </c>
      <c r="K28" s="215">
        <v>20.100000000000001</v>
      </c>
      <c r="L28" s="215">
        <v>17.3</v>
      </c>
      <c r="M28" s="215">
        <v>19.2</v>
      </c>
      <c r="N28" s="288">
        <f>SUM(B28:M28)</f>
        <v>232.4</v>
      </c>
      <c r="O28" s="208">
        <f t="shared" si="0"/>
        <v>102.2</v>
      </c>
      <c r="Q28" s="21"/>
      <c r="R28" s="21"/>
      <c r="AA28" s="1"/>
    </row>
    <row r="29" spans="1:27" ht="11.1" customHeight="1" x14ac:dyDescent="0.15">
      <c r="A29" s="10" t="s">
        <v>222</v>
      </c>
      <c r="B29" s="215">
        <v>16.7</v>
      </c>
      <c r="C29" s="215">
        <v>20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202</v>
      </c>
      <c r="B54" s="215">
        <v>38</v>
      </c>
      <c r="C54" s="215">
        <v>35.700000000000003</v>
      </c>
      <c r="D54" s="215">
        <v>37</v>
      </c>
      <c r="E54" s="215">
        <v>36.799999999999997</v>
      </c>
      <c r="F54" s="215">
        <v>39.200000000000003</v>
      </c>
      <c r="G54" s="215">
        <v>38</v>
      </c>
      <c r="H54" s="215">
        <v>35.9</v>
      </c>
      <c r="I54" s="215">
        <v>35.4</v>
      </c>
      <c r="J54" s="215">
        <v>36.700000000000003</v>
      </c>
      <c r="K54" s="215">
        <v>37.200000000000003</v>
      </c>
      <c r="L54" s="215">
        <v>37.1</v>
      </c>
      <c r="M54" s="215">
        <v>38</v>
      </c>
      <c r="N54" s="288">
        <f t="shared" ref="N54:N56" si="1">SUM(B54:M54)/12</f>
        <v>37.083333333333329</v>
      </c>
      <c r="O54" s="393">
        <v>95.5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205</v>
      </c>
      <c r="B55" s="215">
        <v>36.9</v>
      </c>
      <c r="C55" s="215">
        <v>38.9</v>
      </c>
      <c r="D55" s="215">
        <v>39.799999999999997</v>
      </c>
      <c r="E55" s="215">
        <v>38.4</v>
      </c>
      <c r="F55" s="215">
        <v>39.200000000000003</v>
      </c>
      <c r="G55" s="215">
        <v>40.700000000000003</v>
      </c>
      <c r="H55" s="215">
        <v>37.9</v>
      </c>
      <c r="I55" s="215">
        <v>39</v>
      </c>
      <c r="J55" s="215">
        <v>38.4</v>
      </c>
      <c r="K55" s="215">
        <v>40.1</v>
      </c>
      <c r="L55" s="215">
        <v>40.799999999999997</v>
      </c>
      <c r="M55" s="215">
        <v>39.700000000000003</v>
      </c>
      <c r="N55" s="288">
        <f t="shared" si="1"/>
        <v>39.15</v>
      </c>
      <c r="O55" s="393">
        <f>ROUND(N55/N54*100,1)</f>
        <v>105.6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214</v>
      </c>
      <c r="B56" s="215">
        <v>40.9</v>
      </c>
      <c r="C56" s="215">
        <v>42.3</v>
      </c>
      <c r="D56" s="215">
        <v>42.1</v>
      </c>
      <c r="E56" s="215">
        <v>37.9</v>
      </c>
      <c r="F56" s="215">
        <v>39.700000000000003</v>
      </c>
      <c r="G56" s="215">
        <v>38.4</v>
      </c>
      <c r="H56" s="215">
        <v>39.6</v>
      </c>
      <c r="I56" s="215">
        <v>39.299999999999997</v>
      </c>
      <c r="J56" s="215">
        <v>38.1</v>
      </c>
      <c r="K56" s="215">
        <v>40.4</v>
      </c>
      <c r="L56" s="215">
        <v>41.1</v>
      </c>
      <c r="M56" s="215">
        <v>39</v>
      </c>
      <c r="N56" s="288">
        <f t="shared" si="1"/>
        <v>39.9</v>
      </c>
      <c r="O56" s="393">
        <f t="shared" ref="O56:O57" si="2">ROUND(N56/N55*100,1)</f>
        <v>101.9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213</v>
      </c>
      <c r="B57" s="215">
        <v>40.5</v>
      </c>
      <c r="C57" s="215">
        <v>42.5</v>
      </c>
      <c r="D57" s="215">
        <v>41.8</v>
      </c>
      <c r="E57" s="215">
        <v>40.1</v>
      </c>
      <c r="F57" s="215">
        <v>43</v>
      </c>
      <c r="G57" s="215">
        <v>42.8</v>
      </c>
      <c r="H57" s="215">
        <v>42.7</v>
      </c>
      <c r="I57" s="215">
        <v>42.3</v>
      </c>
      <c r="J57" s="215">
        <v>41</v>
      </c>
      <c r="K57" s="215">
        <v>40.700000000000003</v>
      </c>
      <c r="L57" s="215">
        <v>38</v>
      </c>
      <c r="M57" s="215">
        <v>36.4</v>
      </c>
      <c r="N57" s="288">
        <f>SUM(B57:M57)/12</f>
        <v>40.983333333333327</v>
      </c>
      <c r="O57" s="393">
        <f t="shared" si="2"/>
        <v>102.7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222</v>
      </c>
      <c r="B58" s="215">
        <v>36.9</v>
      </c>
      <c r="C58" s="215">
        <v>38.200000000000003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</row>
    <row r="84" spans="1:18" s="212" customFormat="1" ht="11.1" customHeight="1" x14ac:dyDescent="0.15">
      <c r="A84" s="10" t="s">
        <v>202</v>
      </c>
      <c r="B84" s="206">
        <v>44</v>
      </c>
      <c r="C84" s="206">
        <v>42.9</v>
      </c>
      <c r="D84" s="206">
        <v>52.9</v>
      </c>
      <c r="E84" s="206">
        <v>54.6</v>
      </c>
      <c r="F84" s="206">
        <v>58.6</v>
      </c>
      <c r="G84" s="206">
        <v>51.4</v>
      </c>
      <c r="H84" s="208">
        <v>55.6</v>
      </c>
      <c r="I84" s="206">
        <v>50.5</v>
      </c>
      <c r="J84" s="206">
        <v>50.9</v>
      </c>
      <c r="K84" s="206">
        <v>47.7</v>
      </c>
      <c r="L84" s="206">
        <v>51.7</v>
      </c>
      <c r="M84" s="206">
        <v>59.4</v>
      </c>
      <c r="N84" s="287">
        <f t="shared" ref="N84:N87" si="3">SUM(B84:M84)/12</f>
        <v>51.68333333333333</v>
      </c>
      <c r="O84" s="393">
        <v>112.9</v>
      </c>
      <c r="Q84" s="392"/>
      <c r="R84" s="392"/>
    </row>
    <row r="85" spans="1:18" s="212" customFormat="1" ht="11.1" customHeight="1" x14ac:dyDescent="0.15">
      <c r="A85" s="10" t="s">
        <v>205</v>
      </c>
      <c r="B85" s="206">
        <v>49</v>
      </c>
      <c r="C85" s="206">
        <v>47.9</v>
      </c>
      <c r="D85" s="206">
        <v>54.9</v>
      </c>
      <c r="E85" s="206">
        <v>51.9</v>
      </c>
      <c r="F85" s="206">
        <v>53.4</v>
      </c>
      <c r="G85" s="206">
        <v>52</v>
      </c>
      <c r="H85" s="208">
        <v>53.1</v>
      </c>
      <c r="I85" s="206">
        <v>52.7</v>
      </c>
      <c r="J85" s="206">
        <v>47.4</v>
      </c>
      <c r="K85" s="206">
        <v>51.7</v>
      </c>
      <c r="L85" s="206">
        <v>50.5</v>
      </c>
      <c r="M85" s="206">
        <v>46.4</v>
      </c>
      <c r="N85" s="287">
        <f t="shared" si="3"/>
        <v>50.908333333333331</v>
      </c>
      <c r="O85" s="393">
        <f>ROUND(N85/N84*100,1)</f>
        <v>98.5</v>
      </c>
      <c r="Q85" s="392"/>
      <c r="R85" s="392"/>
    </row>
    <row r="86" spans="1:18" s="212" customFormat="1" ht="11.1" customHeight="1" x14ac:dyDescent="0.15">
      <c r="A86" s="10" t="s">
        <v>214</v>
      </c>
      <c r="B86" s="206">
        <v>44.7</v>
      </c>
      <c r="C86" s="206">
        <v>44.2</v>
      </c>
      <c r="D86" s="206">
        <v>47.2</v>
      </c>
      <c r="E86" s="206">
        <v>51.4</v>
      </c>
      <c r="F86" s="206">
        <v>48.7</v>
      </c>
      <c r="G86" s="206">
        <v>47.7</v>
      </c>
      <c r="H86" s="208">
        <v>51.2</v>
      </c>
      <c r="I86" s="206">
        <v>44.5</v>
      </c>
      <c r="J86" s="206">
        <v>45.6</v>
      </c>
      <c r="K86" s="206">
        <v>51.2</v>
      </c>
      <c r="L86" s="206">
        <v>45.8</v>
      </c>
      <c r="M86" s="206">
        <v>48.1</v>
      </c>
      <c r="N86" s="287">
        <f t="shared" si="3"/>
        <v>47.525000000000006</v>
      </c>
      <c r="O86" s="393">
        <f t="shared" ref="O86:O87" si="4">ROUND(N86/N85*100,1)</f>
        <v>93.4</v>
      </c>
      <c r="Q86" s="392"/>
      <c r="R86" s="392"/>
    </row>
    <row r="87" spans="1:18" s="212" customFormat="1" ht="11.1" customHeight="1" x14ac:dyDescent="0.15">
      <c r="A87" s="10" t="s">
        <v>213</v>
      </c>
      <c r="B87" s="206">
        <v>43.5</v>
      </c>
      <c r="C87" s="208">
        <v>50</v>
      </c>
      <c r="D87" s="206">
        <v>53.2</v>
      </c>
      <c r="E87" s="206">
        <v>48.5</v>
      </c>
      <c r="F87" s="206">
        <v>42.9</v>
      </c>
      <c r="G87" s="206">
        <v>41.7</v>
      </c>
      <c r="H87" s="208">
        <v>47.4</v>
      </c>
      <c r="I87" s="206">
        <v>45</v>
      </c>
      <c r="J87" s="206">
        <v>46.3</v>
      </c>
      <c r="K87" s="206">
        <v>49.6</v>
      </c>
      <c r="L87" s="206">
        <v>47.6</v>
      </c>
      <c r="M87" s="206">
        <v>53.7</v>
      </c>
      <c r="N87" s="287">
        <f t="shared" si="3"/>
        <v>47.45000000000001</v>
      </c>
      <c r="O87" s="393">
        <f t="shared" si="4"/>
        <v>99.8</v>
      </c>
      <c r="Q87" s="392"/>
      <c r="R87" s="392"/>
    </row>
    <row r="88" spans="1:18" ht="11.1" customHeight="1" x14ac:dyDescent="0.15">
      <c r="A88" s="10" t="s">
        <v>222</v>
      </c>
      <c r="B88" s="206">
        <v>44.8</v>
      </c>
      <c r="C88" s="208">
        <v>51.5</v>
      </c>
      <c r="D88" s="206"/>
      <c r="E88" s="206"/>
      <c r="F88" s="206"/>
      <c r="G88" s="206"/>
      <c r="H88" s="208"/>
      <c r="I88" s="206"/>
      <c r="J88" s="206"/>
      <c r="K88" s="206"/>
      <c r="L88" s="206"/>
      <c r="M88" s="206"/>
      <c r="N88" s="287"/>
      <c r="O88" s="393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5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T76" sqref="T76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202</v>
      </c>
      <c r="B25" s="220">
        <v>33.1</v>
      </c>
      <c r="C25" s="220">
        <v>35.1</v>
      </c>
      <c r="D25" s="220">
        <v>41.1</v>
      </c>
      <c r="E25" s="220">
        <v>42.3</v>
      </c>
      <c r="F25" s="220">
        <v>42.9</v>
      </c>
      <c r="G25" s="220">
        <v>48.7</v>
      </c>
      <c r="H25" s="220">
        <v>50.1</v>
      </c>
      <c r="I25" s="220">
        <v>35.4</v>
      </c>
      <c r="J25" s="220">
        <v>35</v>
      </c>
      <c r="K25" s="220">
        <v>39</v>
      </c>
      <c r="L25" s="220">
        <v>38</v>
      </c>
      <c r="M25" s="220">
        <v>37.299999999999997</v>
      </c>
      <c r="N25" s="288">
        <f>SUM(B25:M25)</f>
        <v>478.00000000000006</v>
      </c>
      <c r="O25" s="283">
        <v>101.6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205</v>
      </c>
      <c r="B26" s="220">
        <v>31</v>
      </c>
      <c r="C26" s="220">
        <v>41.9</v>
      </c>
      <c r="D26" s="220">
        <v>40.700000000000003</v>
      </c>
      <c r="E26" s="220">
        <v>47.3</v>
      </c>
      <c r="F26" s="220">
        <v>55.6</v>
      </c>
      <c r="G26" s="220">
        <v>54.5</v>
      </c>
      <c r="H26" s="220">
        <v>50.6</v>
      </c>
      <c r="I26" s="220">
        <v>41.6</v>
      </c>
      <c r="J26" s="220">
        <v>40.700000000000003</v>
      </c>
      <c r="K26" s="220">
        <v>53.2</v>
      </c>
      <c r="L26" s="220">
        <v>46.1</v>
      </c>
      <c r="M26" s="220">
        <v>50.5</v>
      </c>
      <c r="N26" s="288">
        <f>SUM(B26:M26)</f>
        <v>553.70000000000005</v>
      </c>
      <c r="O26" s="283">
        <f>ROUND(N26/N25*100,1)</f>
        <v>115.8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214</v>
      </c>
      <c r="B27" s="220">
        <v>46.8</v>
      </c>
      <c r="C27" s="220">
        <v>51.9</v>
      </c>
      <c r="D27" s="220">
        <v>48.4</v>
      </c>
      <c r="E27" s="220">
        <v>60.2</v>
      </c>
      <c r="F27" s="220">
        <v>52.3</v>
      </c>
      <c r="G27" s="220">
        <v>59.3</v>
      </c>
      <c r="H27" s="220">
        <v>66.7</v>
      </c>
      <c r="I27" s="220">
        <v>43.7</v>
      </c>
      <c r="J27" s="220">
        <v>73.5</v>
      </c>
      <c r="K27" s="220">
        <v>62.6</v>
      </c>
      <c r="L27" s="220">
        <v>59.5</v>
      </c>
      <c r="M27" s="220">
        <v>53.9</v>
      </c>
      <c r="N27" s="417">
        <f>SUM(B27:M27)</f>
        <v>678.8</v>
      </c>
      <c r="O27" s="283">
        <f t="shared" ref="O27:O28" si="0">ROUND(N27/N26*100,1)</f>
        <v>122.6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213</v>
      </c>
      <c r="B28" s="220">
        <v>47.8</v>
      </c>
      <c r="C28" s="220">
        <v>44.8</v>
      </c>
      <c r="D28" s="220">
        <v>52.1</v>
      </c>
      <c r="E28" s="220">
        <v>55.6</v>
      </c>
      <c r="F28" s="220">
        <v>47.6</v>
      </c>
      <c r="G28" s="220">
        <v>72.400000000000006</v>
      </c>
      <c r="H28" s="220">
        <v>64.7</v>
      </c>
      <c r="I28" s="220">
        <v>42.3</v>
      </c>
      <c r="J28" s="220">
        <v>49.9</v>
      </c>
      <c r="K28" s="220">
        <v>47.9</v>
      </c>
      <c r="L28" s="220">
        <v>46.1</v>
      </c>
      <c r="M28" s="220">
        <v>44.3</v>
      </c>
      <c r="N28" s="417">
        <f>SUM(B28:M28)</f>
        <v>615.49999999999989</v>
      </c>
      <c r="O28" s="283">
        <f t="shared" si="0"/>
        <v>90.7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222</v>
      </c>
      <c r="B29" s="220">
        <v>44.4</v>
      </c>
      <c r="C29" s="220">
        <v>43.2</v>
      </c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202</v>
      </c>
      <c r="B54" s="220">
        <v>42.4</v>
      </c>
      <c r="C54" s="220">
        <v>42.8</v>
      </c>
      <c r="D54" s="220">
        <v>43.9</v>
      </c>
      <c r="E54" s="220">
        <v>47.3</v>
      </c>
      <c r="F54" s="220">
        <v>50.1</v>
      </c>
      <c r="G54" s="220">
        <v>52.2</v>
      </c>
      <c r="H54" s="220">
        <v>51.2</v>
      </c>
      <c r="I54" s="220">
        <v>49.2</v>
      </c>
      <c r="J54" s="220">
        <v>48.2</v>
      </c>
      <c r="K54" s="220">
        <v>49.1</v>
      </c>
      <c r="L54" s="220">
        <v>48.9</v>
      </c>
      <c r="M54" s="220">
        <v>50.5</v>
      </c>
      <c r="N54" s="288">
        <f>SUM(B54:M54)/12</f>
        <v>47.983333333333327</v>
      </c>
      <c r="O54" s="283">
        <v>102.9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205</v>
      </c>
      <c r="B55" s="220">
        <v>48.3</v>
      </c>
      <c r="C55" s="220">
        <v>50.9</v>
      </c>
      <c r="D55" s="220">
        <v>48.3</v>
      </c>
      <c r="E55" s="220">
        <v>50.5</v>
      </c>
      <c r="F55" s="220">
        <v>52.1</v>
      </c>
      <c r="G55" s="220">
        <v>49.7</v>
      </c>
      <c r="H55" s="220">
        <v>45.5</v>
      </c>
      <c r="I55" s="220">
        <v>40.799999999999997</v>
      </c>
      <c r="J55" s="220">
        <v>41.6</v>
      </c>
      <c r="K55" s="220">
        <v>46.4</v>
      </c>
      <c r="L55" s="220">
        <v>47.5</v>
      </c>
      <c r="M55" s="220">
        <v>56.7</v>
      </c>
      <c r="N55" s="288">
        <f>SUM(B55:M55)/12</f>
        <v>48.19166666666667</v>
      </c>
      <c r="O55" s="283">
        <f>ROUND(N55/N54*100,1)</f>
        <v>100.4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214</v>
      </c>
      <c r="B56" s="220">
        <v>54.8</v>
      </c>
      <c r="C56" s="220">
        <v>59.3</v>
      </c>
      <c r="D56" s="220">
        <v>58.7</v>
      </c>
      <c r="E56" s="220">
        <v>64.3</v>
      </c>
      <c r="F56" s="220">
        <v>57.2</v>
      </c>
      <c r="G56" s="220">
        <v>59.5</v>
      </c>
      <c r="H56" s="220">
        <v>57.8</v>
      </c>
      <c r="I56" s="220">
        <v>57.5</v>
      </c>
      <c r="J56" s="220">
        <v>57.6</v>
      </c>
      <c r="K56" s="220">
        <v>61</v>
      </c>
      <c r="L56" s="220">
        <v>58.2</v>
      </c>
      <c r="M56" s="220">
        <v>62.9</v>
      </c>
      <c r="N56" s="288">
        <f>SUM(B56:M56)/12</f>
        <v>59.06666666666667</v>
      </c>
      <c r="O56" s="283">
        <f t="shared" ref="O56:O57" si="1">ROUND(N56/N55*100,1)</f>
        <v>122.6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213</v>
      </c>
      <c r="B57" s="220">
        <v>65.900000000000006</v>
      </c>
      <c r="C57" s="220">
        <v>65.900000000000006</v>
      </c>
      <c r="D57" s="220">
        <v>60.8</v>
      </c>
      <c r="E57" s="220">
        <v>61</v>
      </c>
      <c r="F57" s="220">
        <v>64.599999999999994</v>
      </c>
      <c r="G57" s="220">
        <v>55.6</v>
      </c>
      <c r="H57" s="220">
        <v>43</v>
      </c>
      <c r="I57" s="220">
        <v>47.8</v>
      </c>
      <c r="J57" s="220">
        <v>53.1</v>
      </c>
      <c r="K57" s="220">
        <v>53.4</v>
      </c>
      <c r="L57" s="220">
        <v>34</v>
      </c>
      <c r="M57" s="220">
        <v>32.1</v>
      </c>
      <c r="N57" s="288">
        <f>SUM(B57:M57)/12</f>
        <v>53.1</v>
      </c>
      <c r="O57" s="283">
        <f t="shared" si="1"/>
        <v>89.9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222</v>
      </c>
      <c r="B58" s="220">
        <v>32.1</v>
      </c>
      <c r="C58" s="220">
        <v>30.1</v>
      </c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202</v>
      </c>
      <c r="B84" s="15">
        <v>78</v>
      </c>
      <c r="C84" s="15">
        <v>81.900000000000006</v>
      </c>
      <c r="D84" s="15">
        <v>93.5</v>
      </c>
      <c r="E84" s="15">
        <v>89.1</v>
      </c>
      <c r="F84" s="15">
        <v>85.2</v>
      </c>
      <c r="G84" s="15">
        <v>93.3</v>
      </c>
      <c r="H84" s="15">
        <v>97.7</v>
      </c>
      <c r="I84" s="15">
        <v>72.599999999999994</v>
      </c>
      <c r="J84" s="15">
        <v>73</v>
      </c>
      <c r="K84" s="15">
        <v>79.2</v>
      </c>
      <c r="L84" s="15">
        <v>77.8</v>
      </c>
      <c r="M84" s="15">
        <v>73.400000000000006</v>
      </c>
      <c r="N84" s="287">
        <f>SUM(B84:M84)/12</f>
        <v>82.891666666666666</v>
      </c>
      <c r="O84" s="208">
        <v>98.6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205</v>
      </c>
      <c r="B85" s="15">
        <v>64.900000000000006</v>
      </c>
      <c r="C85" s="15">
        <v>81.8</v>
      </c>
      <c r="D85" s="15">
        <v>84.6</v>
      </c>
      <c r="E85" s="15">
        <v>93.4</v>
      </c>
      <c r="F85" s="15">
        <v>106.7</v>
      </c>
      <c r="G85" s="15">
        <v>109.4</v>
      </c>
      <c r="H85" s="15">
        <v>110.7</v>
      </c>
      <c r="I85" s="15">
        <v>101.9</v>
      </c>
      <c r="J85" s="15">
        <v>97.7</v>
      </c>
      <c r="K85" s="15">
        <v>115.3</v>
      </c>
      <c r="L85" s="15">
        <v>97.1</v>
      </c>
      <c r="M85" s="15">
        <v>88.2</v>
      </c>
      <c r="N85" s="287">
        <f>SUM(B85:M85)/12</f>
        <v>95.975000000000009</v>
      </c>
      <c r="O85" s="208">
        <f>ROUND(N85/N84*100,1)</f>
        <v>115.8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214</v>
      </c>
      <c r="B86" s="15">
        <v>85.7</v>
      </c>
      <c r="C86" s="15">
        <v>87</v>
      </c>
      <c r="D86" s="15">
        <v>82.4</v>
      </c>
      <c r="E86" s="15">
        <v>93.3</v>
      </c>
      <c r="F86" s="15">
        <v>92</v>
      </c>
      <c r="G86" s="15">
        <v>99.6</v>
      </c>
      <c r="H86" s="15">
        <v>115.3</v>
      </c>
      <c r="I86" s="15">
        <v>76.099999999999994</v>
      </c>
      <c r="J86" s="15">
        <v>127.5</v>
      </c>
      <c r="K86" s="15">
        <v>102.6</v>
      </c>
      <c r="L86" s="15">
        <v>102.2</v>
      </c>
      <c r="M86" s="15">
        <v>85.1</v>
      </c>
      <c r="N86" s="287">
        <f>SUM(B86:M86)/12</f>
        <v>95.733333333333334</v>
      </c>
      <c r="O86" s="208">
        <f t="shared" ref="O86:O87" si="2">ROUND(N86/N85*100,1)</f>
        <v>99.7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213</v>
      </c>
      <c r="B87" s="15">
        <v>71.8</v>
      </c>
      <c r="C87" s="15">
        <v>67.900000000000006</v>
      </c>
      <c r="D87" s="15">
        <v>86.3</v>
      </c>
      <c r="E87" s="15">
        <v>91.1</v>
      </c>
      <c r="F87" s="15">
        <v>72.900000000000006</v>
      </c>
      <c r="G87" s="15">
        <v>127.8</v>
      </c>
      <c r="H87" s="15">
        <v>144</v>
      </c>
      <c r="I87" s="15">
        <v>88.1</v>
      </c>
      <c r="J87" s="15">
        <v>93.5</v>
      </c>
      <c r="K87" s="15">
        <v>89.7</v>
      </c>
      <c r="L87" s="15">
        <v>127.8</v>
      </c>
      <c r="M87" s="15">
        <v>136.69999999999999</v>
      </c>
      <c r="N87" s="287">
        <f>SUM(B87:M87)/12</f>
        <v>99.800000000000011</v>
      </c>
      <c r="O87" s="208">
        <f t="shared" si="2"/>
        <v>104.2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222</v>
      </c>
      <c r="B88" s="15">
        <v>138.19999999999999</v>
      </c>
      <c r="C88" s="15">
        <v>142.4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2"/>
      <c r="D89" s="487"/>
    </row>
    <row r="90" spans="1:26" s="509" customFormat="1" ht="9.9499999999999993" customHeight="1" x14ac:dyDescent="0.15">
      <c r="D90" s="48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C89" sqref="C89"/>
    </sheetView>
  </sheetViews>
  <sheetFormatPr defaultRowHeight="9.9499999999999993" customHeight="1" x14ac:dyDescent="0.15"/>
  <cols>
    <col min="1" max="1" width="8" style="496" customWidth="1"/>
    <col min="2" max="13" width="6.125" style="496" customWidth="1"/>
    <col min="14" max="26" width="7.625" style="496" customWidth="1"/>
    <col min="27" max="16384" width="9" style="496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1" t="s">
        <v>202</v>
      </c>
      <c r="B25" s="482">
        <v>86.4</v>
      </c>
      <c r="C25" s="482">
        <v>105.9</v>
      </c>
      <c r="D25" s="482">
        <v>115.8</v>
      </c>
      <c r="E25" s="482">
        <v>124.6</v>
      </c>
      <c r="F25" s="482">
        <v>121.9</v>
      </c>
      <c r="G25" s="482">
        <v>135.4</v>
      </c>
      <c r="H25" s="482">
        <v>137.80000000000001</v>
      </c>
      <c r="I25" s="482">
        <v>127</v>
      </c>
      <c r="J25" s="482">
        <v>126.1</v>
      </c>
      <c r="K25" s="482">
        <v>125.2</v>
      </c>
      <c r="L25" s="482">
        <v>122.8</v>
      </c>
      <c r="M25" s="482">
        <v>110</v>
      </c>
      <c r="N25" s="288">
        <f>SUM(B25:M25)</f>
        <v>1438.8999999999999</v>
      </c>
      <c r="O25" s="283">
        <v>123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1" t="s">
        <v>205</v>
      </c>
      <c r="B26" s="482">
        <v>91</v>
      </c>
      <c r="C26" s="482">
        <v>88.5</v>
      </c>
      <c r="D26" s="482">
        <v>127.1</v>
      </c>
      <c r="E26" s="482">
        <v>123.6</v>
      </c>
      <c r="F26" s="482">
        <v>127.3</v>
      </c>
      <c r="G26" s="482">
        <v>123.9</v>
      </c>
      <c r="H26" s="482">
        <v>147.6</v>
      </c>
      <c r="I26" s="482">
        <v>123.9</v>
      </c>
      <c r="J26" s="482">
        <v>121.8</v>
      </c>
      <c r="K26" s="482">
        <v>131</v>
      </c>
      <c r="L26" s="482">
        <v>110.3</v>
      </c>
      <c r="M26" s="482">
        <v>106.5</v>
      </c>
      <c r="N26" s="483">
        <f>SUM(B26:M26)</f>
        <v>1422.5</v>
      </c>
      <c r="O26" s="484">
        <f>ROUND(N26/N25*100,1)</f>
        <v>98.9</v>
      </c>
      <c r="P26" s="488"/>
      <c r="Q26" s="489"/>
      <c r="R26" s="489"/>
      <c r="S26" s="488"/>
      <c r="T26" s="488"/>
      <c r="U26" s="488"/>
      <c r="V26" s="488"/>
      <c r="W26" s="488"/>
      <c r="X26" s="488"/>
      <c r="Y26" s="488"/>
      <c r="Z26" s="48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1" t="s">
        <v>214</v>
      </c>
      <c r="B27" s="482">
        <v>96.4</v>
      </c>
      <c r="C27" s="482">
        <v>100.8</v>
      </c>
      <c r="D27" s="482">
        <v>119.9</v>
      </c>
      <c r="E27" s="482">
        <v>122</v>
      </c>
      <c r="F27" s="482">
        <v>123.5</v>
      </c>
      <c r="G27" s="482">
        <v>126.2</v>
      </c>
      <c r="H27" s="482">
        <v>126.9</v>
      </c>
      <c r="I27" s="482">
        <v>97.5</v>
      </c>
      <c r="J27" s="482">
        <v>114.1</v>
      </c>
      <c r="K27" s="482">
        <v>104.1</v>
      </c>
      <c r="L27" s="482">
        <v>95.1</v>
      </c>
      <c r="M27" s="482">
        <v>110</v>
      </c>
      <c r="N27" s="483">
        <f>SUM(B27:M27)</f>
        <v>1336.4999999999998</v>
      </c>
      <c r="O27" s="484">
        <f t="shared" ref="O27:O28" si="0">ROUND(N27/N26*100,1)</f>
        <v>94</v>
      </c>
      <c r="P27" s="488"/>
      <c r="Q27" s="489"/>
      <c r="R27" s="489"/>
      <c r="S27" s="488"/>
      <c r="T27" s="488"/>
      <c r="U27" s="488"/>
      <c r="V27" s="488"/>
      <c r="W27" s="488"/>
      <c r="X27" s="488"/>
      <c r="Y27" s="488"/>
      <c r="Z27" s="48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1" t="s">
        <v>213</v>
      </c>
      <c r="B28" s="482">
        <v>84.4</v>
      </c>
      <c r="C28" s="482">
        <v>90.2</v>
      </c>
      <c r="D28" s="482">
        <v>113.2</v>
      </c>
      <c r="E28" s="482">
        <v>112.9</v>
      </c>
      <c r="F28" s="482">
        <v>92.8</v>
      </c>
      <c r="G28" s="482">
        <v>100.2</v>
      </c>
      <c r="H28" s="482">
        <v>103</v>
      </c>
      <c r="I28" s="482">
        <v>90.2</v>
      </c>
      <c r="J28" s="482">
        <v>95.8</v>
      </c>
      <c r="K28" s="482">
        <v>131.9</v>
      </c>
      <c r="L28" s="482">
        <v>84.5</v>
      </c>
      <c r="M28" s="482">
        <v>78.599999999999994</v>
      </c>
      <c r="N28" s="483">
        <f>SUM(B28:M28)</f>
        <v>1177.6999999999998</v>
      </c>
      <c r="O28" s="484">
        <f t="shared" si="0"/>
        <v>88.1</v>
      </c>
      <c r="P28" s="488"/>
      <c r="Q28" s="489"/>
      <c r="R28" s="489"/>
      <c r="S28" s="488"/>
      <c r="T28" s="488"/>
      <c r="U28" s="488"/>
      <c r="V28" s="488"/>
      <c r="W28" s="488"/>
      <c r="X28" s="488"/>
      <c r="Y28" s="488"/>
      <c r="Z28" s="48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1" t="s">
        <v>222</v>
      </c>
      <c r="B29" s="482">
        <v>75.7</v>
      </c>
      <c r="C29" s="482">
        <v>92.3</v>
      </c>
      <c r="D29" s="482"/>
      <c r="E29" s="482"/>
      <c r="F29" s="482"/>
      <c r="G29" s="482"/>
      <c r="H29" s="482"/>
      <c r="I29" s="482"/>
      <c r="J29" s="482"/>
      <c r="K29" s="482"/>
      <c r="L29" s="482"/>
      <c r="M29" s="482"/>
      <c r="N29" s="483"/>
      <c r="O29" s="484"/>
      <c r="P29" s="488"/>
      <c r="Q29" s="490"/>
      <c r="R29" s="490"/>
      <c r="S29" s="488"/>
      <c r="T29" s="488"/>
      <c r="U29" s="488"/>
      <c r="V29" s="488"/>
      <c r="W29" s="488"/>
      <c r="X29" s="488"/>
      <c r="Y29" s="488"/>
      <c r="Z29" s="48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1"/>
      <c r="B53" s="492" t="s">
        <v>89</v>
      </c>
      <c r="C53" s="492" t="s">
        <v>90</v>
      </c>
      <c r="D53" s="492" t="s">
        <v>91</v>
      </c>
      <c r="E53" s="492" t="s">
        <v>92</v>
      </c>
      <c r="F53" s="492" t="s">
        <v>93</v>
      </c>
      <c r="G53" s="492" t="s">
        <v>94</v>
      </c>
      <c r="H53" s="492" t="s">
        <v>95</v>
      </c>
      <c r="I53" s="492" t="s">
        <v>96</v>
      </c>
      <c r="J53" s="492" t="s">
        <v>97</v>
      </c>
      <c r="K53" s="492" t="s">
        <v>98</v>
      </c>
      <c r="L53" s="492" t="s">
        <v>99</v>
      </c>
      <c r="M53" s="492" t="s">
        <v>100</v>
      </c>
      <c r="N53" s="493" t="s">
        <v>145</v>
      </c>
      <c r="O53" s="494" t="s">
        <v>147</v>
      </c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</row>
    <row r="54" spans="1:48" s="415" customFormat="1" ht="11.1" customHeight="1" x14ac:dyDescent="0.15">
      <c r="A54" s="10" t="s">
        <v>202</v>
      </c>
      <c r="B54" s="215">
        <v>92.5</v>
      </c>
      <c r="C54" s="215">
        <v>102.9</v>
      </c>
      <c r="D54" s="215">
        <v>99.4</v>
      </c>
      <c r="E54" s="215">
        <v>109.4</v>
      </c>
      <c r="F54" s="215">
        <v>112.9</v>
      </c>
      <c r="G54" s="215">
        <v>124.7</v>
      </c>
      <c r="H54" s="215">
        <v>123</v>
      </c>
      <c r="I54" s="215">
        <v>131.30000000000001</v>
      </c>
      <c r="J54" s="215">
        <v>130.1</v>
      </c>
      <c r="K54" s="215">
        <v>132.19999999999999</v>
      </c>
      <c r="L54" s="215">
        <v>134.30000000000001</v>
      </c>
      <c r="M54" s="215">
        <v>124.2</v>
      </c>
      <c r="N54" s="483">
        <f>SUM(B54:M54)/12</f>
        <v>118.075</v>
      </c>
      <c r="O54" s="484">
        <v>125</v>
      </c>
      <c r="P54" s="485"/>
      <c r="Q54" s="486"/>
      <c r="R54" s="486"/>
      <c r="S54" s="485"/>
      <c r="T54" s="485"/>
      <c r="U54" s="485"/>
      <c r="V54" s="485"/>
      <c r="W54" s="485"/>
      <c r="X54" s="485"/>
      <c r="Y54" s="485"/>
      <c r="Z54" s="485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</row>
    <row r="55" spans="1:48" s="415" customFormat="1" ht="11.1" customHeight="1" x14ac:dyDescent="0.15">
      <c r="A55" s="10" t="s">
        <v>205</v>
      </c>
      <c r="B55" s="215">
        <v>120.5</v>
      </c>
      <c r="C55" s="215">
        <v>109</v>
      </c>
      <c r="D55" s="215">
        <v>119.8</v>
      </c>
      <c r="E55" s="215">
        <v>121.6</v>
      </c>
      <c r="F55" s="215">
        <v>136.1</v>
      </c>
      <c r="G55" s="215">
        <v>141.5</v>
      </c>
      <c r="H55" s="215">
        <v>138.5</v>
      </c>
      <c r="I55" s="215">
        <v>115.4</v>
      </c>
      <c r="J55" s="215">
        <v>127.1</v>
      </c>
      <c r="K55" s="215">
        <v>139.9</v>
      </c>
      <c r="L55" s="215">
        <v>134.6</v>
      </c>
      <c r="M55" s="215">
        <v>130.80000000000001</v>
      </c>
      <c r="N55" s="483">
        <f>SUM(B55:M55)/12</f>
        <v>127.89999999999999</v>
      </c>
      <c r="O55" s="484">
        <f t="shared" ref="O55:O57" si="1">ROUND(N55/N54*100,1)</f>
        <v>108.3</v>
      </c>
      <c r="P55" s="485"/>
      <c r="Q55" s="486"/>
      <c r="R55" s="486"/>
      <c r="S55" s="485"/>
      <c r="T55" s="485"/>
      <c r="U55" s="485"/>
      <c r="V55" s="485"/>
      <c r="W55" s="485"/>
      <c r="X55" s="485"/>
      <c r="Y55" s="485"/>
      <c r="Z55" s="485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</row>
    <row r="56" spans="1:48" s="415" customFormat="1" ht="11.1" customHeight="1" x14ac:dyDescent="0.15">
      <c r="A56" s="10" t="s">
        <v>214</v>
      </c>
      <c r="B56" s="215">
        <v>114.1</v>
      </c>
      <c r="C56" s="215">
        <v>119.1</v>
      </c>
      <c r="D56" s="215">
        <v>126.2</v>
      </c>
      <c r="E56" s="215">
        <v>117.7</v>
      </c>
      <c r="F56" s="215">
        <v>126</v>
      </c>
      <c r="G56" s="215">
        <v>138.9</v>
      </c>
      <c r="H56" s="215">
        <v>146.19999999999999</v>
      </c>
      <c r="I56" s="215">
        <v>134.4</v>
      </c>
      <c r="J56" s="215">
        <v>134.19999999999999</v>
      </c>
      <c r="K56" s="215">
        <v>122.9</v>
      </c>
      <c r="L56" s="215">
        <v>124.3</v>
      </c>
      <c r="M56" s="215">
        <v>122.1</v>
      </c>
      <c r="N56" s="483">
        <f>SUM(B56:M56)/12</f>
        <v>127.17499999999997</v>
      </c>
      <c r="O56" s="484">
        <f t="shared" si="1"/>
        <v>99.4</v>
      </c>
      <c r="P56" s="485"/>
      <c r="Q56" s="486"/>
      <c r="R56" s="486"/>
      <c r="S56" s="485"/>
      <c r="T56" s="485"/>
      <c r="U56" s="485"/>
      <c r="V56" s="485"/>
      <c r="W56" s="485"/>
      <c r="X56" s="485"/>
      <c r="Y56" s="485"/>
      <c r="Z56" s="485"/>
      <c r="AA56" s="487"/>
    </row>
    <row r="57" spans="1:48" s="415" customFormat="1" ht="11.1" customHeight="1" x14ac:dyDescent="0.15">
      <c r="A57" s="10" t="s">
        <v>213</v>
      </c>
      <c r="B57" s="215">
        <v>119.6</v>
      </c>
      <c r="C57" s="215">
        <v>116.2</v>
      </c>
      <c r="D57" s="215">
        <v>120.4</v>
      </c>
      <c r="E57" s="215">
        <v>120.3</v>
      </c>
      <c r="F57" s="215">
        <v>123.1</v>
      </c>
      <c r="G57" s="215">
        <v>116.5</v>
      </c>
      <c r="H57" s="215">
        <v>114.8</v>
      </c>
      <c r="I57" s="215">
        <v>111.8</v>
      </c>
      <c r="J57" s="215">
        <v>114</v>
      </c>
      <c r="K57" s="215">
        <v>141.30000000000001</v>
      </c>
      <c r="L57" s="215">
        <v>114</v>
      </c>
      <c r="M57" s="215">
        <v>101.3</v>
      </c>
      <c r="N57" s="483">
        <f>SUM(B57:M57)/12</f>
        <v>117.77499999999998</v>
      </c>
      <c r="O57" s="484">
        <f t="shared" si="1"/>
        <v>92.6</v>
      </c>
      <c r="P57" s="485"/>
      <c r="Q57" s="486"/>
      <c r="R57" s="486"/>
      <c r="S57" s="485"/>
      <c r="T57" s="485"/>
      <c r="U57" s="485"/>
      <c r="V57" s="485"/>
      <c r="W57" s="485"/>
      <c r="X57" s="485"/>
      <c r="Y57" s="485"/>
      <c r="Z57" s="485"/>
      <c r="AA57" s="487"/>
    </row>
    <row r="58" spans="1:48" s="212" customFormat="1" ht="11.1" customHeight="1" x14ac:dyDescent="0.15">
      <c r="A58" s="10" t="s">
        <v>222</v>
      </c>
      <c r="B58" s="215">
        <v>99.7</v>
      </c>
      <c r="C58" s="215">
        <v>109.5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8"/>
      <c r="O58" s="484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145</v>
      </c>
      <c r="O83" s="209" t="s">
        <v>147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202</v>
      </c>
      <c r="B84" s="208">
        <v>93.4</v>
      </c>
      <c r="C84" s="208">
        <v>103.1</v>
      </c>
      <c r="D84" s="208">
        <v>116.2</v>
      </c>
      <c r="E84" s="208">
        <v>114.5</v>
      </c>
      <c r="F84" s="208">
        <v>108.1</v>
      </c>
      <c r="G84" s="208">
        <v>109</v>
      </c>
      <c r="H84" s="208">
        <v>112</v>
      </c>
      <c r="I84" s="208">
        <v>96.6</v>
      </c>
      <c r="J84" s="208">
        <v>97</v>
      </c>
      <c r="K84" s="208">
        <v>94.7</v>
      </c>
      <c r="L84" s="208">
        <v>91.3</v>
      </c>
      <c r="M84" s="208">
        <v>89</v>
      </c>
      <c r="N84" s="287">
        <f t="shared" ref="N84:N87" si="2">SUM(B84:M84)/12</f>
        <v>102.07499999999999</v>
      </c>
      <c r="O84" s="293">
        <v>99.2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205</v>
      </c>
      <c r="B85" s="208">
        <v>76</v>
      </c>
      <c r="C85" s="208">
        <v>82.2</v>
      </c>
      <c r="D85" s="208">
        <v>106.4</v>
      </c>
      <c r="E85" s="208">
        <v>101.7</v>
      </c>
      <c r="F85" s="208">
        <v>93.2</v>
      </c>
      <c r="G85" s="208">
        <v>87.3</v>
      </c>
      <c r="H85" s="208">
        <v>106.5</v>
      </c>
      <c r="I85" s="208">
        <v>106.7</v>
      </c>
      <c r="J85" s="208">
        <v>95.6</v>
      </c>
      <c r="K85" s="208">
        <v>93.4</v>
      </c>
      <c r="L85" s="208">
        <v>82.3</v>
      </c>
      <c r="M85" s="208">
        <v>81.7</v>
      </c>
      <c r="N85" s="287">
        <f t="shared" si="2"/>
        <v>92.75</v>
      </c>
      <c r="O85" s="293">
        <f t="shared" ref="O85:O87" si="3">ROUND(N85/N84*100,1)</f>
        <v>90.9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214</v>
      </c>
      <c r="B86" s="208">
        <v>85.5</v>
      </c>
      <c r="C86" s="208">
        <v>84.2</v>
      </c>
      <c r="D86" s="208">
        <v>94.9</v>
      </c>
      <c r="E86" s="208">
        <v>103.5</v>
      </c>
      <c r="F86" s="208">
        <v>98</v>
      </c>
      <c r="G86" s="208">
        <v>90.4</v>
      </c>
      <c r="H86" s="208">
        <v>86.4</v>
      </c>
      <c r="I86" s="208">
        <v>73.7</v>
      </c>
      <c r="J86" s="208">
        <v>85</v>
      </c>
      <c r="K86" s="208">
        <v>85.4</v>
      </c>
      <c r="L86" s="208">
        <v>76.400000000000006</v>
      </c>
      <c r="M86" s="208">
        <v>90.2</v>
      </c>
      <c r="N86" s="287">
        <f t="shared" si="2"/>
        <v>87.8</v>
      </c>
      <c r="O86" s="293">
        <f t="shared" si="3"/>
        <v>94.7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213</v>
      </c>
      <c r="B87" s="208">
        <v>70.900000000000006</v>
      </c>
      <c r="C87" s="208">
        <v>78</v>
      </c>
      <c r="D87" s="208">
        <v>93.9</v>
      </c>
      <c r="E87" s="208">
        <v>93.9</v>
      </c>
      <c r="F87" s="208">
        <v>75.099999999999994</v>
      </c>
      <c r="G87" s="208">
        <v>86.4</v>
      </c>
      <c r="H87" s="208">
        <v>89.8</v>
      </c>
      <c r="I87" s="208">
        <v>81</v>
      </c>
      <c r="J87" s="208">
        <v>83.9</v>
      </c>
      <c r="K87" s="208">
        <v>92.6</v>
      </c>
      <c r="L87" s="208">
        <v>76.900000000000006</v>
      </c>
      <c r="M87" s="208">
        <v>79</v>
      </c>
      <c r="N87" s="287">
        <f t="shared" si="2"/>
        <v>83.45</v>
      </c>
      <c r="O87" s="293">
        <f t="shared" si="3"/>
        <v>95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222</v>
      </c>
      <c r="B88" s="208">
        <v>76.099999999999994</v>
      </c>
      <c r="C88" s="208">
        <v>83.6</v>
      </c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C89" sqref="C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202</v>
      </c>
      <c r="B25" s="215">
        <v>14.1</v>
      </c>
      <c r="C25" s="215">
        <v>14.9</v>
      </c>
      <c r="D25" s="215">
        <v>16.399999999999999</v>
      </c>
      <c r="E25" s="215">
        <v>16.100000000000001</v>
      </c>
      <c r="F25" s="215">
        <v>15.5</v>
      </c>
      <c r="G25" s="215">
        <v>16.8</v>
      </c>
      <c r="H25" s="215">
        <v>16.100000000000001</v>
      </c>
      <c r="I25" s="215">
        <v>15</v>
      </c>
      <c r="J25" s="215">
        <v>17.8</v>
      </c>
      <c r="K25" s="215">
        <v>16.899999999999999</v>
      </c>
      <c r="L25" s="215">
        <v>15.7</v>
      </c>
      <c r="M25" s="450">
        <v>15.7</v>
      </c>
      <c r="N25" s="288">
        <f>SUM(B25:M25)</f>
        <v>191</v>
      </c>
      <c r="O25" s="283">
        <v>108.8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205</v>
      </c>
      <c r="B26" s="215">
        <v>14.6</v>
      </c>
      <c r="C26" s="215">
        <v>14.9</v>
      </c>
      <c r="D26" s="215">
        <v>16</v>
      </c>
      <c r="E26" s="215">
        <v>15.6</v>
      </c>
      <c r="F26" s="215">
        <v>15.5</v>
      </c>
      <c r="G26" s="215">
        <v>15.8</v>
      </c>
      <c r="H26" s="215">
        <v>15.8</v>
      </c>
      <c r="I26" s="215">
        <v>15.3</v>
      </c>
      <c r="J26" s="215">
        <v>19.3</v>
      </c>
      <c r="K26" s="215">
        <v>20.3</v>
      </c>
      <c r="L26" s="215">
        <v>21.1</v>
      </c>
      <c r="M26" s="450">
        <v>18.5</v>
      </c>
      <c r="N26" s="288">
        <f>SUM(B26:M26)</f>
        <v>202.7</v>
      </c>
      <c r="O26" s="283">
        <f>SUM(N26/N25)*100</f>
        <v>106.12565445026176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214</v>
      </c>
      <c r="B27" s="215">
        <v>20</v>
      </c>
      <c r="C27" s="215">
        <v>20.100000000000001</v>
      </c>
      <c r="D27" s="215">
        <v>21.2</v>
      </c>
      <c r="E27" s="215">
        <v>22.7</v>
      </c>
      <c r="F27" s="215">
        <v>21.8</v>
      </c>
      <c r="G27" s="215">
        <v>21.8</v>
      </c>
      <c r="H27" s="215">
        <v>23.4</v>
      </c>
      <c r="I27" s="215">
        <v>20.3</v>
      </c>
      <c r="J27" s="215">
        <v>23.3</v>
      </c>
      <c r="K27" s="215">
        <v>22.7</v>
      </c>
      <c r="L27" s="215">
        <v>21.9</v>
      </c>
      <c r="M27" s="450">
        <v>20.8</v>
      </c>
      <c r="N27" s="388">
        <f>SUM(B27:M27)</f>
        <v>260</v>
      </c>
      <c r="O27" s="283">
        <f>SUM(N27/N26)*100</f>
        <v>128.26837691169217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213</v>
      </c>
      <c r="B28" s="215">
        <v>20.3</v>
      </c>
      <c r="C28" s="215">
        <v>21.9</v>
      </c>
      <c r="D28" s="215">
        <v>25.5</v>
      </c>
      <c r="E28" s="215">
        <v>26.2</v>
      </c>
      <c r="F28" s="215">
        <v>20.399999999999999</v>
      </c>
      <c r="G28" s="215">
        <v>21.6</v>
      </c>
      <c r="H28" s="215">
        <v>23.6</v>
      </c>
      <c r="I28" s="215">
        <v>19.3</v>
      </c>
      <c r="J28" s="215">
        <v>23.5</v>
      </c>
      <c r="K28" s="215">
        <v>23.4</v>
      </c>
      <c r="L28" s="215">
        <v>16.899999999999999</v>
      </c>
      <c r="M28" s="450">
        <v>19</v>
      </c>
      <c r="N28" s="388">
        <f>SUM(B28:M28)</f>
        <v>261.60000000000002</v>
      </c>
      <c r="O28" s="283">
        <f>SUM(N28/N27)*100</f>
        <v>100.61538461538461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222</v>
      </c>
      <c r="B29" s="215">
        <v>16.5</v>
      </c>
      <c r="C29" s="215">
        <v>20.6</v>
      </c>
      <c r="D29" s="215"/>
      <c r="E29" s="215"/>
      <c r="F29" s="215"/>
      <c r="G29" s="215"/>
      <c r="H29" s="215"/>
      <c r="I29" s="215"/>
      <c r="J29" s="215"/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202</v>
      </c>
      <c r="B54" s="215">
        <v>22.9</v>
      </c>
      <c r="C54" s="215">
        <v>22.8</v>
      </c>
      <c r="D54" s="215">
        <v>23.1</v>
      </c>
      <c r="E54" s="215">
        <v>23.2</v>
      </c>
      <c r="F54" s="215">
        <v>23</v>
      </c>
      <c r="G54" s="215">
        <v>23.1</v>
      </c>
      <c r="H54" s="215">
        <v>22.7</v>
      </c>
      <c r="I54" s="215">
        <v>22.8</v>
      </c>
      <c r="J54" s="215">
        <v>23.7</v>
      </c>
      <c r="K54" s="215">
        <v>24.1</v>
      </c>
      <c r="L54" s="215">
        <v>24.6</v>
      </c>
      <c r="M54" s="215">
        <v>24.6</v>
      </c>
      <c r="N54" s="288">
        <f t="shared" ref="N54:N57" si="0">SUM(B54:M54)/12</f>
        <v>23.383333333333336</v>
      </c>
      <c r="O54" s="283">
        <v>105.6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205</v>
      </c>
      <c r="B55" s="215">
        <v>24.8</v>
      </c>
      <c r="C55" s="215">
        <v>25.3</v>
      </c>
      <c r="D55" s="215">
        <v>24.4</v>
      </c>
      <c r="E55" s="215">
        <v>23.9</v>
      </c>
      <c r="F55" s="215">
        <v>23.3</v>
      </c>
      <c r="G55" s="215">
        <v>23.4</v>
      </c>
      <c r="H55" s="215">
        <v>23.5</v>
      </c>
      <c r="I55" s="215">
        <v>23.2</v>
      </c>
      <c r="J55" s="215">
        <v>26.7</v>
      </c>
      <c r="K55" s="215">
        <v>29.6</v>
      </c>
      <c r="L55" s="215">
        <v>30.7</v>
      </c>
      <c r="M55" s="215">
        <v>29.8</v>
      </c>
      <c r="N55" s="288">
        <f t="shared" si="0"/>
        <v>25.716666666666665</v>
      </c>
      <c r="O55" s="283">
        <f>SUM(N55/N54)*100</f>
        <v>109.97861724875264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214</v>
      </c>
      <c r="B56" s="215">
        <v>29.9</v>
      </c>
      <c r="C56" s="215">
        <v>30.7</v>
      </c>
      <c r="D56" s="215">
        <v>30.6</v>
      </c>
      <c r="E56" s="215">
        <v>31.5</v>
      </c>
      <c r="F56" s="215">
        <v>30.7</v>
      </c>
      <c r="G56" s="215">
        <v>30.4</v>
      </c>
      <c r="H56" s="215">
        <v>31.2</v>
      </c>
      <c r="I56" s="215">
        <v>31.6</v>
      </c>
      <c r="J56" s="215">
        <v>30.1</v>
      </c>
      <c r="K56" s="215">
        <v>31.2</v>
      </c>
      <c r="L56" s="215">
        <v>32.200000000000003</v>
      </c>
      <c r="M56" s="215">
        <v>30.2</v>
      </c>
      <c r="N56" s="288">
        <f t="shared" si="0"/>
        <v>30.858333333333331</v>
      </c>
      <c r="O56" s="283">
        <f t="shared" ref="O56:O57" si="1">SUM(N56/N55)*100</f>
        <v>119.99351911860012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213</v>
      </c>
      <c r="B57" s="215">
        <v>31.5</v>
      </c>
      <c r="C57" s="215">
        <v>32.5</v>
      </c>
      <c r="D57" s="215">
        <v>33.299999999999997</v>
      </c>
      <c r="E57" s="215">
        <v>34</v>
      </c>
      <c r="F57" s="215">
        <v>33.9</v>
      </c>
      <c r="G57" s="215">
        <v>32.9</v>
      </c>
      <c r="H57" s="215">
        <v>31</v>
      </c>
      <c r="I57" s="215">
        <v>30.4</v>
      </c>
      <c r="J57" s="215">
        <v>31.4</v>
      </c>
      <c r="K57" s="215">
        <v>28.8</v>
      </c>
      <c r="L57" s="215">
        <v>30</v>
      </c>
      <c r="M57" s="215">
        <v>28.8</v>
      </c>
      <c r="N57" s="288">
        <f t="shared" si="0"/>
        <v>31.541666666666668</v>
      </c>
      <c r="O57" s="283">
        <f t="shared" si="1"/>
        <v>102.21442073994061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222</v>
      </c>
      <c r="B58" s="215">
        <v>29.4</v>
      </c>
      <c r="C58" s="215">
        <v>31.6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202</v>
      </c>
      <c r="B84" s="206">
        <v>61.1</v>
      </c>
      <c r="C84" s="206">
        <v>65.400000000000006</v>
      </c>
      <c r="D84" s="206">
        <v>70.900000000000006</v>
      </c>
      <c r="E84" s="206">
        <v>69.2</v>
      </c>
      <c r="F84" s="206">
        <v>67.3</v>
      </c>
      <c r="G84" s="206">
        <v>72.8</v>
      </c>
      <c r="H84" s="206">
        <v>71.2</v>
      </c>
      <c r="I84" s="206">
        <v>66</v>
      </c>
      <c r="J84" s="206">
        <v>74.900000000000006</v>
      </c>
      <c r="K84" s="206">
        <v>69.900000000000006</v>
      </c>
      <c r="L84" s="206">
        <v>63.4</v>
      </c>
      <c r="M84" s="206">
        <v>63.8</v>
      </c>
      <c r="N84" s="287">
        <f t="shared" ref="N84:N87" si="2">SUM(B84:M84)/12</f>
        <v>67.99166666666666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205</v>
      </c>
      <c r="B85" s="206">
        <v>58.8</v>
      </c>
      <c r="C85" s="206">
        <v>58.5</v>
      </c>
      <c r="D85" s="206">
        <v>66.2</v>
      </c>
      <c r="E85" s="206">
        <v>65.8</v>
      </c>
      <c r="F85" s="206">
        <v>67.099999999999994</v>
      </c>
      <c r="G85" s="206">
        <v>67.3</v>
      </c>
      <c r="H85" s="206">
        <v>67.099999999999994</v>
      </c>
      <c r="I85" s="206">
        <v>66.2</v>
      </c>
      <c r="J85" s="206">
        <v>70.3</v>
      </c>
      <c r="K85" s="206">
        <v>67.099999999999994</v>
      </c>
      <c r="L85" s="206">
        <v>68.2</v>
      </c>
      <c r="M85" s="206">
        <v>62.5</v>
      </c>
      <c r="N85" s="287">
        <f t="shared" si="2"/>
        <v>65.424999999999997</v>
      </c>
      <c r="O85" s="208">
        <f t="shared" ref="O85:O87" si="3">ROUND(N85/N84*100,1)</f>
        <v>96.2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214</v>
      </c>
      <c r="B86" s="206">
        <v>67.099999999999994</v>
      </c>
      <c r="C86" s="206">
        <v>65</v>
      </c>
      <c r="D86" s="206">
        <v>69.599999999999994</v>
      </c>
      <c r="E86" s="206">
        <v>71.8</v>
      </c>
      <c r="F86" s="206">
        <v>71.3</v>
      </c>
      <c r="G86" s="206">
        <v>71.900000000000006</v>
      </c>
      <c r="H86" s="206">
        <v>74.599999999999994</v>
      </c>
      <c r="I86" s="206">
        <v>64.2</v>
      </c>
      <c r="J86" s="206">
        <v>77.900000000000006</v>
      </c>
      <c r="K86" s="206">
        <v>72.5</v>
      </c>
      <c r="L86" s="206">
        <v>67.5</v>
      </c>
      <c r="M86" s="206">
        <v>70</v>
      </c>
      <c r="N86" s="287">
        <f t="shared" si="2"/>
        <v>70.283333333333346</v>
      </c>
      <c r="O86" s="208">
        <f t="shared" si="3"/>
        <v>107.4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213</v>
      </c>
      <c r="B87" s="206">
        <v>63.7</v>
      </c>
      <c r="C87" s="206">
        <v>66.900000000000006</v>
      </c>
      <c r="D87" s="206">
        <v>76.400000000000006</v>
      </c>
      <c r="E87" s="206">
        <v>76.900000000000006</v>
      </c>
      <c r="F87" s="206">
        <v>60.2</v>
      </c>
      <c r="G87" s="206">
        <v>66.400000000000006</v>
      </c>
      <c r="H87" s="206">
        <v>77</v>
      </c>
      <c r="I87" s="206">
        <v>64</v>
      </c>
      <c r="J87" s="206">
        <v>74.5</v>
      </c>
      <c r="K87" s="206">
        <v>82</v>
      </c>
      <c r="L87" s="206">
        <v>55.6</v>
      </c>
      <c r="M87" s="206">
        <v>66.8</v>
      </c>
      <c r="N87" s="287">
        <f t="shared" si="2"/>
        <v>69.2</v>
      </c>
      <c r="O87" s="208">
        <f t="shared" si="3"/>
        <v>98.5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222</v>
      </c>
      <c r="B88" s="206">
        <v>55.6</v>
      </c>
      <c r="C88" s="206">
        <v>63.7</v>
      </c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O36" sqref="O36"/>
    </sheetView>
  </sheetViews>
  <sheetFormatPr defaultColWidth="10.625" defaultRowHeight="13.5" x14ac:dyDescent="0.15"/>
  <cols>
    <col min="1" max="1" width="8.5" style="473" customWidth="1"/>
    <col min="2" max="2" width="13.375" style="473" customWidth="1"/>
    <col min="3" max="16384" width="10.625" style="473"/>
  </cols>
  <sheetData>
    <row r="1" spans="1:13" ht="17.25" customHeight="1" x14ac:dyDescent="0.2">
      <c r="A1" s="564" t="s">
        <v>153</v>
      </c>
      <c r="F1" s="201"/>
      <c r="G1" s="201"/>
      <c r="H1" s="201"/>
    </row>
    <row r="2" spans="1:13" x14ac:dyDescent="0.15">
      <c r="A2" s="558"/>
    </row>
    <row r="3" spans="1:13" ht="17.25" x14ac:dyDescent="0.2">
      <c r="A3" s="558"/>
      <c r="C3" s="201"/>
    </row>
    <row r="4" spans="1:13" ht="17.25" x14ac:dyDescent="0.2">
      <c r="A4" s="558"/>
      <c r="J4" s="201"/>
      <c r="K4" s="201"/>
      <c r="L4" s="201"/>
      <c r="M4" s="201"/>
    </row>
    <row r="5" spans="1:13" x14ac:dyDescent="0.15">
      <c r="A5" s="558"/>
    </row>
    <row r="6" spans="1:13" x14ac:dyDescent="0.15">
      <c r="A6" s="558"/>
    </row>
    <row r="7" spans="1:13" x14ac:dyDescent="0.15">
      <c r="A7" s="558"/>
    </row>
    <row r="8" spans="1:13" x14ac:dyDescent="0.15">
      <c r="A8" s="558"/>
    </row>
    <row r="9" spans="1:13" x14ac:dyDescent="0.15">
      <c r="A9" s="558"/>
    </row>
    <row r="10" spans="1:13" x14ac:dyDescent="0.15">
      <c r="A10" s="558"/>
    </row>
    <row r="11" spans="1:13" x14ac:dyDescent="0.15">
      <c r="A11" s="558"/>
    </row>
    <row r="12" spans="1:13" x14ac:dyDescent="0.15">
      <c r="A12" s="558"/>
    </row>
    <row r="13" spans="1:13" x14ac:dyDescent="0.15">
      <c r="A13" s="558"/>
    </row>
    <row r="14" spans="1:13" x14ac:dyDescent="0.15">
      <c r="A14" s="558"/>
    </row>
    <row r="15" spans="1:13" x14ac:dyDescent="0.15">
      <c r="A15" s="558"/>
    </row>
    <row r="16" spans="1:13" x14ac:dyDescent="0.15">
      <c r="A16" s="558"/>
    </row>
    <row r="17" spans="1:15" x14ac:dyDescent="0.15">
      <c r="A17" s="558"/>
    </row>
    <row r="18" spans="1:15" x14ac:dyDescent="0.15">
      <c r="A18" s="558"/>
    </row>
    <row r="19" spans="1:15" x14ac:dyDescent="0.15">
      <c r="A19" s="558"/>
    </row>
    <row r="20" spans="1:15" x14ac:dyDescent="0.15">
      <c r="A20" s="558"/>
    </row>
    <row r="21" spans="1:15" x14ac:dyDescent="0.15">
      <c r="A21" s="558"/>
    </row>
    <row r="22" spans="1:15" x14ac:dyDescent="0.15">
      <c r="A22" s="558"/>
    </row>
    <row r="23" spans="1:15" x14ac:dyDescent="0.15">
      <c r="A23" s="558"/>
    </row>
    <row r="24" spans="1:15" x14ac:dyDescent="0.15">
      <c r="A24" s="558"/>
    </row>
    <row r="25" spans="1:15" x14ac:dyDescent="0.15">
      <c r="A25" s="558"/>
    </row>
    <row r="26" spans="1:15" x14ac:dyDescent="0.15">
      <c r="A26" s="558"/>
    </row>
    <row r="27" spans="1:15" x14ac:dyDescent="0.15">
      <c r="A27" s="558"/>
    </row>
    <row r="28" spans="1:15" x14ac:dyDescent="0.15">
      <c r="A28" s="558"/>
    </row>
    <row r="29" spans="1:15" x14ac:dyDescent="0.15">
      <c r="A29" s="558"/>
      <c r="O29" s="470"/>
    </row>
    <row r="30" spans="1:15" x14ac:dyDescent="0.15">
      <c r="A30" s="558"/>
    </row>
    <row r="31" spans="1:15" x14ac:dyDescent="0.15">
      <c r="A31" s="558"/>
    </row>
    <row r="32" spans="1:15" x14ac:dyDescent="0.15">
      <c r="A32" s="558"/>
    </row>
    <row r="33" spans="1:15" x14ac:dyDescent="0.15">
      <c r="A33" s="558"/>
    </row>
    <row r="34" spans="1:15" x14ac:dyDescent="0.15">
      <c r="A34" s="558"/>
    </row>
    <row r="35" spans="1:15" s="51" customFormat="1" ht="20.100000000000001" customHeight="1" x14ac:dyDescent="0.15">
      <c r="A35" s="558"/>
      <c r="B35" s="499" t="s">
        <v>203</v>
      </c>
      <c r="C35" s="499" t="s">
        <v>152</v>
      </c>
      <c r="D35" s="499" t="s">
        <v>183</v>
      </c>
      <c r="E35" s="499" t="s">
        <v>184</v>
      </c>
      <c r="F35" s="500" t="s">
        <v>187</v>
      </c>
      <c r="G35" s="501" t="s">
        <v>190</v>
      </c>
      <c r="H35" s="501" t="s">
        <v>195</v>
      </c>
      <c r="I35" s="501" t="s">
        <v>202</v>
      </c>
      <c r="J35" s="501" t="s">
        <v>205</v>
      </c>
      <c r="K35" s="501" t="s">
        <v>210</v>
      </c>
      <c r="L35" s="501" t="s">
        <v>221</v>
      </c>
      <c r="M35" s="502" t="s">
        <v>228</v>
      </c>
      <c r="N35" s="56"/>
      <c r="O35" s="203"/>
    </row>
    <row r="36" spans="1:15" ht="25.5" customHeight="1" x14ac:dyDescent="0.15">
      <c r="A36" s="558"/>
      <c r="B36" s="269" t="s">
        <v>130</v>
      </c>
      <c r="C36" s="380">
        <v>107.2</v>
      </c>
      <c r="D36" s="380">
        <v>105</v>
      </c>
      <c r="E36" s="380">
        <v>95.8</v>
      </c>
      <c r="F36" s="380">
        <v>99.5</v>
      </c>
      <c r="G36" s="380">
        <v>100.7</v>
      </c>
      <c r="H36" s="380">
        <v>106.9</v>
      </c>
      <c r="I36" s="380">
        <v>108.5</v>
      </c>
      <c r="J36" s="380">
        <v>114.8</v>
      </c>
      <c r="K36" s="380">
        <v>122.6</v>
      </c>
      <c r="L36" s="380">
        <v>120.5</v>
      </c>
      <c r="M36" s="380">
        <v>109.8</v>
      </c>
      <c r="N36" s="1"/>
      <c r="O36" s="1"/>
    </row>
    <row r="37" spans="1:15" ht="25.5" customHeight="1" x14ac:dyDescent="0.15">
      <c r="A37" s="558"/>
      <c r="B37" s="268" t="s">
        <v>157</v>
      </c>
      <c r="C37" s="380">
        <v>214.8</v>
      </c>
      <c r="D37" s="380">
        <v>215</v>
      </c>
      <c r="E37" s="380">
        <v>220.5</v>
      </c>
      <c r="F37" s="380">
        <v>225.3</v>
      </c>
      <c r="G37" s="380">
        <v>226.3</v>
      </c>
      <c r="H37" s="380">
        <v>228.9</v>
      </c>
      <c r="I37" s="380">
        <v>231.8</v>
      </c>
      <c r="J37" s="380">
        <v>234.9</v>
      </c>
      <c r="K37" s="380">
        <v>240.8</v>
      </c>
      <c r="L37" s="380">
        <v>233.6</v>
      </c>
      <c r="M37" s="380">
        <v>236.5</v>
      </c>
      <c r="N37" s="1"/>
      <c r="O37" s="1"/>
    </row>
    <row r="38" spans="1:15" ht="24.75" customHeight="1" x14ac:dyDescent="0.15">
      <c r="A38" s="558"/>
      <c r="B38" s="242" t="s">
        <v>156</v>
      </c>
      <c r="C38" s="380">
        <v>174</v>
      </c>
      <c r="D38" s="380">
        <v>174</v>
      </c>
      <c r="E38" s="380">
        <v>173</v>
      </c>
      <c r="F38" s="380">
        <v>171</v>
      </c>
      <c r="G38" s="380">
        <v>171</v>
      </c>
      <c r="H38" s="380">
        <v>171</v>
      </c>
      <c r="I38" s="380">
        <v>171</v>
      </c>
      <c r="J38" s="380">
        <v>170</v>
      </c>
      <c r="K38" s="380">
        <v>171</v>
      </c>
      <c r="L38" s="380">
        <v>169</v>
      </c>
      <c r="M38" s="380">
        <v>172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P25" sqref="P25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70" t="s">
        <v>229</v>
      </c>
      <c r="C1" s="570"/>
      <c r="D1" s="570"/>
      <c r="E1" s="570"/>
      <c r="F1" s="570"/>
      <c r="G1" s="571" t="s">
        <v>154</v>
      </c>
      <c r="H1" s="571"/>
      <c r="I1" s="571"/>
      <c r="J1" s="309" t="s">
        <v>132</v>
      </c>
      <c r="K1" s="5"/>
      <c r="M1" s="5" t="s">
        <v>197</v>
      </c>
    </row>
    <row r="2" spans="1:15" x14ac:dyDescent="0.15">
      <c r="A2" s="306"/>
      <c r="B2" s="570"/>
      <c r="C2" s="570"/>
      <c r="D2" s="570"/>
      <c r="E2" s="570"/>
      <c r="F2" s="570"/>
      <c r="G2" s="571"/>
      <c r="H2" s="571"/>
      <c r="I2" s="571"/>
      <c r="J2" s="462">
        <v>220967</v>
      </c>
      <c r="K2" s="7" t="s">
        <v>134</v>
      </c>
      <c r="L2" s="278">
        <f t="shared" ref="L2:L7" si="0">SUM(J2)</f>
        <v>220967</v>
      </c>
      <c r="M2" s="462">
        <v>155334</v>
      </c>
    </row>
    <row r="3" spans="1:15" x14ac:dyDescent="0.15">
      <c r="J3" s="462">
        <v>385989</v>
      </c>
      <c r="K3" s="5" t="s">
        <v>135</v>
      </c>
      <c r="L3" s="278">
        <f t="shared" si="0"/>
        <v>385989</v>
      </c>
      <c r="M3" s="462">
        <v>238210</v>
      </c>
    </row>
    <row r="4" spans="1:15" x14ac:dyDescent="0.15">
      <c r="J4" s="462">
        <v>516550</v>
      </c>
      <c r="K4" s="5" t="s">
        <v>124</v>
      </c>
      <c r="L4" s="278">
        <f t="shared" si="0"/>
        <v>516550</v>
      </c>
      <c r="M4" s="462">
        <v>324785</v>
      </c>
    </row>
    <row r="5" spans="1:15" x14ac:dyDescent="0.15">
      <c r="J5" s="462">
        <v>151070</v>
      </c>
      <c r="K5" s="5" t="s">
        <v>104</v>
      </c>
      <c r="L5" s="278">
        <f t="shared" si="0"/>
        <v>151070</v>
      </c>
      <c r="M5" s="462">
        <v>121024</v>
      </c>
    </row>
    <row r="6" spans="1:15" x14ac:dyDescent="0.15">
      <c r="J6" s="462">
        <v>248909</v>
      </c>
      <c r="K6" s="5" t="s">
        <v>122</v>
      </c>
      <c r="L6" s="278">
        <f t="shared" si="0"/>
        <v>248909</v>
      </c>
      <c r="M6" s="462">
        <v>142274</v>
      </c>
    </row>
    <row r="7" spans="1:15" x14ac:dyDescent="0.15">
      <c r="J7" s="462">
        <v>841133</v>
      </c>
      <c r="K7" s="5" t="s">
        <v>125</v>
      </c>
      <c r="L7" s="278">
        <f t="shared" si="0"/>
        <v>841133</v>
      </c>
      <c r="M7" s="462">
        <v>574585</v>
      </c>
    </row>
    <row r="8" spans="1:15" x14ac:dyDescent="0.15">
      <c r="J8" s="278">
        <f>SUM(J2:J7)</f>
        <v>2364618</v>
      </c>
      <c r="K8" s="5" t="s">
        <v>111</v>
      </c>
      <c r="L8" s="60">
        <f>SUM(L2:L7)</f>
        <v>2364618</v>
      </c>
      <c r="M8" s="526">
        <f>SUM(M2:M7)</f>
        <v>1556212</v>
      </c>
    </row>
    <row r="10" spans="1:15" x14ac:dyDescent="0.15">
      <c r="K10" s="5"/>
      <c r="L10" s="5" t="s">
        <v>197</v>
      </c>
      <c r="M10" s="5" t="s">
        <v>136</v>
      </c>
      <c r="N10" s="5"/>
      <c r="O10" s="5" t="s">
        <v>155</v>
      </c>
    </row>
    <row r="11" spans="1:15" x14ac:dyDescent="0.15">
      <c r="K11" s="7" t="s">
        <v>134</v>
      </c>
      <c r="L11" s="278">
        <f>SUM(M2)</f>
        <v>155334</v>
      </c>
      <c r="M11" s="278">
        <f t="shared" ref="M11:M17" si="1">SUM(N11-L11)</f>
        <v>65633</v>
      </c>
      <c r="N11" s="278">
        <f t="shared" ref="N11:N17" si="2">SUM(L2)</f>
        <v>220967</v>
      </c>
      <c r="O11" s="463">
        <f>SUM(L11/N11)</f>
        <v>0.70297374721112205</v>
      </c>
    </row>
    <row r="12" spans="1:15" x14ac:dyDescent="0.15">
      <c r="K12" s="5" t="s">
        <v>135</v>
      </c>
      <c r="L12" s="278">
        <f t="shared" ref="L12:L17" si="3">SUM(M3)</f>
        <v>238210</v>
      </c>
      <c r="M12" s="278">
        <f t="shared" si="1"/>
        <v>147779</v>
      </c>
      <c r="N12" s="278">
        <f t="shared" si="2"/>
        <v>385989</v>
      </c>
      <c r="O12" s="463">
        <f t="shared" ref="O12:O17" si="4">SUM(L12/N12)</f>
        <v>0.61714193927806238</v>
      </c>
    </row>
    <row r="13" spans="1:15" x14ac:dyDescent="0.15">
      <c r="K13" s="5" t="s">
        <v>124</v>
      </c>
      <c r="L13" s="278">
        <f t="shared" si="3"/>
        <v>324785</v>
      </c>
      <c r="M13" s="278">
        <f t="shared" si="1"/>
        <v>191765</v>
      </c>
      <c r="N13" s="278">
        <f t="shared" si="2"/>
        <v>516550</v>
      </c>
      <c r="O13" s="463">
        <f t="shared" si="4"/>
        <v>0.62875810666924792</v>
      </c>
    </row>
    <row r="14" spans="1:15" x14ac:dyDescent="0.15">
      <c r="K14" s="5" t="s">
        <v>104</v>
      </c>
      <c r="L14" s="278">
        <f t="shared" si="3"/>
        <v>121024</v>
      </c>
      <c r="M14" s="278">
        <f t="shared" si="1"/>
        <v>30046</v>
      </c>
      <c r="N14" s="278">
        <f t="shared" si="2"/>
        <v>151070</v>
      </c>
      <c r="O14" s="463">
        <f t="shared" si="4"/>
        <v>0.80111206725359108</v>
      </c>
    </row>
    <row r="15" spans="1:15" x14ac:dyDescent="0.15">
      <c r="K15" s="5" t="s">
        <v>122</v>
      </c>
      <c r="L15" s="278">
        <f t="shared" si="3"/>
        <v>142274</v>
      </c>
      <c r="M15" s="278">
        <f t="shared" si="1"/>
        <v>106635</v>
      </c>
      <c r="N15" s="278">
        <f t="shared" si="2"/>
        <v>248909</v>
      </c>
      <c r="O15" s="463">
        <f t="shared" si="4"/>
        <v>0.57159042059547871</v>
      </c>
    </row>
    <row r="16" spans="1:15" x14ac:dyDescent="0.15">
      <c r="K16" s="5" t="s">
        <v>125</v>
      </c>
      <c r="L16" s="278">
        <f t="shared" si="3"/>
        <v>574585</v>
      </c>
      <c r="M16" s="278">
        <f t="shared" si="1"/>
        <v>266548</v>
      </c>
      <c r="N16" s="278">
        <f t="shared" si="2"/>
        <v>841133</v>
      </c>
      <c r="O16" s="463">
        <f t="shared" si="4"/>
        <v>0.68310837881761866</v>
      </c>
    </row>
    <row r="17" spans="11:15" x14ac:dyDescent="0.15">
      <c r="K17" s="5" t="s">
        <v>111</v>
      </c>
      <c r="L17" s="278">
        <f t="shared" si="3"/>
        <v>1556212</v>
      </c>
      <c r="M17" s="278">
        <f t="shared" si="1"/>
        <v>808406</v>
      </c>
      <c r="N17" s="278">
        <f t="shared" si="2"/>
        <v>2364618</v>
      </c>
      <c r="O17" s="527">
        <f t="shared" si="4"/>
        <v>0.65812406063051199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72" t="s">
        <v>132</v>
      </c>
      <c r="D56" s="573"/>
      <c r="E56" s="572" t="s">
        <v>133</v>
      </c>
      <c r="F56" s="573"/>
      <c r="G56" s="576" t="s">
        <v>138</v>
      </c>
      <c r="H56" s="572" t="s">
        <v>139</v>
      </c>
      <c r="I56" s="573"/>
    </row>
    <row r="57" spans="1:11" ht="14.25" x14ac:dyDescent="0.15">
      <c r="A57" s="45" t="s">
        <v>140</v>
      </c>
      <c r="B57" s="46"/>
      <c r="C57" s="574"/>
      <c r="D57" s="575"/>
      <c r="E57" s="574"/>
      <c r="F57" s="575"/>
      <c r="G57" s="577"/>
      <c r="H57" s="574"/>
      <c r="I57" s="575"/>
    </row>
    <row r="58" spans="1:11" ht="19.5" customHeight="1" x14ac:dyDescent="0.15">
      <c r="A58" s="50" t="s">
        <v>141</v>
      </c>
      <c r="B58" s="47"/>
      <c r="C58" s="567" t="s">
        <v>189</v>
      </c>
      <c r="D58" s="566"/>
      <c r="E58" s="568" t="s">
        <v>218</v>
      </c>
      <c r="F58" s="566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65" t="s">
        <v>186</v>
      </c>
      <c r="D59" s="566"/>
      <c r="E59" s="568" t="s">
        <v>230</v>
      </c>
      <c r="F59" s="566"/>
      <c r="G59" s="122">
        <v>30.8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68" t="s">
        <v>227</v>
      </c>
      <c r="D60" s="569"/>
      <c r="E60" s="565" t="s">
        <v>231</v>
      </c>
      <c r="F60" s="566"/>
      <c r="G60" s="116">
        <v>73.400000000000006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R99" sqref="R99"/>
    </sheetView>
  </sheetViews>
  <sheetFormatPr defaultColWidth="4.75" defaultRowHeight="9.9499999999999993" customHeight="1" x14ac:dyDescent="0.15"/>
  <cols>
    <col min="1" max="1" width="7.625" style="474" customWidth="1"/>
    <col min="2" max="10" width="6.125" style="474" customWidth="1"/>
    <col min="11" max="11" width="6.125" style="1" customWidth="1"/>
    <col min="12" max="13" width="6.125" style="474" customWidth="1"/>
    <col min="14" max="14" width="7.625" style="474" customWidth="1"/>
    <col min="15" max="15" width="7.5" style="474" customWidth="1"/>
    <col min="16" max="34" width="7.625" style="474" customWidth="1"/>
    <col min="35" max="41" width="9.625" style="474" customWidth="1"/>
    <col min="42" max="16384" width="4.75" style="474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148</v>
      </c>
      <c r="O25" s="209" t="s">
        <v>147</v>
      </c>
      <c r="AI25" s="474"/>
    </row>
    <row r="26" spans="1:35" ht="9.9499999999999993" customHeight="1" x14ac:dyDescent="0.15">
      <c r="A26" s="10" t="s">
        <v>202</v>
      </c>
      <c r="B26" s="206">
        <v>62</v>
      </c>
      <c r="C26" s="206">
        <v>64.5</v>
      </c>
      <c r="D26" s="208">
        <v>73.8</v>
      </c>
      <c r="E26" s="206">
        <v>76.400000000000006</v>
      </c>
      <c r="F26" s="206">
        <v>79.2</v>
      </c>
      <c r="G26" s="206">
        <v>78.099999999999994</v>
      </c>
      <c r="H26" s="208">
        <v>77.5</v>
      </c>
      <c r="I26" s="206">
        <v>71.099999999999994</v>
      </c>
      <c r="J26" s="206">
        <v>75.7</v>
      </c>
      <c r="K26" s="206">
        <v>73.3</v>
      </c>
      <c r="L26" s="206">
        <v>72.900000000000006</v>
      </c>
      <c r="M26" s="416">
        <v>75.400000000000006</v>
      </c>
      <c r="N26" s="417">
        <f t="shared" ref="N26:N29" si="0">SUM(B26:M26)</f>
        <v>879.9</v>
      </c>
      <c r="O26" s="208">
        <v>111.3</v>
      </c>
    </row>
    <row r="27" spans="1:35" ht="9.9499999999999993" customHeight="1" x14ac:dyDescent="0.15">
      <c r="A27" s="10" t="s">
        <v>205</v>
      </c>
      <c r="B27" s="206">
        <v>64.900000000000006</v>
      </c>
      <c r="C27" s="206">
        <v>67.599999999999994</v>
      </c>
      <c r="D27" s="208">
        <v>77.400000000000006</v>
      </c>
      <c r="E27" s="206">
        <v>74</v>
      </c>
      <c r="F27" s="206">
        <v>77</v>
      </c>
      <c r="G27" s="206">
        <v>78.2</v>
      </c>
      <c r="H27" s="208">
        <v>75.400000000000006</v>
      </c>
      <c r="I27" s="206">
        <v>74.8</v>
      </c>
      <c r="J27" s="206">
        <v>77</v>
      </c>
      <c r="K27" s="206">
        <v>80.7</v>
      </c>
      <c r="L27" s="206">
        <v>84.1</v>
      </c>
      <c r="M27" s="416">
        <v>74.400000000000006</v>
      </c>
      <c r="N27" s="417">
        <f t="shared" si="0"/>
        <v>905.5</v>
      </c>
      <c r="O27" s="208">
        <f>SUM(N27/N26)*100</f>
        <v>102.90942152517333</v>
      </c>
    </row>
    <row r="28" spans="1:35" ht="9.9499999999999993" customHeight="1" x14ac:dyDescent="0.15">
      <c r="A28" s="10" t="s">
        <v>214</v>
      </c>
      <c r="B28" s="206">
        <v>74.599999999999994</v>
      </c>
      <c r="C28" s="206">
        <v>75.400000000000006</v>
      </c>
      <c r="D28" s="208">
        <v>81.099999999999994</v>
      </c>
      <c r="E28" s="206">
        <v>81.599999999999994</v>
      </c>
      <c r="F28" s="206">
        <v>80.7</v>
      </c>
      <c r="G28" s="206">
        <v>79.400000000000006</v>
      </c>
      <c r="H28" s="208">
        <v>87.2</v>
      </c>
      <c r="I28" s="206">
        <v>72.599999999999994</v>
      </c>
      <c r="J28" s="206">
        <v>79</v>
      </c>
      <c r="K28" s="206">
        <v>82.8</v>
      </c>
      <c r="L28" s="206">
        <v>76.400000000000006</v>
      </c>
      <c r="M28" s="416">
        <v>76.5</v>
      </c>
      <c r="N28" s="417">
        <f t="shared" si="0"/>
        <v>947.3</v>
      </c>
      <c r="O28" s="208">
        <f>SUM(N28/N27)*100</f>
        <v>104.61623412479292</v>
      </c>
    </row>
    <row r="29" spans="1:35" ht="9.9499999999999993" customHeight="1" x14ac:dyDescent="0.15">
      <c r="A29" s="10" t="s">
        <v>213</v>
      </c>
      <c r="B29" s="206">
        <v>69</v>
      </c>
      <c r="C29" s="206">
        <v>77.5</v>
      </c>
      <c r="D29" s="208">
        <v>84.3</v>
      </c>
      <c r="E29" s="206">
        <v>83</v>
      </c>
      <c r="F29" s="206">
        <v>72.7</v>
      </c>
      <c r="G29" s="206">
        <v>75.400000000000006</v>
      </c>
      <c r="H29" s="208">
        <v>78.3</v>
      </c>
      <c r="I29" s="206">
        <v>69.5</v>
      </c>
      <c r="J29" s="206">
        <v>75.900000000000006</v>
      </c>
      <c r="K29" s="206">
        <v>79.900000000000006</v>
      </c>
      <c r="L29" s="206">
        <v>67.3</v>
      </c>
      <c r="M29" s="416">
        <v>71.8</v>
      </c>
      <c r="N29" s="417">
        <f t="shared" si="0"/>
        <v>904.5999999999998</v>
      </c>
      <c r="O29" s="208">
        <f>SUM(N29/N28)*100</f>
        <v>95.492452232661236</v>
      </c>
    </row>
    <row r="30" spans="1:35" ht="9.9499999999999993" customHeight="1" x14ac:dyDescent="0.15">
      <c r="A30" s="10" t="s">
        <v>213</v>
      </c>
      <c r="B30" s="206">
        <v>62</v>
      </c>
      <c r="C30" s="206">
        <v>71.900000000000006</v>
      </c>
      <c r="D30" s="208"/>
      <c r="E30" s="206"/>
      <c r="F30" s="206"/>
      <c r="G30" s="206"/>
      <c r="H30" s="208"/>
      <c r="I30" s="206"/>
      <c r="J30" s="206"/>
      <c r="K30" s="206"/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149</v>
      </c>
      <c r="O55" s="209" t="s">
        <v>147</v>
      </c>
    </row>
    <row r="56" spans="1:27" ht="9.9499999999999993" customHeight="1" x14ac:dyDescent="0.15">
      <c r="A56" s="10" t="s">
        <v>202</v>
      </c>
      <c r="B56" s="206">
        <v>104.4</v>
      </c>
      <c r="C56" s="206">
        <v>104.4</v>
      </c>
      <c r="D56" s="206">
        <v>105.2</v>
      </c>
      <c r="E56" s="206">
        <v>107.2</v>
      </c>
      <c r="F56" s="206">
        <v>110.3</v>
      </c>
      <c r="G56" s="206">
        <v>111.5</v>
      </c>
      <c r="H56" s="206">
        <v>107.4</v>
      </c>
      <c r="I56" s="206">
        <v>107.8</v>
      </c>
      <c r="J56" s="207">
        <v>109.6</v>
      </c>
      <c r="K56" s="206">
        <v>111.2</v>
      </c>
      <c r="L56" s="206">
        <v>111.4</v>
      </c>
      <c r="M56" s="207">
        <v>111.9</v>
      </c>
      <c r="N56" s="287">
        <f t="shared" ref="N56:N59" si="1">SUM(B56:M56)/12</f>
        <v>108.52500000000002</v>
      </c>
      <c r="O56" s="208">
        <v>101.5</v>
      </c>
      <c r="P56" s="21"/>
      <c r="Q56" s="21"/>
    </row>
    <row r="57" spans="1:27" ht="9.9499999999999993" customHeight="1" x14ac:dyDescent="0.15">
      <c r="A57" s="10" t="s">
        <v>205</v>
      </c>
      <c r="B57" s="206">
        <v>109.8</v>
      </c>
      <c r="C57" s="206">
        <v>111.1</v>
      </c>
      <c r="D57" s="206">
        <v>112.9</v>
      </c>
      <c r="E57" s="206">
        <v>112.6</v>
      </c>
      <c r="F57" s="206">
        <v>115.3</v>
      </c>
      <c r="G57" s="206">
        <v>116.9</v>
      </c>
      <c r="H57" s="206">
        <v>111</v>
      </c>
      <c r="I57" s="206">
        <v>109</v>
      </c>
      <c r="J57" s="207">
        <v>114.4</v>
      </c>
      <c r="K57" s="206">
        <v>118.3</v>
      </c>
      <c r="L57" s="206">
        <v>124.3</v>
      </c>
      <c r="M57" s="207">
        <v>121.6</v>
      </c>
      <c r="N57" s="287">
        <f t="shared" si="1"/>
        <v>114.76666666666665</v>
      </c>
      <c r="O57" s="208">
        <f>SUM(N57/N56)*100</f>
        <v>105.75136297320122</v>
      </c>
      <c r="P57" s="21"/>
      <c r="Q57" s="21"/>
    </row>
    <row r="58" spans="1:27" ht="9.9499999999999993" customHeight="1" x14ac:dyDescent="0.15">
      <c r="A58" s="10" t="s">
        <v>214</v>
      </c>
      <c r="B58" s="206">
        <v>119.6</v>
      </c>
      <c r="C58" s="206">
        <v>123</v>
      </c>
      <c r="D58" s="206">
        <v>124.9</v>
      </c>
      <c r="E58" s="206">
        <v>120.4</v>
      </c>
      <c r="F58" s="206">
        <v>122.8</v>
      </c>
      <c r="G58" s="206">
        <v>122.8</v>
      </c>
      <c r="H58" s="206">
        <v>126.5</v>
      </c>
      <c r="I58" s="206">
        <v>124.6</v>
      </c>
      <c r="J58" s="207">
        <v>120.4</v>
      </c>
      <c r="K58" s="206">
        <v>123.9</v>
      </c>
      <c r="L58" s="206">
        <v>123.3</v>
      </c>
      <c r="M58" s="207">
        <v>119.5</v>
      </c>
      <c r="N58" s="287">
        <f t="shared" si="1"/>
        <v>122.64166666666667</v>
      </c>
      <c r="O58" s="208">
        <f>SUM(N58/N57)*100</f>
        <v>106.86174847516703</v>
      </c>
      <c r="P58" s="21"/>
      <c r="Q58" s="21"/>
    </row>
    <row r="59" spans="1:27" ht="10.5" customHeight="1" x14ac:dyDescent="0.15">
      <c r="A59" s="10" t="s">
        <v>213</v>
      </c>
      <c r="B59" s="206">
        <v>121.9</v>
      </c>
      <c r="C59" s="206">
        <v>124.4</v>
      </c>
      <c r="D59" s="206">
        <v>124.3</v>
      </c>
      <c r="E59" s="206">
        <v>124</v>
      </c>
      <c r="F59" s="206">
        <v>129.1</v>
      </c>
      <c r="G59" s="206">
        <v>126</v>
      </c>
      <c r="H59" s="206">
        <v>120.9</v>
      </c>
      <c r="I59" s="206">
        <v>119.3</v>
      </c>
      <c r="J59" s="207">
        <v>118.8</v>
      </c>
      <c r="K59" s="206">
        <v>118</v>
      </c>
      <c r="L59" s="206">
        <v>111.6</v>
      </c>
      <c r="M59" s="207">
        <v>107.9</v>
      </c>
      <c r="N59" s="287">
        <f t="shared" si="1"/>
        <v>120.51666666666667</v>
      </c>
      <c r="O59" s="208">
        <f>SUM(N59/N58)*100</f>
        <v>98.267309913705233</v>
      </c>
      <c r="P59" s="21"/>
      <c r="Q59" s="21"/>
    </row>
    <row r="60" spans="1:27" ht="10.5" customHeight="1" x14ac:dyDescent="0.15">
      <c r="A60" s="10" t="s">
        <v>222</v>
      </c>
      <c r="B60" s="206">
        <v>107.9</v>
      </c>
      <c r="C60" s="206">
        <v>111.7</v>
      </c>
      <c r="D60" s="206"/>
      <c r="E60" s="206"/>
      <c r="F60" s="206"/>
      <c r="G60" s="206"/>
      <c r="H60" s="206"/>
      <c r="I60" s="206"/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149</v>
      </c>
      <c r="O85" s="209" t="s">
        <v>147</v>
      </c>
    </row>
    <row r="86" spans="1:25" ht="9.9499999999999993" customHeight="1" x14ac:dyDescent="0.15">
      <c r="A86" s="10" t="s">
        <v>202</v>
      </c>
      <c r="B86" s="206">
        <v>59</v>
      </c>
      <c r="C86" s="206">
        <v>61.8</v>
      </c>
      <c r="D86" s="206">
        <v>70</v>
      </c>
      <c r="E86" s="206">
        <v>71.099999999999994</v>
      </c>
      <c r="F86" s="206">
        <v>71.400000000000006</v>
      </c>
      <c r="G86" s="206">
        <v>69.900000000000006</v>
      </c>
      <c r="H86" s="206">
        <v>72.599999999999994</v>
      </c>
      <c r="I86" s="206">
        <v>65.900000000000006</v>
      </c>
      <c r="J86" s="207">
        <v>68.8</v>
      </c>
      <c r="K86" s="206">
        <v>65.7</v>
      </c>
      <c r="L86" s="206">
        <v>65.400000000000006</v>
      </c>
      <c r="M86" s="207">
        <v>67.3</v>
      </c>
      <c r="N86" s="287">
        <f t="shared" ref="N86" si="2">SUM(B86:M86)/12</f>
        <v>67.408333333333317</v>
      </c>
      <c r="O86" s="208">
        <v>109.4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205</v>
      </c>
      <c r="B87" s="206">
        <v>59.5</v>
      </c>
      <c r="C87" s="206">
        <v>60.6</v>
      </c>
      <c r="D87" s="206">
        <v>68.3</v>
      </c>
      <c r="E87" s="206">
        <v>65.8</v>
      </c>
      <c r="F87" s="206">
        <v>66.5</v>
      </c>
      <c r="G87" s="206">
        <v>66.7</v>
      </c>
      <c r="H87" s="206">
        <v>68.8</v>
      </c>
      <c r="I87" s="206">
        <v>68.900000000000006</v>
      </c>
      <c r="J87" s="207">
        <v>66.5</v>
      </c>
      <c r="K87" s="206">
        <v>67.7</v>
      </c>
      <c r="L87" s="206">
        <v>66.8</v>
      </c>
      <c r="M87" s="207">
        <v>61.7</v>
      </c>
      <c r="N87" s="287">
        <f>SUM(B87:M87)/12</f>
        <v>65.650000000000006</v>
      </c>
      <c r="O87" s="208">
        <f t="shared" ref="O87:O88" si="3">SUM(N87/N86)*100</f>
        <v>97.391519347261749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214</v>
      </c>
      <c r="B88" s="206">
        <v>62.7</v>
      </c>
      <c r="C88" s="206">
        <v>60.7</v>
      </c>
      <c r="D88" s="206">
        <v>64.7</v>
      </c>
      <c r="E88" s="206">
        <v>68.3</v>
      </c>
      <c r="F88" s="206">
        <v>65.3</v>
      </c>
      <c r="G88" s="206">
        <v>64.7</v>
      </c>
      <c r="H88" s="206">
        <v>68.400000000000006</v>
      </c>
      <c r="I88" s="206">
        <v>58.6</v>
      </c>
      <c r="J88" s="207">
        <v>66.2</v>
      </c>
      <c r="K88" s="206">
        <v>66.3</v>
      </c>
      <c r="L88" s="206">
        <v>62.1</v>
      </c>
      <c r="M88" s="207">
        <v>64.599999999999994</v>
      </c>
      <c r="N88" s="287">
        <f>SUM(B88:M88)/12</f>
        <v>64.38333333333334</v>
      </c>
      <c r="O88" s="208">
        <f t="shared" si="3"/>
        <v>98.070576288398073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213</v>
      </c>
      <c r="B89" s="206">
        <v>56.2</v>
      </c>
      <c r="C89" s="206">
        <v>61.9</v>
      </c>
      <c r="D89" s="206">
        <v>67.900000000000006</v>
      </c>
      <c r="E89" s="206">
        <v>67</v>
      </c>
      <c r="F89" s="206">
        <v>55.4</v>
      </c>
      <c r="G89" s="206">
        <v>60.3</v>
      </c>
      <c r="H89" s="206">
        <v>65.5</v>
      </c>
      <c r="I89" s="206">
        <v>58.5</v>
      </c>
      <c r="J89" s="207">
        <v>63.9</v>
      </c>
      <c r="K89" s="206">
        <v>67.900000000000006</v>
      </c>
      <c r="L89" s="206">
        <v>61.4</v>
      </c>
      <c r="M89" s="207">
        <v>67</v>
      </c>
      <c r="N89" s="287">
        <f>SUM(B89:M89)/12</f>
        <v>62.741666666666667</v>
      </c>
      <c r="O89" s="208">
        <f>SUM(N89/N88)*100</f>
        <v>97.450168263008024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222</v>
      </c>
      <c r="B90" s="206">
        <v>57.4</v>
      </c>
      <c r="C90" s="206">
        <v>63.8</v>
      </c>
      <c r="D90" s="206"/>
      <c r="E90" s="206"/>
      <c r="F90" s="206"/>
      <c r="G90" s="206"/>
      <c r="H90" s="206"/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55" sqref="N5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8" t="s">
        <v>232</v>
      </c>
      <c r="B1" s="579"/>
      <c r="C1" s="579"/>
      <c r="D1" s="579"/>
      <c r="E1" s="579"/>
      <c r="F1" s="579"/>
      <c r="G1" s="579"/>
      <c r="M1" s="20"/>
      <c r="N1" s="453" t="s">
        <v>222</v>
      </c>
      <c r="O1" s="155"/>
      <c r="P1" s="58"/>
      <c r="Q1" s="382" t="s">
        <v>213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26</v>
      </c>
      <c r="I3" s="224" t="s">
        <v>31</v>
      </c>
      <c r="J3" s="17">
        <v>83493</v>
      </c>
      <c r="K3" s="271">
        <v>1</v>
      </c>
      <c r="L3" s="5">
        <f>SUM(H3)</f>
        <v>26</v>
      </c>
      <c r="M3" s="224" t="s">
        <v>31</v>
      </c>
      <c r="N3" s="17">
        <f>SUM(J3)</f>
        <v>83493</v>
      </c>
      <c r="O3" s="5">
        <f>SUM(H3)</f>
        <v>26</v>
      </c>
      <c r="P3" s="224" t="s">
        <v>31</v>
      </c>
      <c r="Q3" s="272">
        <v>87859</v>
      </c>
    </row>
    <row r="4" spans="1:19" ht="13.5" customHeight="1" x14ac:dyDescent="0.15">
      <c r="H4" s="119">
        <v>33</v>
      </c>
      <c r="I4" s="224" t="s">
        <v>0</v>
      </c>
      <c r="J4" s="17">
        <v>75704</v>
      </c>
      <c r="K4" s="271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75704</v>
      </c>
      <c r="O4" s="5">
        <f t="shared" ref="O4:O12" si="2">SUM(H4)</f>
        <v>33</v>
      </c>
      <c r="P4" s="224" t="s">
        <v>0</v>
      </c>
      <c r="Q4" s="125">
        <v>90756</v>
      </c>
    </row>
    <row r="5" spans="1:19" ht="13.5" customHeight="1" x14ac:dyDescent="0.15">
      <c r="H5" s="119">
        <v>36</v>
      </c>
      <c r="I5" s="225" t="s">
        <v>5</v>
      </c>
      <c r="J5" s="17">
        <v>69983</v>
      </c>
      <c r="K5" s="271">
        <v>3</v>
      </c>
      <c r="L5" s="5">
        <f t="shared" si="0"/>
        <v>36</v>
      </c>
      <c r="M5" s="225" t="s">
        <v>5</v>
      </c>
      <c r="N5" s="17">
        <f t="shared" si="1"/>
        <v>69983</v>
      </c>
      <c r="O5" s="5">
        <f t="shared" si="2"/>
        <v>36</v>
      </c>
      <c r="P5" s="225" t="s">
        <v>5</v>
      </c>
      <c r="Q5" s="125">
        <v>83404</v>
      </c>
      <c r="S5" s="58"/>
    </row>
    <row r="6" spans="1:19" ht="13.5" customHeight="1" x14ac:dyDescent="0.15">
      <c r="H6" s="119">
        <v>17</v>
      </c>
      <c r="I6" s="224" t="s">
        <v>22</v>
      </c>
      <c r="J6" s="17">
        <v>64833</v>
      </c>
      <c r="K6" s="271">
        <v>4</v>
      </c>
      <c r="L6" s="5">
        <f t="shared" si="0"/>
        <v>17</v>
      </c>
      <c r="M6" s="224" t="s">
        <v>22</v>
      </c>
      <c r="N6" s="17">
        <f t="shared" si="1"/>
        <v>64833</v>
      </c>
      <c r="O6" s="5">
        <f t="shared" si="2"/>
        <v>17</v>
      </c>
      <c r="P6" s="224" t="s">
        <v>22</v>
      </c>
      <c r="Q6" s="125">
        <v>48092</v>
      </c>
    </row>
    <row r="7" spans="1:19" ht="13.5" customHeight="1" x14ac:dyDescent="0.15">
      <c r="H7" s="119">
        <v>16</v>
      </c>
      <c r="I7" s="224" t="s">
        <v>3</v>
      </c>
      <c r="J7" s="126">
        <v>58077</v>
      </c>
      <c r="K7" s="271">
        <v>5</v>
      </c>
      <c r="L7" s="5">
        <f t="shared" si="0"/>
        <v>16</v>
      </c>
      <c r="M7" s="224" t="s">
        <v>3</v>
      </c>
      <c r="N7" s="17">
        <f t="shared" si="1"/>
        <v>58077</v>
      </c>
      <c r="O7" s="5">
        <f t="shared" si="2"/>
        <v>16</v>
      </c>
      <c r="P7" s="224" t="s">
        <v>3</v>
      </c>
      <c r="Q7" s="125">
        <v>54415</v>
      </c>
    </row>
    <row r="8" spans="1:19" ht="13.5" customHeight="1" x14ac:dyDescent="0.15">
      <c r="G8" s="515"/>
      <c r="H8" s="404">
        <v>40</v>
      </c>
      <c r="I8" s="225" t="s">
        <v>2</v>
      </c>
      <c r="J8" s="17">
        <v>42035</v>
      </c>
      <c r="K8" s="271">
        <v>6</v>
      </c>
      <c r="L8" s="5">
        <f t="shared" si="0"/>
        <v>40</v>
      </c>
      <c r="M8" s="225" t="s">
        <v>2</v>
      </c>
      <c r="N8" s="17">
        <f t="shared" si="1"/>
        <v>42035</v>
      </c>
      <c r="O8" s="5">
        <f t="shared" si="2"/>
        <v>40</v>
      </c>
      <c r="P8" s="225" t="s">
        <v>2</v>
      </c>
      <c r="Q8" s="125">
        <v>54163</v>
      </c>
    </row>
    <row r="9" spans="1:19" ht="13.5" customHeight="1" x14ac:dyDescent="0.15">
      <c r="H9" s="194">
        <v>25</v>
      </c>
      <c r="I9" s="227" t="s">
        <v>30</v>
      </c>
      <c r="J9" s="17">
        <v>37823</v>
      </c>
      <c r="K9" s="271">
        <v>7</v>
      </c>
      <c r="L9" s="5">
        <f t="shared" si="0"/>
        <v>25</v>
      </c>
      <c r="M9" s="227" t="s">
        <v>30</v>
      </c>
      <c r="N9" s="17">
        <f t="shared" si="1"/>
        <v>37823</v>
      </c>
      <c r="O9" s="5">
        <f t="shared" si="2"/>
        <v>25</v>
      </c>
      <c r="P9" s="227" t="s">
        <v>30</v>
      </c>
      <c r="Q9" s="125">
        <v>34738</v>
      </c>
    </row>
    <row r="10" spans="1:19" ht="13.5" customHeight="1" x14ac:dyDescent="0.15">
      <c r="G10" s="515"/>
      <c r="H10" s="119">
        <v>34</v>
      </c>
      <c r="I10" s="224" t="s">
        <v>1</v>
      </c>
      <c r="J10" s="300">
        <v>36574</v>
      </c>
      <c r="K10" s="271">
        <v>8</v>
      </c>
      <c r="L10" s="5">
        <f t="shared" si="0"/>
        <v>34</v>
      </c>
      <c r="M10" s="224" t="s">
        <v>1</v>
      </c>
      <c r="N10" s="17">
        <f t="shared" si="1"/>
        <v>36574</v>
      </c>
      <c r="O10" s="5">
        <f t="shared" si="2"/>
        <v>34</v>
      </c>
      <c r="P10" s="224" t="s">
        <v>1</v>
      </c>
      <c r="Q10" s="125">
        <v>52566</v>
      </c>
    </row>
    <row r="11" spans="1:19" ht="13.5" customHeight="1" x14ac:dyDescent="0.15">
      <c r="H11" s="194">
        <v>13</v>
      </c>
      <c r="I11" s="227" t="s">
        <v>7</v>
      </c>
      <c r="J11" s="193">
        <v>35170</v>
      </c>
      <c r="K11" s="271">
        <v>9</v>
      </c>
      <c r="L11" s="5">
        <f t="shared" si="0"/>
        <v>13</v>
      </c>
      <c r="M11" s="227" t="s">
        <v>7</v>
      </c>
      <c r="N11" s="17">
        <f t="shared" si="1"/>
        <v>35170</v>
      </c>
      <c r="O11" s="5">
        <f t="shared" si="2"/>
        <v>13</v>
      </c>
      <c r="P11" s="227" t="s">
        <v>7</v>
      </c>
      <c r="Q11" s="125">
        <v>37908</v>
      </c>
    </row>
    <row r="12" spans="1:19" ht="13.5" customHeight="1" thickBot="1" x14ac:dyDescent="0.2">
      <c r="H12" s="373">
        <v>3</v>
      </c>
      <c r="I12" s="538" t="s">
        <v>11</v>
      </c>
      <c r="J12" s="543">
        <v>33351</v>
      </c>
      <c r="K12" s="270">
        <v>10</v>
      </c>
      <c r="L12" s="5">
        <f t="shared" si="0"/>
        <v>3</v>
      </c>
      <c r="M12" s="538" t="s">
        <v>11</v>
      </c>
      <c r="N12" s="160">
        <f t="shared" si="1"/>
        <v>33351</v>
      </c>
      <c r="O12" s="18">
        <f t="shared" si="2"/>
        <v>3</v>
      </c>
      <c r="P12" s="538" t="s">
        <v>11</v>
      </c>
      <c r="Q12" s="273">
        <v>16577</v>
      </c>
    </row>
    <row r="13" spans="1:19" ht="13.5" customHeight="1" thickTop="1" thickBot="1" x14ac:dyDescent="0.2">
      <c r="H13" s="168">
        <v>24</v>
      </c>
      <c r="I13" s="544" t="s">
        <v>29</v>
      </c>
      <c r="J13" s="545">
        <v>31825</v>
      </c>
      <c r="K13" s="147"/>
      <c r="L13" s="113"/>
      <c r="M13" s="228"/>
      <c r="N13" s="460">
        <f>SUM(J43)</f>
        <v>718693</v>
      </c>
      <c r="O13" s="5"/>
      <c r="P13" s="372" t="s">
        <v>181</v>
      </c>
      <c r="Q13" s="275">
        <v>774735</v>
      </c>
    </row>
    <row r="14" spans="1:19" ht="13.5" customHeight="1" x14ac:dyDescent="0.15">
      <c r="B14" s="24"/>
      <c r="G14" s="1"/>
      <c r="H14" s="119">
        <v>38</v>
      </c>
      <c r="I14" s="224" t="s">
        <v>39</v>
      </c>
      <c r="J14" s="17">
        <v>30194</v>
      </c>
      <c r="K14" s="147"/>
      <c r="L14" s="31"/>
      <c r="N14" t="s">
        <v>66</v>
      </c>
      <c r="O14"/>
    </row>
    <row r="15" spans="1:19" ht="13.5" customHeight="1" x14ac:dyDescent="0.15">
      <c r="H15" s="119">
        <v>31</v>
      </c>
      <c r="I15" s="224" t="s">
        <v>126</v>
      </c>
      <c r="J15" s="17">
        <v>22530</v>
      </c>
      <c r="K15" s="147"/>
      <c r="L15" s="31"/>
      <c r="M15" s="1" t="s">
        <v>223</v>
      </c>
      <c r="N15" s="19"/>
      <c r="O15"/>
      <c r="P15" s="453" t="s">
        <v>224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14</v>
      </c>
      <c r="I16" s="224" t="s">
        <v>20</v>
      </c>
      <c r="J16" s="17">
        <v>14910</v>
      </c>
      <c r="K16" s="147"/>
      <c r="L16" s="5">
        <f>SUM(L3)</f>
        <v>26</v>
      </c>
      <c r="M16" s="17">
        <f>SUM(N3)</f>
        <v>83493</v>
      </c>
      <c r="N16" s="224" t="s">
        <v>31</v>
      </c>
      <c r="O16" s="5">
        <f>SUM(O3)</f>
        <v>26</v>
      </c>
      <c r="P16" s="17">
        <f>SUM(M16)</f>
        <v>83493</v>
      </c>
      <c r="Q16" s="377">
        <v>82276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2</v>
      </c>
      <c r="I17" s="224" t="s">
        <v>6</v>
      </c>
      <c r="J17" s="17">
        <v>13825</v>
      </c>
      <c r="K17" s="147"/>
      <c r="L17" s="5">
        <f t="shared" ref="L17:L25" si="3">SUM(L4)</f>
        <v>33</v>
      </c>
      <c r="M17" s="17">
        <f t="shared" ref="M17:M25" si="4">SUM(N4)</f>
        <v>75704</v>
      </c>
      <c r="N17" s="224" t="s">
        <v>0</v>
      </c>
      <c r="O17" s="5">
        <f t="shared" ref="O17:O25" si="5">SUM(O4)</f>
        <v>33</v>
      </c>
      <c r="P17" s="17">
        <f t="shared" ref="P17:P25" si="6">SUM(M17)</f>
        <v>75704</v>
      </c>
      <c r="Q17" s="378">
        <v>78191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15</v>
      </c>
      <c r="I18" s="224" t="s">
        <v>21</v>
      </c>
      <c r="J18" s="17">
        <v>11223</v>
      </c>
      <c r="K18" s="147"/>
      <c r="L18" s="5">
        <f t="shared" si="3"/>
        <v>36</v>
      </c>
      <c r="M18" s="17">
        <f t="shared" si="4"/>
        <v>69983</v>
      </c>
      <c r="N18" s="225" t="s">
        <v>5</v>
      </c>
      <c r="O18" s="5">
        <f t="shared" si="5"/>
        <v>36</v>
      </c>
      <c r="P18" s="17">
        <f t="shared" si="6"/>
        <v>69983</v>
      </c>
      <c r="Q18" s="378">
        <v>45556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7"/>
      <c r="H19" s="119">
        <v>9</v>
      </c>
      <c r="I19" s="454" t="s">
        <v>200</v>
      </c>
      <c r="J19" s="17">
        <v>10914</v>
      </c>
      <c r="L19" s="5">
        <f t="shared" si="3"/>
        <v>17</v>
      </c>
      <c r="M19" s="17">
        <f t="shared" si="4"/>
        <v>64833</v>
      </c>
      <c r="N19" s="224" t="s">
        <v>22</v>
      </c>
      <c r="O19" s="5">
        <f t="shared" si="5"/>
        <v>17</v>
      </c>
      <c r="P19" s="17">
        <f t="shared" si="6"/>
        <v>64833</v>
      </c>
      <c r="Q19" s="378">
        <v>56209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37</v>
      </c>
      <c r="I20" s="224" t="s">
        <v>38</v>
      </c>
      <c r="J20" s="17">
        <v>9668</v>
      </c>
      <c r="L20" s="5">
        <f t="shared" si="3"/>
        <v>16</v>
      </c>
      <c r="M20" s="17">
        <f t="shared" si="4"/>
        <v>58077</v>
      </c>
      <c r="N20" s="224" t="s">
        <v>3</v>
      </c>
      <c r="O20" s="5">
        <f t="shared" si="5"/>
        <v>16</v>
      </c>
      <c r="P20" s="17">
        <f t="shared" si="6"/>
        <v>58077</v>
      </c>
      <c r="Q20" s="378">
        <v>58189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21</v>
      </c>
      <c r="I21" s="454" t="s">
        <v>192</v>
      </c>
      <c r="J21" s="17">
        <v>8110</v>
      </c>
      <c r="L21" s="5">
        <f t="shared" si="3"/>
        <v>40</v>
      </c>
      <c r="M21" s="17">
        <f t="shared" si="4"/>
        <v>42035</v>
      </c>
      <c r="N21" s="225" t="s">
        <v>2</v>
      </c>
      <c r="O21" s="5">
        <f t="shared" si="5"/>
        <v>40</v>
      </c>
      <c r="P21" s="17">
        <f t="shared" si="6"/>
        <v>42035</v>
      </c>
      <c r="Q21" s="378">
        <v>33730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11</v>
      </c>
      <c r="I22" s="224" t="s">
        <v>18</v>
      </c>
      <c r="J22" s="300">
        <v>5784</v>
      </c>
      <c r="K22" s="19"/>
      <c r="L22" s="5">
        <f t="shared" si="3"/>
        <v>25</v>
      </c>
      <c r="M22" s="17">
        <f t="shared" si="4"/>
        <v>37823</v>
      </c>
      <c r="N22" s="227" t="s">
        <v>30</v>
      </c>
      <c r="O22" s="5">
        <f t="shared" si="5"/>
        <v>25</v>
      </c>
      <c r="P22" s="17">
        <f t="shared" si="6"/>
        <v>37823</v>
      </c>
      <c r="Q22" s="378">
        <v>23449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22</v>
      </c>
      <c r="I23" s="224" t="s">
        <v>27</v>
      </c>
      <c r="J23" s="300">
        <v>5027</v>
      </c>
      <c r="K23" s="19"/>
      <c r="L23" s="5">
        <f t="shared" si="3"/>
        <v>34</v>
      </c>
      <c r="M23" s="17">
        <f t="shared" si="4"/>
        <v>36574</v>
      </c>
      <c r="N23" s="224" t="s">
        <v>1</v>
      </c>
      <c r="O23" s="5">
        <f t="shared" si="5"/>
        <v>34</v>
      </c>
      <c r="P23" s="17">
        <f t="shared" si="6"/>
        <v>36574</v>
      </c>
      <c r="Q23" s="378">
        <v>35278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1</v>
      </c>
      <c r="I24" s="224" t="s">
        <v>4</v>
      </c>
      <c r="J24" s="17">
        <v>3149</v>
      </c>
      <c r="K24" s="19"/>
      <c r="L24" s="5">
        <f t="shared" si="3"/>
        <v>13</v>
      </c>
      <c r="M24" s="17">
        <f t="shared" si="4"/>
        <v>35170</v>
      </c>
      <c r="N24" s="227" t="s">
        <v>7</v>
      </c>
      <c r="O24" s="5">
        <f t="shared" si="5"/>
        <v>13</v>
      </c>
      <c r="P24" s="17">
        <f t="shared" si="6"/>
        <v>35170</v>
      </c>
      <c r="Q24" s="378">
        <v>27559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12</v>
      </c>
      <c r="I25" s="224" t="s">
        <v>19</v>
      </c>
      <c r="J25" s="17">
        <v>3117</v>
      </c>
      <c r="K25" s="19"/>
      <c r="L25" s="18">
        <f t="shared" si="3"/>
        <v>3</v>
      </c>
      <c r="M25" s="160">
        <f t="shared" si="4"/>
        <v>33351</v>
      </c>
      <c r="N25" s="538" t="s">
        <v>11</v>
      </c>
      <c r="O25" s="18">
        <f t="shared" si="5"/>
        <v>3</v>
      </c>
      <c r="P25" s="160">
        <f t="shared" si="6"/>
        <v>33351</v>
      </c>
      <c r="Q25" s="379">
        <v>8115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30</v>
      </c>
      <c r="I26" s="224" t="s">
        <v>34</v>
      </c>
      <c r="J26" s="17">
        <v>2105</v>
      </c>
      <c r="K26" s="19"/>
      <c r="L26" s="161"/>
      <c r="M26" s="226">
        <f>SUM(J43-(M16+M17+M18+M19+M20+M21+M22+M23+M24+M25))</f>
        <v>181650</v>
      </c>
      <c r="N26" s="301" t="s">
        <v>46</v>
      </c>
      <c r="O26" s="162"/>
      <c r="P26" s="226">
        <f>SUM(M26)</f>
        <v>181650</v>
      </c>
      <c r="Q26" s="226"/>
      <c r="R26" s="246">
        <v>619781</v>
      </c>
      <c r="T26" s="33"/>
    </row>
    <row r="27" spans="2:20" ht="13.5" customHeight="1" x14ac:dyDescent="0.15">
      <c r="H27" s="119">
        <v>39</v>
      </c>
      <c r="I27" s="224" t="s">
        <v>40</v>
      </c>
      <c r="J27" s="17">
        <v>1857</v>
      </c>
      <c r="K27" s="19"/>
      <c r="M27" s="58" t="s">
        <v>215</v>
      </c>
      <c r="N27" s="58"/>
      <c r="O27" s="155"/>
      <c r="P27" s="156" t="s">
        <v>216</v>
      </c>
    </row>
    <row r="28" spans="2:20" ht="13.5" customHeight="1" x14ac:dyDescent="0.15">
      <c r="G28" s="21"/>
      <c r="H28" s="119">
        <v>27</v>
      </c>
      <c r="I28" s="224" t="s">
        <v>32</v>
      </c>
      <c r="J28" s="193">
        <v>1667</v>
      </c>
      <c r="K28" s="19"/>
      <c r="M28" s="125">
        <f t="shared" ref="M28:M37" si="7">SUM(Q3)</f>
        <v>87859</v>
      </c>
      <c r="N28" s="224" t="s">
        <v>31</v>
      </c>
      <c r="O28" s="5">
        <f>SUM(L3)</f>
        <v>26</v>
      </c>
      <c r="P28" s="125">
        <f t="shared" ref="P28:P37" si="8">SUM(Q3)</f>
        <v>87859</v>
      </c>
    </row>
    <row r="29" spans="2:20" ht="13.5" customHeight="1" x14ac:dyDescent="0.15">
      <c r="H29" s="119">
        <v>29</v>
      </c>
      <c r="I29" s="224" t="s">
        <v>116</v>
      </c>
      <c r="J29" s="17">
        <v>1531</v>
      </c>
      <c r="K29" s="19"/>
      <c r="M29" s="125">
        <f t="shared" si="7"/>
        <v>90756</v>
      </c>
      <c r="N29" s="224" t="s">
        <v>0</v>
      </c>
      <c r="O29" s="5">
        <f t="shared" ref="O29:O37" si="9">SUM(L4)</f>
        <v>33</v>
      </c>
      <c r="P29" s="125">
        <f t="shared" si="8"/>
        <v>90756</v>
      </c>
    </row>
    <row r="30" spans="2:20" ht="13.5" customHeight="1" x14ac:dyDescent="0.15">
      <c r="H30" s="119">
        <v>35</v>
      </c>
      <c r="I30" s="224" t="s">
        <v>37</v>
      </c>
      <c r="J30" s="193">
        <v>915</v>
      </c>
      <c r="K30" s="19"/>
      <c r="M30" s="125">
        <f t="shared" si="7"/>
        <v>83404</v>
      </c>
      <c r="N30" s="225" t="s">
        <v>5</v>
      </c>
      <c r="O30" s="5">
        <f t="shared" si="9"/>
        <v>36</v>
      </c>
      <c r="P30" s="125">
        <f t="shared" si="8"/>
        <v>83404</v>
      </c>
    </row>
    <row r="31" spans="2:20" ht="13.5" customHeight="1" x14ac:dyDescent="0.15">
      <c r="H31" s="119">
        <v>32</v>
      </c>
      <c r="I31" s="224" t="s">
        <v>36</v>
      </c>
      <c r="J31" s="193">
        <v>735</v>
      </c>
      <c r="K31" s="19"/>
      <c r="M31" s="125">
        <f t="shared" si="7"/>
        <v>48092</v>
      </c>
      <c r="N31" s="224" t="s">
        <v>22</v>
      </c>
      <c r="O31" s="5">
        <f t="shared" si="9"/>
        <v>17</v>
      </c>
      <c r="P31" s="125">
        <f t="shared" si="8"/>
        <v>48092</v>
      </c>
    </row>
    <row r="32" spans="2:20" ht="13.5" customHeight="1" x14ac:dyDescent="0.15">
      <c r="H32" s="119">
        <v>6</v>
      </c>
      <c r="I32" s="224" t="s">
        <v>14</v>
      </c>
      <c r="J32" s="17">
        <v>508</v>
      </c>
      <c r="K32" s="19"/>
      <c r="M32" s="125">
        <f t="shared" si="7"/>
        <v>54415</v>
      </c>
      <c r="N32" s="224" t="s">
        <v>3</v>
      </c>
      <c r="O32" s="5">
        <f t="shared" si="9"/>
        <v>16</v>
      </c>
      <c r="P32" s="125">
        <f t="shared" si="8"/>
        <v>54415</v>
      </c>
      <c r="S32" s="14"/>
    </row>
    <row r="33" spans="7:21" ht="13.5" customHeight="1" x14ac:dyDescent="0.15">
      <c r="G33" s="516"/>
      <c r="H33" s="119">
        <v>23</v>
      </c>
      <c r="I33" s="224" t="s">
        <v>28</v>
      </c>
      <c r="J33" s="17">
        <v>400</v>
      </c>
      <c r="K33" s="19"/>
      <c r="M33" s="125">
        <f t="shared" si="7"/>
        <v>54163</v>
      </c>
      <c r="N33" s="225" t="s">
        <v>2</v>
      </c>
      <c r="O33" s="5">
        <f t="shared" si="9"/>
        <v>40</v>
      </c>
      <c r="P33" s="125">
        <f t="shared" si="8"/>
        <v>54163</v>
      </c>
      <c r="S33" s="33"/>
      <c r="T33" s="33"/>
    </row>
    <row r="34" spans="7:21" ht="13.5" customHeight="1" x14ac:dyDescent="0.15">
      <c r="H34" s="119">
        <v>18</v>
      </c>
      <c r="I34" s="224" t="s">
        <v>23</v>
      </c>
      <c r="J34" s="17">
        <v>335</v>
      </c>
      <c r="K34" s="19"/>
      <c r="M34" s="125">
        <f t="shared" si="7"/>
        <v>34738</v>
      </c>
      <c r="N34" s="227" t="s">
        <v>30</v>
      </c>
      <c r="O34" s="5">
        <f t="shared" si="9"/>
        <v>25</v>
      </c>
      <c r="P34" s="125">
        <f t="shared" si="8"/>
        <v>34738</v>
      </c>
      <c r="S34" s="33"/>
      <c r="T34" s="33"/>
    </row>
    <row r="35" spans="7:21" ht="13.5" customHeight="1" x14ac:dyDescent="0.15">
      <c r="H35" s="119">
        <v>7</v>
      </c>
      <c r="I35" s="224" t="s">
        <v>15</v>
      </c>
      <c r="J35" s="300">
        <v>320</v>
      </c>
      <c r="K35" s="19"/>
      <c r="M35" s="125">
        <f t="shared" si="7"/>
        <v>52566</v>
      </c>
      <c r="N35" s="224" t="s">
        <v>1</v>
      </c>
      <c r="O35" s="5">
        <f t="shared" si="9"/>
        <v>34</v>
      </c>
      <c r="P35" s="125">
        <f t="shared" si="8"/>
        <v>52566</v>
      </c>
      <c r="S35" s="33"/>
    </row>
    <row r="36" spans="7:21" ht="13.5" customHeight="1" x14ac:dyDescent="0.15">
      <c r="H36" s="119">
        <v>4</v>
      </c>
      <c r="I36" s="224" t="s">
        <v>12</v>
      </c>
      <c r="J36" s="300">
        <v>284</v>
      </c>
      <c r="K36" s="19"/>
      <c r="M36" s="125">
        <f t="shared" si="7"/>
        <v>37908</v>
      </c>
      <c r="N36" s="227" t="s">
        <v>7</v>
      </c>
      <c r="O36" s="5">
        <f t="shared" si="9"/>
        <v>13</v>
      </c>
      <c r="P36" s="125">
        <f t="shared" si="8"/>
        <v>37908</v>
      </c>
      <c r="S36" s="33"/>
    </row>
    <row r="37" spans="7:21" ht="13.5" customHeight="1" thickBot="1" x14ac:dyDescent="0.2">
      <c r="H37" s="119">
        <v>19</v>
      </c>
      <c r="I37" s="224" t="s">
        <v>24</v>
      </c>
      <c r="J37" s="17">
        <v>219</v>
      </c>
      <c r="K37" s="19"/>
      <c r="M37" s="159">
        <f t="shared" si="7"/>
        <v>16577</v>
      </c>
      <c r="N37" s="538" t="s">
        <v>11</v>
      </c>
      <c r="O37" s="18">
        <f t="shared" si="9"/>
        <v>3</v>
      </c>
      <c r="P37" s="159">
        <f t="shared" si="8"/>
        <v>16577</v>
      </c>
      <c r="S37" s="33"/>
    </row>
    <row r="38" spans="7:21" ht="13.5" customHeight="1" thickTop="1" x14ac:dyDescent="0.15">
      <c r="G38" s="497"/>
      <c r="H38" s="119">
        <v>5</v>
      </c>
      <c r="I38" s="224" t="s">
        <v>13</v>
      </c>
      <c r="J38" s="300">
        <v>209</v>
      </c>
      <c r="K38" s="19"/>
      <c r="M38" s="466">
        <f>SUM(Q13-(Q3+Q4+Q5+Q6+Q7+Q8+Q9+Q10+Q11+Q12))</f>
        <v>214257</v>
      </c>
      <c r="N38" s="467" t="s">
        <v>196</v>
      </c>
      <c r="O38" s="468"/>
      <c r="P38" s="469">
        <f>SUM(M38)</f>
        <v>214257</v>
      </c>
      <c r="U38" s="33"/>
    </row>
    <row r="39" spans="7:21" ht="13.5" customHeight="1" x14ac:dyDescent="0.15">
      <c r="H39" s="119">
        <v>20</v>
      </c>
      <c r="I39" s="224" t="s">
        <v>25</v>
      </c>
      <c r="J39" s="126">
        <v>189</v>
      </c>
      <c r="K39" s="19"/>
      <c r="P39" s="33"/>
    </row>
    <row r="40" spans="7:21" ht="13.5" customHeight="1" x14ac:dyDescent="0.15">
      <c r="H40" s="119">
        <v>8</v>
      </c>
      <c r="I40" s="224" t="s">
        <v>16</v>
      </c>
      <c r="J40" s="17">
        <v>40</v>
      </c>
      <c r="K40" s="19"/>
    </row>
    <row r="41" spans="7:21" ht="13.5" customHeight="1" x14ac:dyDescent="0.15">
      <c r="G41" s="516"/>
      <c r="H41" s="119">
        <v>10</v>
      </c>
      <c r="I41" s="224" t="s">
        <v>17</v>
      </c>
      <c r="J41" s="17">
        <v>37</v>
      </c>
      <c r="K41" s="19"/>
    </row>
    <row r="42" spans="7:21" ht="13.5" customHeight="1" thickBot="1" x14ac:dyDescent="0.2">
      <c r="H42" s="194">
        <v>28</v>
      </c>
      <c r="I42" s="227" t="s">
        <v>33</v>
      </c>
      <c r="J42" s="160">
        <v>23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718693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222</v>
      </c>
      <c r="D52" s="12" t="s">
        <v>213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31</v>
      </c>
      <c r="C53" s="17">
        <f t="shared" ref="C53:C62" si="10">SUM(J3)</f>
        <v>83493</v>
      </c>
      <c r="D53" s="126">
        <f t="shared" ref="D53:D63" si="11">SUM(Q3)</f>
        <v>87859</v>
      </c>
      <c r="E53" s="123">
        <f t="shared" ref="E53:E62" si="12">SUM(P16/Q16*100)</f>
        <v>101.47916767951773</v>
      </c>
      <c r="F53" s="25">
        <f t="shared" ref="F53:F63" si="13">SUM(C53/D53*100)</f>
        <v>95.030674148351338</v>
      </c>
      <c r="G53" s="26"/>
      <c r="I53" s="223"/>
    </row>
    <row r="54" spans="1:16" ht="13.5" customHeight="1" x14ac:dyDescent="0.15">
      <c r="A54" s="13">
        <v>2</v>
      </c>
      <c r="B54" s="224" t="s">
        <v>0</v>
      </c>
      <c r="C54" s="17">
        <f t="shared" si="10"/>
        <v>75704</v>
      </c>
      <c r="D54" s="126">
        <f t="shared" si="11"/>
        <v>90756</v>
      </c>
      <c r="E54" s="123">
        <f t="shared" si="12"/>
        <v>96.819327032522935</v>
      </c>
      <c r="F54" s="25">
        <f t="shared" si="13"/>
        <v>83.414870642161404</v>
      </c>
      <c r="G54" s="26"/>
      <c r="I54" s="223"/>
    </row>
    <row r="55" spans="1:16" ht="13.5" customHeight="1" x14ac:dyDescent="0.15">
      <c r="A55" s="13">
        <v>3</v>
      </c>
      <c r="B55" s="225" t="s">
        <v>5</v>
      </c>
      <c r="C55" s="17">
        <f t="shared" si="10"/>
        <v>69983</v>
      </c>
      <c r="D55" s="126">
        <f t="shared" si="11"/>
        <v>83404</v>
      </c>
      <c r="E55" s="123">
        <f t="shared" si="12"/>
        <v>153.61972078321187</v>
      </c>
      <c r="F55" s="25">
        <f t="shared" si="13"/>
        <v>83.908445638098897</v>
      </c>
      <c r="G55" s="26"/>
      <c r="I55" s="223"/>
    </row>
    <row r="56" spans="1:16" ht="13.5" customHeight="1" x14ac:dyDescent="0.15">
      <c r="A56" s="13">
        <v>4</v>
      </c>
      <c r="B56" s="224" t="s">
        <v>22</v>
      </c>
      <c r="C56" s="17">
        <f t="shared" si="10"/>
        <v>64833</v>
      </c>
      <c r="D56" s="126">
        <f t="shared" si="11"/>
        <v>48092</v>
      </c>
      <c r="E56" s="123">
        <f t="shared" si="12"/>
        <v>115.34273870732446</v>
      </c>
      <c r="F56" s="25">
        <f t="shared" si="13"/>
        <v>134.8103634700158</v>
      </c>
      <c r="G56" s="26"/>
      <c r="I56" s="223"/>
    </row>
    <row r="57" spans="1:16" ht="13.5" customHeight="1" x14ac:dyDescent="0.15">
      <c r="A57" s="13">
        <v>5</v>
      </c>
      <c r="B57" s="224" t="s">
        <v>3</v>
      </c>
      <c r="C57" s="17">
        <f t="shared" si="10"/>
        <v>58077</v>
      </c>
      <c r="D57" s="126">
        <f t="shared" si="11"/>
        <v>54415</v>
      </c>
      <c r="E57" s="123">
        <f t="shared" si="12"/>
        <v>99.807523758786019</v>
      </c>
      <c r="F57" s="25">
        <f t="shared" si="13"/>
        <v>106.72976201415052</v>
      </c>
      <c r="G57" s="26"/>
      <c r="I57" s="223"/>
      <c r="P57" s="33"/>
    </row>
    <row r="58" spans="1:16" ht="13.5" customHeight="1" x14ac:dyDescent="0.15">
      <c r="A58" s="13">
        <v>6</v>
      </c>
      <c r="B58" s="225" t="s">
        <v>2</v>
      </c>
      <c r="C58" s="17">
        <f t="shared" si="10"/>
        <v>42035</v>
      </c>
      <c r="D58" s="126">
        <f t="shared" si="11"/>
        <v>54163</v>
      </c>
      <c r="E58" s="123">
        <f t="shared" si="12"/>
        <v>124.62199822116811</v>
      </c>
      <c r="F58" s="25">
        <f t="shared" si="13"/>
        <v>77.608330410058528</v>
      </c>
      <c r="G58" s="26"/>
    </row>
    <row r="59" spans="1:16" ht="13.5" customHeight="1" x14ac:dyDescent="0.15">
      <c r="A59" s="13">
        <v>7</v>
      </c>
      <c r="B59" s="227" t="s">
        <v>30</v>
      </c>
      <c r="C59" s="17">
        <f t="shared" si="10"/>
        <v>37823</v>
      </c>
      <c r="D59" s="126">
        <f t="shared" si="11"/>
        <v>34738</v>
      </c>
      <c r="E59" s="123">
        <f t="shared" si="12"/>
        <v>161.2989892959188</v>
      </c>
      <c r="F59" s="25">
        <f t="shared" si="13"/>
        <v>108.88076458057458</v>
      </c>
      <c r="G59" s="26"/>
    </row>
    <row r="60" spans="1:16" ht="13.5" customHeight="1" x14ac:dyDescent="0.15">
      <c r="A60" s="13">
        <v>8</v>
      </c>
      <c r="B60" s="224" t="s">
        <v>1</v>
      </c>
      <c r="C60" s="17">
        <f t="shared" si="10"/>
        <v>36574</v>
      </c>
      <c r="D60" s="126">
        <f t="shared" si="11"/>
        <v>52566</v>
      </c>
      <c r="E60" s="123">
        <f t="shared" si="12"/>
        <v>103.67367764612507</v>
      </c>
      <c r="F60" s="25">
        <f t="shared" si="13"/>
        <v>69.57729330746109</v>
      </c>
      <c r="G60" s="26"/>
    </row>
    <row r="61" spans="1:16" ht="13.5" customHeight="1" x14ac:dyDescent="0.15">
      <c r="A61" s="13">
        <v>9</v>
      </c>
      <c r="B61" s="227" t="s">
        <v>7</v>
      </c>
      <c r="C61" s="17">
        <f t="shared" si="10"/>
        <v>35170</v>
      </c>
      <c r="D61" s="126">
        <f t="shared" si="11"/>
        <v>37908</v>
      </c>
      <c r="E61" s="123">
        <f t="shared" si="12"/>
        <v>127.61711237708188</v>
      </c>
      <c r="F61" s="25">
        <f t="shared" si="13"/>
        <v>92.777250184657589</v>
      </c>
      <c r="G61" s="26"/>
    </row>
    <row r="62" spans="1:16" ht="13.5" customHeight="1" thickBot="1" x14ac:dyDescent="0.2">
      <c r="A62" s="179">
        <v>10</v>
      </c>
      <c r="B62" s="538" t="s">
        <v>11</v>
      </c>
      <c r="C62" s="160">
        <f t="shared" si="10"/>
        <v>33351</v>
      </c>
      <c r="D62" s="180">
        <f t="shared" si="11"/>
        <v>16577</v>
      </c>
      <c r="E62" s="181">
        <f t="shared" si="12"/>
        <v>410.97966728280954</v>
      </c>
      <c r="F62" s="182">
        <f t="shared" si="13"/>
        <v>201.18839355733846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718693</v>
      </c>
      <c r="D63" s="185">
        <f t="shared" si="11"/>
        <v>774735</v>
      </c>
      <c r="E63" s="186">
        <f>SUM(C63/R26*100)</f>
        <v>115.95918558329474</v>
      </c>
      <c r="F63" s="187">
        <f t="shared" si="13"/>
        <v>92.76630073509007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E74" sqref="E7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222</v>
      </c>
      <c r="I2" s="119"/>
      <c r="J2" s="257" t="s">
        <v>123</v>
      </c>
      <c r="K2" s="5"/>
      <c r="L2" s="408" t="s">
        <v>213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08" t="s">
        <v>120</v>
      </c>
      <c r="M3" s="1"/>
      <c r="N3" s="129"/>
      <c r="O3" s="129"/>
      <c r="S3" s="31"/>
      <c r="T3" s="31"/>
      <c r="U3" s="31"/>
    </row>
    <row r="4" spans="8:30" x14ac:dyDescent="0.15">
      <c r="H4" s="52">
        <v>20910</v>
      </c>
      <c r="I4" s="119">
        <v>33</v>
      </c>
      <c r="J4" s="224" t="s">
        <v>0</v>
      </c>
      <c r="K4" s="163">
        <f>SUM(I4)</f>
        <v>33</v>
      </c>
      <c r="L4" s="425">
        <v>22246</v>
      </c>
      <c r="M4" s="54"/>
      <c r="N4" s="130"/>
      <c r="O4" s="130"/>
      <c r="S4" s="31"/>
      <c r="T4" s="31"/>
      <c r="U4" s="31"/>
    </row>
    <row r="5" spans="8:30" x14ac:dyDescent="0.15">
      <c r="H5" s="53">
        <v>16486</v>
      </c>
      <c r="I5" s="119">
        <v>26</v>
      </c>
      <c r="J5" s="224" t="s">
        <v>31</v>
      </c>
      <c r="K5" s="163">
        <f t="shared" ref="K5:K13" si="0">SUM(I5)</f>
        <v>26</v>
      </c>
      <c r="L5" s="426">
        <v>15920</v>
      </c>
      <c r="M5" s="54"/>
      <c r="N5" s="130"/>
      <c r="O5" s="130"/>
      <c r="S5" s="31"/>
      <c r="T5" s="31"/>
      <c r="U5" s="31"/>
    </row>
    <row r="6" spans="8:30" x14ac:dyDescent="0.15">
      <c r="H6" s="127">
        <v>9243</v>
      </c>
      <c r="I6" s="119">
        <v>14</v>
      </c>
      <c r="J6" s="224" t="s">
        <v>20</v>
      </c>
      <c r="K6" s="163">
        <f t="shared" si="0"/>
        <v>14</v>
      </c>
      <c r="L6" s="426">
        <v>7492</v>
      </c>
      <c r="M6" s="54"/>
      <c r="N6" s="256"/>
      <c r="O6" s="130"/>
      <c r="S6" s="31"/>
      <c r="T6" s="31"/>
      <c r="U6" s="31"/>
    </row>
    <row r="7" spans="8:30" x14ac:dyDescent="0.15">
      <c r="H7" s="53">
        <v>5124</v>
      </c>
      <c r="I7" s="119">
        <v>34</v>
      </c>
      <c r="J7" s="224" t="s">
        <v>1</v>
      </c>
      <c r="K7" s="163">
        <f t="shared" si="0"/>
        <v>34</v>
      </c>
      <c r="L7" s="426">
        <v>2142</v>
      </c>
      <c r="M7" s="54"/>
      <c r="N7" s="130"/>
      <c r="O7" s="130"/>
      <c r="S7" s="31"/>
      <c r="T7" s="31"/>
      <c r="U7" s="31"/>
    </row>
    <row r="8" spans="8:30" x14ac:dyDescent="0.15">
      <c r="H8" s="53">
        <v>4711</v>
      </c>
      <c r="I8" s="119">
        <v>38</v>
      </c>
      <c r="J8" s="224" t="s">
        <v>39</v>
      </c>
      <c r="K8" s="163">
        <f t="shared" si="0"/>
        <v>38</v>
      </c>
      <c r="L8" s="426">
        <v>4410</v>
      </c>
      <c r="M8" s="54"/>
      <c r="N8" s="130"/>
      <c r="O8" s="130"/>
      <c r="S8" s="31"/>
      <c r="T8" s="31"/>
      <c r="U8" s="31"/>
    </row>
    <row r="9" spans="8:30" x14ac:dyDescent="0.15">
      <c r="H9" s="127">
        <v>4217</v>
      </c>
      <c r="I9" s="119">
        <v>24</v>
      </c>
      <c r="J9" s="224" t="s">
        <v>29</v>
      </c>
      <c r="K9" s="163">
        <f t="shared" si="0"/>
        <v>24</v>
      </c>
      <c r="L9" s="426">
        <v>2394</v>
      </c>
      <c r="M9" s="54"/>
      <c r="N9" s="130"/>
      <c r="O9" s="130"/>
      <c r="S9" s="31"/>
      <c r="T9" s="31"/>
      <c r="U9" s="31"/>
    </row>
    <row r="10" spans="8:30" x14ac:dyDescent="0.15">
      <c r="H10" s="267">
        <v>4038</v>
      </c>
      <c r="I10" s="194">
        <v>15</v>
      </c>
      <c r="J10" s="227" t="s">
        <v>21</v>
      </c>
      <c r="K10" s="163">
        <f t="shared" si="0"/>
        <v>15</v>
      </c>
      <c r="L10" s="426">
        <v>4156</v>
      </c>
      <c r="S10" s="31"/>
      <c r="T10" s="31"/>
      <c r="U10" s="31"/>
    </row>
    <row r="11" spans="8:30" x14ac:dyDescent="0.15">
      <c r="H11" s="128">
        <v>2333</v>
      </c>
      <c r="I11" s="119">
        <v>36</v>
      </c>
      <c r="J11" s="224" t="s">
        <v>5</v>
      </c>
      <c r="K11" s="163">
        <f t="shared" si="0"/>
        <v>36</v>
      </c>
      <c r="L11" s="426">
        <v>1710</v>
      </c>
      <c r="M11" s="54"/>
      <c r="N11" s="130"/>
      <c r="O11" s="130"/>
      <c r="S11" s="31"/>
      <c r="T11" s="31"/>
      <c r="U11" s="31"/>
    </row>
    <row r="12" spans="8:30" x14ac:dyDescent="0.15">
      <c r="H12" s="447">
        <v>2245</v>
      </c>
      <c r="I12" s="194">
        <v>37</v>
      </c>
      <c r="J12" s="227" t="s">
        <v>38</v>
      </c>
      <c r="K12" s="163">
        <f t="shared" si="0"/>
        <v>37</v>
      </c>
      <c r="L12" s="426">
        <v>3131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48">
        <v>1536</v>
      </c>
      <c r="I13" s="549">
        <v>40</v>
      </c>
      <c r="J13" s="550" t="s">
        <v>2</v>
      </c>
      <c r="K13" s="163">
        <f t="shared" si="0"/>
        <v>40</v>
      </c>
      <c r="L13" s="426">
        <v>730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267">
        <v>1249</v>
      </c>
      <c r="I14" s="168">
        <v>25</v>
      </c>
      <c r="J14" s="245" t="s">
        <v>30</v>
      </c>
      <c r="K14" s="151" t="s">
        <v>8</v>
      </c>
      <c r="L14" s="427">
        <v>67916</v>
      </c>
      <c r="S14" s="31"/>
      <c r="T14" s="31"/>
      <c r="U14" s="31"/>
    </row>
    <row r="15" spans="8:30" x14ac:dyDescent="0.15">
      <c r="H15" s="127">
        <v>1075</v>
      </c>
      <c r="I15" s="119">
        <v>17</v>
      </c>
      <c r="J15" s="224" t="s">
        <v>22</v>
      </c>
      <c r="K15" s="61"/>
      <c r="L15" s="1" t="s">
        <v>67</v>
      </c>
      <c r="M15" s="531" t="s">
        <v>112</v>
      </c>
      <c r="N15" s="51" t="s">
        <v>83</v>
      </c>
      <c r="S15" s="31"/>
      <c r="T15" s="31"/>
      <c r="U15" s="31"/>
    </row>
    <row r="16" spans="8:30" x14ac:dyDescent="0.15">
      <c r="H16" s="127">
        <v>753</v>
      </c>
      <c r="I16" s="119">
        <v>27</v>
      </c>
      <c r="J16" s="224" t="s">
        <v>32</v>
      </c>
      <c r="K16" s="163">
        <f>SUM(I4)</f>
        <v>33</v>
      </c>
      <c r="L16" s="224" t="s">
        <v>0</v>
      </c>
      <c r="M16" s="428">
        <v>27475</v>
      </c>
      <c r="N16" s="128">
        <f>SUM(H4)</f>
        <v>20910</v>
      </c>
      <c r="O16" s="54"/>
      <c r="P16" s="21"/>
      <c r="S16" s="31"/>
      <c r="T16" s="31"/>
      <c r="U16" s="31"/>
    </row>
    <row r="17" spans="1:21" x14ac:dyDescent="0.15">
      <c r="H17" s="53">
        <v>395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29">
        <v>14139</v>
      </c>
      <c r="N17" s="128">
        <f t="shared" ref="N17:N25" si="2">SUM(H5)</f>
        <v>16486</v>
      </c>
      <c r="O17" s="54"/>
      <c r="P17" s="21"/>
      <c r="S17" s="31"/>
      <c r="T17" s="31"/>
      <c r="U17" s="31"/>
    </row>
    <row r="18" spans="1:21" x14ac:dyDescent="0.15">
      <c r="H18" s="541">
        <v>200</v>
      </c>
      <c r="I18" s="119">
        <v>19</v>
      </c>
      <c r="J18" s="224" t="s">
        <v>24</v>
      </c>
      <c r="K18" s="163">
        <f t="shared" si="1"/>
        <v>14</v>
      </c>
      <c r="L18" s="224" t="s">
        <v>20</v>
      </c>
      <c r="M18" s="429">
        <v>7321</v>
      </c>
      <c r="N18" s="128">
        <f t="shared" si="2"/>
        <v>9243</v>
      </c>
      <c r="O18" s="54"/>
      <c r="P18" s="21"/>
      <c r="S18" s="31"/>
      <c r="T18" s="31"/>
      <c r="U18" s="31"/>
    </row>
    <row r="19" spans="1:21" x14ac:dyDescent="0.15">
      <c r="H19" s="52">
        <v>176</v>
      </c>
      <c r="I19" s="119">
        <v>16</v>
      </c>
      <c r="J19" s="224" t="s">
        <v>3</v>
      </c>
      <c r="K19" s="163">
        <f t="shared" si="1"/>
        <v>34</v>
      </c>
      <c r="L19" s="224" t="s">
        <v>1</v>
      </c>
      <c r="M19" s="429">
        <v>3841</v>
      </c>
      <c r="N19" s="128">
        <f t="shared" si="2"/>
        <v>5124</v>
      </c>
      <c r="O19" s="54"/>
      <c r="P19" s="21"/>
      <c r="S19" s="31"/>
      <c r="T19" s="31"/>
      <c r="U19" s="31"/>
    </row>
    <row r="20" spans="1:21" ht="14.25" thickBot="1" x14ac:dyDescent="0.2">
      <c r="H20" s="127">
        <v>131</v>
      </c>
      <c r="I20" s="119">
        <v>23</v>
      </c>
      <c r="J20" s="224" t="s">
        <v>28</v>
      </c>
      <c r="K20" s="163">
        <f t="shared" si="1"/>
        <v>38</v>
      </c>
      <c r="L20" s="224" t="s">
        <v>39</v>
      </c>
      <c r="M20" s="429">
        <v>4762</v>
      </c>
      <c r="N20" s="128">
        <f t="shared" si="2"/>
        <v>4711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222</v>
      </c>
      <c r="D21" s="74" t="s">
        <v>213</v>
      </c>
      <c r="E21" s="74" t="s">
        <v>54</v>
      </c>
      <c r="F21" s="74" t="s">
        <v>53</v>
      </c>
      <c r="G21" s="74" t="s">
        <v>55</v>
      </c>
      <c r="H21" s="127">
        <v>104</v>
      </c>
      <c r="I21" s="119">
        <v>21</v>
      </c>
      <c r="J21" s="224" t="s">
        <v>26</v>
      </c>
      <c r="K21" s="163">
        <f t="shared" si="1"/>
        <v>24</v>
      </c>
      <c r="L21" s="224" t="s">
        <v>29</v>
      </c>
      <c r="M21" s="429">
        <v>3629</v>
      </c>
      <c r="N21" s="128">
        <f t="shared" si="2"/>
        <v>4217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20910</v>
      </c>
      <c r="D22" s="128">
        <f>SUM(L4)</f>
        <v>22246</v>
      </c>
      <c r="E22" s="66">
        <f t="shared" ref="E22:E32" si="4">SUM(N16/M16*100)</f>
        <v>76.105550500454953</v>
      </c>
      <c r="F22" s="70">
        <f>SUM(C22/D22*100)</f>
        <v>93.99442596421828</v>
      </c>
      <c r="G22" s="5"/>
      <c r="H22" s="530">
        <v>103</v>
      </c>
      <c r="I22" s="119">
        <v>31</v>
      </c>
      <c r="J22" s="224" t="s">
        <v>126</v>
      </c>
      <c r="K22" s="163">
        <f t="shared" si="1"/>
        <v>15</v>
      </c>
      <c r="L22" s="227" t="s">
        <v>21</v>
      </c>
      <c r="M22" s="429">
        <v>3512</v>
      </c>
      <c r="N22" s="128">
        <f t="shared" si="2"/>
        <v>4038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16486</v>
      </c>
      <c r="D23" s="128">
        <f>SUM(L5)</f>
        <v>15920</v>
      </c>
      <c r="E23" s="66">
        <f t="shared" si="4"/>
        <v>116.59947662493812</v>
      </c>
      <c r="F23" s="70">
        <f t="shared" ref="F23:F32" si="5">SUM(C23/D23*100)</f>
        <v>103.55527638190955</v>
      </c>
      <c r="G23" s="5"/>
      <c r="H23" s="540">
        <v>66</v>
      </c>
      <c r="I23" s="119">
        <v>22</v>
      </c>
      <c r="J23" s="224" t="s">
        <v>27</v>
      </c>
      <c r="K23" s="163">
        <f t="shared" si="1"/>
        <v>36</v>
      </c>
      <c r="L23" s="224" t="s">
        <v>5</v>
      </c>
      <c r="M23" s="429">
        <v>1932</v>
      </c>
      <c r="N23" s="128">
        <f t="shared" si="2"/>
        <v>2333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9243</v>
      </c>
      <c r="D24" s="128">
        <f t="shared" ref="D24:D31" si="6">SUM(L6)</f>
        <v>7492</v>
      </c>
      <c r="E24" s="66">
        <f t="shared" si="4"/>
        <v>126.25324409233711</v>
      </c>
      <c r="F24" s="70">
        <f t="shared" si="5"/>
        <v>123.37159636946076</v>
      </c>
      <c r="G24" s="5"/>
      <c r="H24" s="539">
        <v>27</v>
      </c>
      <c r="I24" s="119">
        <v>6</v>
      </c>
      <c r="J24" s="224" t="s">
        <v>14</v>
      </c>
      <c r="K24" s="163">
        <f t="shared" si="1"/>
        <v>37</v>
      </c>
      <c r="L24" s="227" t="s">
        <v>38</v>
      </c>
      <c r="M24" s="429">
        <v>2621</v>
      </c>
      <c r="N24" s="128">
        <f t="shared" si="2"/>
        <v>2245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1</v>
      </c>
      <c r="C25" s="52">
        <f t="shared" si="3"/>
        <v>5124</v>
      </c>
      <c r="D25" s="128">
        <f t="shared" si="6"/>
        <v>2142</v>
      </c>
      <c r="E25" s="66">
        <f t="shared" si="4"/>
        <v>133.40275969799532</v>
      </c>
      <c r="F25" s="70">
        <f t="shared" si="5"/>
        <v>239.21568627450981</v>
      </c>
      <c r="G25" s="5"/>
      <c r="H25" s="131">
        <v>20</v>
      </c>
      <c r="I25" s="119">
        <v>39</v>
      </c>
      <c r="J25" s="224" t="s">
        <v>40</v>
      </c>
      <c r="K25" s="252">
        <f t="shared" si="1"/>
        <v>40</v>
      </c>
      <c r="L25" s="550" t="s">
        <v>2</v>
      </c>
      <c r="M25" s="430">
        <v>885</v>
      </c>
      <c r="N25" s="233">
        <f t="shared" si="2"/>
        <v>1536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39</v>
      </c>
      <c r="C26" s="128">
        <f t="shared" si="3"/>
        <v>4711</v>
      </c>
      <c r="D26" s="128">
        <f t="shared" si="6"/>
        <v>4410</v>
      </c>
      <c r="E26" s="534">
        <f t="shared" si="4"/>
        <v>98.929021419571612</v>
      </c>
      <c r="F26" s="537">
        <f t="shared" si="5"/>
        <v>106.82539682539682</v>
      </c>
      <c r="G26" s="16"/>
      <c r="H26" s="547">
        <v>17</v>
      </c>
      <c r="I26" s="119">
        <v>4</v>
      </c>
      <c r="J26" s="224" t="s">
        <v>12</v>
      </c>
      <c r="K26" s="5"/>
      <c r="L26" s="503" t="s">
        <v>191</v>
      </c>
      <c r="M26" s="431">
        <v>73833</v>
      </c>
      <c r="N26" s="265">
        <f>SUM(H44)</f>
        <v>75187</v>
      </c>
      <c r="S26" s="31"/>
      <c r="T26" s="31"/>
      <c r="U26" s="31"/>
    </row>
    <row r="27" spans="1:21" x14ac:dyDescent="0.15">
      <c r="A27" s="76">
        <v>6</v>
      </c>
      <c r="B27" s="224" t="s">
        <v>29</v>
      </c>
      <c r="C27" s="52">
        <f t="shared" si="3"/>
        <v>4217</v>
      </c>
      <c r="D27" s="128">
        <f t="shared" si="6"/>
        <v>2394</v>
      </c>
      <c r="E27" s="66">
        <f t="shared" si="4"/>
        <v>116.2028106916506</v>
      </c>
      <c r="F27" s="70">
        <f t="shared" si="5"/>
        <v>176.14870509607351</v>
      </c>
      <c r="G27" s="5"/>
      <c r="H27" s="131">
        <v>12</v>
      </c>
      <c r="I27" s="119">
        <v>32</v>
      </c>
      <c r="J27" s="224" t="s">
        <v>36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21</v>
      </c>
      <c r="C28" s="52">
        <f t="shared" si="3"/>
        <v>4038</v>
      </c>
      <c r="D28" s="128">
        <f t="shared" si="6"/>
        <v>4156</v>
      </c>
      <c r="E28" s="66">
        <f t="shared" si="4"/>
        <v>114.97722095671983</v>
      </c>
      <c r="F28" s="70">
        <f t="shared" si="5"/>
        <v>97.160731472569779</v>
      </c>
      <c r="G28" s="5"/>
      <c r="H28" s="176">
        <v>10</v>
      </c>
      <c r="I28" s="119">
        <v>9</v>
      </c>
      <c r="J28" s="454" t="s">
        <v>201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5</v>
      </c>
      <c r="C29" s="52">
        <f t="shared" si="3"/>
        <v>2333</v>
      </c>
      <c r="D29" s="128">
        <f t="shared" si="6"/>
        <v>1710</v>
      </c>
      <c r="E29" s="66">
        <f t="shared" si="4"/>
        <v>120.75569358178053</v>
      </c>
      <c r="F29" s="70">
        <f t="shared" si="5"/>
        <v>136.43274853801171</v>
      </c>
      <c r="G29" s="15"/>
      <c r="H29" s="131">
        <v>3</v>
      </c>
      <c r="I29" s="119">
        <v>12</v>
      </c>
      <c r="J29" s="224" t="s">
        <v>19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38</v>
      </c>
      <c r="C30" s="52">
        <f t="shared" si="3"/>
        <v>2245</v>
      </c>
      <c r="D30" s="128">
        <f t="shared" si="6"/>
        <v>3131</v>
      </c>
      <c r="E30" s="66">
        <f t="shared" si="4"/>
        <v>85.654330408241137</v>
      </c>
      <c r="F30" s="70">
        <f t="shared" si="5"/>
        <v>71.702331523474925</v>
      </c>
      <c r="G30" s="16"/>
      <c r="H30" s="176">
        <v>2</v>
      </c>
      <c r="I30" s="119">
        <v>3</v>
      </c>
      <c r="J30" s="224" t="s">
        <v>11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50" t="s">
        <v>2</v>
      </c>
      <c r="C31" s="52">
        <f t="shared" si="3"/>
        <v>1536</v>
      </c>
      <c r="D31" s="128">
        <f t="shared" si="6"/>
        <v>730</v>
      </c>
      <c r="E31" s="66">
        <f t="shared" si="4"/>
        <v>173.5593220338983</v>
      </c>
      <c r="F31" s="70">
        <f t="shared" si="5"/>
        <v>210.41095890410958</v>
      </c>
      <c r="G31" s="132"/>
      <c r="H31" s="176">
        <v>1</v>
      </c>
      <c r="I31" s="119">
        <v>5</v>
      </c>
      <c r="J31" s="224" t="s">
        <v>13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75187</v>
      </c>
      <c r="D32" s="82">
        <f>SUM(L14)</f>
        <v>67916</v>
      </c>
      <c r="E32" s="85">
        <f t="shared" si="4"/>
        <v>101.83386832446195</v>
      </c>
      <c r="F32" s="83">
        <f t="shared" si="5"/>
        <v>110.70587195947937</v>
      </c>
      <c r="G32" s="84"/>
      <c r="H32" s="546">
        <v>0</v>
      </c>
      <c r="I32" s="119">
        <v>2</v>
      </c>
      <c r="J32" s="224" t="s">
        <v>6</v>
      </c>
      <c r="L32" s="36"/>
      <c r="M32" s="31"/>
      <c r="S32" s="31"/>
      <c r="T32" s="31"/>
      <c r="U32" s="31"/>
    </row>
    <row r="33" spans="1:30" x14ac:dyDescent="0.15">
      <c r="H33" s="128">
        <v>0</v>
      </c>
      <c r="I33" s="119">
        <v>7</v>
      </c>
      <c r="J33" s="224" t="s">
        <v>15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139">
        <v>0</v>
      </c>
      <c r="I34" s="119">
        <v>8</v>
      </c>
      <c r="J34" s="224" t="s">
        <v>16</v>
      </c>
      <c r="L34" s="295"/>
      <c r="M34" s="31"/>
      <c r="S34" s="31"/>
      <c r="T34" s="31"/>
      <c r="U34" s="31"/>
    </row>
    <row r="35" spans="1:30" x14ac:dyDescent="0.15">
      <c r="H35" s="169">
        <v>0</v>
      </c>
      <c r="I35" s="119">
        <v>10</v>
      </c>
      <c r="J35" s="224" t="s">
        <v>17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52">
        <v>0</v>
      </c>
      <c r="I36" s="119">
        <v>11</v>
      </c>
      <c r="J36" s="224" t="s">
        <v>18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53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267">
        <v>0</v>
      </c>
      <c r="I38" s="119">
        <v>18</v>
      </c>
      <c r="J38" s="224" t="s">
        <v>23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53">
        <v>0</v>
      </c>
      <c r="I39" s="119">
        <v>20</v>
      </c>
      <c r="J39" s="224" t="s">
        <v>25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127">
        <v>0</v>
      </c>
      <c r="I40" s="119">
        <v>28</v>
      </c>
      <c r="J40" s="224" t="s">
        <v>33</v>
      </c>
      <c r="L40" s="57"/>
      <c r="M40" s="31"/>
      <c r="S40" s="31"/>
      <c r="T40" s="31"/>
      <c r="U40" s="31"/>
    </row>
    <row r="41" spans="1:30" x14ac:dyDescent="0.15">
      <c r="H41" s="267">
        <v>0</v>
      </c>
      <c r="I41" s="119">
        <v>29</v>
      </c>
      <c r="J41" s="224" t="s">
        <v>116</v>
      </c>
      <c r="L41" s="57"/>
      <c r="M41" s="31"/>
      <c r="S41" s="31"/>
      <c r="T41" s="31"/>
      <c r="U41" s="31"/>
    </row>
    <row r="42" spans="1:30" x14ac:dyDescent="0.15">
      <c r="H42" s="53">
        <v>0</v>
      </c>
      <c r="I42" s="119">
        <v>30</v>
      </c>
      <c r="J42" s="224" t="s">
        <v>34</v>
      </c>
      <c r="L42" s="57"/>
      <c r="M42" s="31"/>
      <c r="S42" s="31"/>
      <c r="T42" s="31"/>
      <c r="U42" s="31"/>
    </row>
    <row r="43" spans="1:30" x14ac:dyDescent="0.15">
      <c r="H43" s="267">
        <v>0</v>
      </c>
      <c r="I43" s="119">
        <v>35</v>
      </c>
      <c r="J43" s="224" t="s">
        <v>37</v>
      </c>
      <c r="L43" s="57"/>
      <c r="M43" s="31"/>
      <c r="S43" s="37"/>
      <c r="T43" s="37"/>
      <c r="U43" s="37"/>
    </row>
    <row r="44" spans="1:30" x14ac:dyDescent="0.15">
      <c r="H44" s="164">
        <f>SUM(H4:H43)</f>
        <v>75187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222</v>
      </c>
      <c r="I47" s="119"/>
      <c r="J47" s="250" t="s">
        <v>79</v>
      </c>
      <c r="K47" s="5"/>
      <c r="L47" s="413" t="s">
        <v>213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18" t="s">
        <v>120</v>
      </c>
      <c r="S48" s="31"/>
      <c r="T48" s="31"/>
      <c r="U48" s="31"/>
      <c r="V48" s="31"/>
    </row>
    <row r="49" spans="1:22" x14ac:dyDescent="0.15">
      <c r="H49" s="52">
        <v>42889</v>
      </c>
      <c r="I49" s="119">
        <v>26</v>
      </c>
      <c r="J49" s="224" t="s">
        <v>31</v>
      </c>
      <c r="K49" s="5">
        <f>SUM(I49)</f>
        <v>26</v>
      </c>
      <c r="L49" s="419">
        <v>46170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128">
        <v>16721</v>
      </c>
      <c r="I50" s="119">
        <v>25</v>
      </c>
      <c r="J50" s="224" t="s">
        <v>30</v>
      </c>
      <c r="K50" s="5">
        <f t="shared" ref="K50:K58" si="7">SUM(I50)</f>
        <v>25</v>
      </c>
      <c r="L50" s="419">
        <v>19698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127">
        <v>10582</v>
      </c>
      <c r="I51" s="119">
        <v>13</v>
      </c>
      <c r="J51" s="224" t="s">
        <v>7</v>
      </c>
      <c r="K51" s="5">
        <f t="shared" si="7"/>
        <v>13</v>
      </c>
      <c r="L51" s="419">
        <v>17812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452">
        <v>5884</v>
      </c>
      <c r="I52" s="119">
        <v>33</v>
      </c>
      <c r="J52" s="224" t="s">
        <v>0</v>
      </c>
      <c r="K52" s="5">
        <f t="shared" si="7"/>
        <v>33</v>
      </c>
      <c r="L52" s="419">
        <v>13854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222</v>
      </c>
      <c r="D53" s="74" t="s">
        <v>213</v>
      </c>
      <c r="E53" s="74" t="s">
        <v>54</v>
      </c>
      <c r="F53" s="74" t="s">
        <v>53</v>
      </c>
      <c r="G53" s="74" t="s">
        <v>55</v>
      </c>
      <c r="H53" s="53">
        <v>4408</v>
      </c>
      <c r="I53" s="119">
        <v>40</v>
      </c>
      <c r="J53" s="224" t="s">
        <v>2</v>
      </c>
      <c r="K53" s="5">
        <f t="shared" si="7"/>
        <v>40</v>
      </c>
      <c r="L53" s="419">
        <v>8264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42889</v>
      </c>
      <c r="D54" s="139">
        <f>SUM(L49)</f>
        <v>46170</v>
      </c>
      <c r="E54" s="66">
        <f t="shared" ref="E54:E64" si="9">SUM(N63/M63*100)</f>
        <v>102.82666027331575</v>
      </c>
      <c r="F54" s="66">
        <f>SUM(C54/D54*100)</f>
        <v>92.893653887805939</v>
      </c>
      <c r="G54" s="5"/>
      <c r="H54" s="53">
        <v>4095</v>
      </c>
      <c r="I54" s="119">
        <v>34</v>
      </c>
      <c r="J54" s="224" t="s">
        <v>1</v>
      </c>
      <c r="K54" s="5">
        <f t="shared" si="7"/>
        <v>34</v>
      </c>
      <c r="L54" s="419">
        <v>9873</v>
      </c>
      <c r="M54" s="31"/>
      <c r="N54" s="498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30</v>
      </c>
      <c r="C55" s="52">
        <f t="shared" si="8"/>
        <v>16721</v>
      </c>
      <c r="D55" s="139">
        <f t="shared" ref="D55:D64" si="10">SUM(L50)</f>
        <v>19698</v>
      </c>
      <c r="E55" s="66">
        <f t="shared" si="9"/>
        <v>214.42677609643499</v>
      </c>
      <c r="F55" s="66">
        <f t="shared" ref="F55:F64" si="11">SUM(C55/D55*100)</f>
        <v>84.886790537110372</v>
      </c>
      <c r="G55" s="5"/>
      <c r="H55" s="127">
        <v>4057</v>
      </c>
      <c r="I55" s="119">
        <v>24</v>
      </c>
      <c r="J55" s="224" t="s">
        <v>29</v>
      </c>
      <c r="K55" s="5">
        <f t="shared" si="7"/>
        <v>24</v>
      </c>
      <c r="L55" s="419">
        <v>3880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7</v>
      </c>
      <c r="C56" s="52">
        <f t="shared" si="8"/>
        <v>10582</v>
      </c>
      <c r="D56" s="139">
        <f t="shared" si="10"/>
        <v>17812</v>
      </c>
      <c r="E56" s="66">
        <f t="shared" si="9"/>
        <v>103.30957727228352</v>
      </c>
      <c r="F56" s="66">
        <f t="shared" si="11"/>
        <v>59.409386930159449</v>
      </c>
      <c r="G56" s="5"/>
      <c r="H56" s="53">
        <v>3425</v>
      </c>
      <c r="I56" s="119">
        <v>22</v>
      </c>
      <c r="J56" s="224" t="s">
        <v>27</v>
      </c>
      <c r="K56" s="5">
        <f t="shared" si="7"/>
        <v>22</v>
      </c>
      <c r="L56" s="419">
        <v>1604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0</v>
      </c>
      <c r="C57" s="52">
        <f t="shared" si="8"/>
        <v>5884</v>
      </c>
      <c r="D57" s="139">
        <f t="shared" si="10"/>
        <v>13854</v>
      </c>
      <c r="E57" s="66">
        <f t="shared" si="9"/>
        <v>77.472021066491109</v>
      </c>
      <c r="F57" s="66">
        <f t="shared" si="11"/>
        <v>42.471488378807564</v>
      </c>
      <c r="G57" s="5"/>
      <c r="H57" s="131">
        <v>3134</v>
      </c>
      <c r="I57" s="119">
        <v>16</v>
      </c>
      <c r="J57" s="224" t="s">
        <v>3</v>
      </c>
      <c r="K57" s="5">
        <f t="shared" si="7"/>
        <v>16</v>
      </c>
      <c r="L57" s="419">
        <v>4739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2</v>
      </c>
      <c r="C58" s="52">
        <f t="shared" si="8"/>
        <v>4408</v>
      </c>
      <c r="D58" s="139">
        <f t="shared" si="10"/>
        <v>8264</v>
      </c>
      <c r="E58" s="66">
        <f t="shared" si="9"/>
        <v>50.400182940772922</v>
      </c>
      <c r="F58" s="66">
        <f t="shared" si="11"/>
        <v>53.339787028073573</v>
      </c>
      <c r="G58" s="16"/>
      <c r="H58" s="447">
        <v>3001</v>
      </c>
      <c r="I58" s="194">
        <v>15</v>
      </c>
      <c r="J58" s="227" t="s">
        <v>21</v>
      </c>
      <c r="K58" s="18">
        <f t="shared" si="7"/>
        <v>15</v>
      </c>
      <c r="L58" s="420">
        <v>3131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1</v>
      </c>
      <c r="C59" s="52">
        <f t="shared" si="8"/>
        <v>4095</v>
      </c>
      <c r="D59" s="139">
        <f t="shared" si="10"/>
        <v>9873</v>
      </c>
      <c r="E59" s="66">
        <f t="shared" si="9"/>
        <v>104.67791411042944</v>
      </c>
      <c r="F59" s="66">
        <f t="shared" si="11"/>
        <v>41.476754785779399</v>
      </c>
      <c r="G59" s="5"/>
      <c r="H59" s="551">
        <v>2148</v>
      </c>
      <c r="I59" s="459">
        <v>36</v>
      </c>
      <c r="J59" s="304" t="s">
        <v>5</v>
      </c>
      <c r="K59" s="12" t="s">
        <v>75</v>
      </c>
      <c r="L59" s="421">
        <v>134933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29</v>
      </c>
      <c r="C60" s="52">
        <f t="shared" si="8"/>
        <v>4057</v>
      </c>
      <c r="D60" s="139">
        <f t="shared" si="10"/>
        <v>3880</v>
      </c>
      <c r="E60" s="66">
        <f t="shared" si="9"/>
        <v>111.27262753702686</v>
      </c>
      <c r="F60" s="66">
        <f t="shared" si="11"/>
        <v>104.5618556701031</v>
      </c>
      <c r="G60" s="5"/>
      <c r="H60" s="176">
        <v>977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27</v>
      </c>
      <c r="C61" s="52">
        <f t="shared" si="8"/>
        <v>3425</v>
      </c>
      <c r="D61" s="139">
        <f t="shared" si="10"/>
        <v>1604</v>
      </c>
      <c r="E61" s="66">
        <f t="shared" si="9"/>
        <v>147.62931034482759</v>
      </c>
      <c r="F61" s="66">
        <f t="shared" si="11"/>
        <v>213.52867830423938</v>
      </c>
      <c r="G61" s="15"/>
      <c r="H61" s="131">
        <v>417</v>
      </c>
      <c r="I61" s="197">
        <v>21</v>
      </c>
      <c r="J61" s="5" t="s">
        <v>188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3</v>
      </c>
      <c r="C62" s="52">
        <f t="shared" si="8"/>
        <v>3134</v>
      </c>
      <c r="D62" s="139">
        <f t="shared" si="10"/>
        <v>4739</v>
      </c>
      <c r="E62" s="66">
        <f t="shared" si="9"/>
        <v>149.16706330318897</v>
      </c>
      <c r="F62" s="66">
        <f t="shared" si="11"/>
        <v>66.132095378771893</v>
      </c>
      <c r="G62" s="16"/>
      <c r="H62" s="131">
        <v>253</v>
      </c>
      <c r="I62" s="244">
        <v>17</v>
      </c>
      <c r="J62" s="224" t="s">
        <v>22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21</v>
      </c>
      <c r="C63" s="447">
        <f t="shared" si="8"/>
        <v>3001</v>
      </c>
      <c r="D63" s="195">
        <f t="shared" si="10"/>
        <v>3131</v>
      </c>
      <c r="E63" s="72">
        <f t="shared" si="9"/>
        <v>161.95358877495954</v>
      </c>
      <c r="F63" s="72">
        <f t="shared" si="11"/>
        <v>95.847971893963589</v>
      </c>
      <c r="G63" s="132"/>
      <c r="H63" s="131">
        <v>248</v>
      </c>
      <c r="I63" s="119">
        <v>23</v>
      </c>
      <c r="J63" s="224" t="s">
        <v>28</v>
      </c>
      <c r="K63" s="5">
        <f>SUM(K49)</f>
        <v>26</v>
      </c>
      <c r="L63" s="224" t="s">
        <v>31</v>
      </c>
      <c r="M63" s="236">
        <v>41710</v>
      </c>
      <c r="N63" s="128">
        <f>SUM(H49)</f>
        <v>42889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102545</v>
      </c>
      <c r="D64" s="196">
        <f t="shared" si="10"/>
        <v>134933</v>
      </c>
      <c r="E64" s="85">
        <f t="shared" si="9"/>
        <v>108.82646347157959</v>
      </c>
      <c r="F64" s="85">
        <f t="shared" si="11"/>
        <v>75.996976277115309</v>
      </c>
      <c r="G64" s="84"/>
      <c r="H64" s="539">
        <v>102</v>
      </c>
      <c r="I64" s="119">
        <v>27</v>
      </c>
      <c r="J64" s="224" t="s">
        <v>32</v>
      </c>
      <c r="K64" s="5">
        <f t="shared" ref="K64:K72" si="12">SUM(K50)</f>
        <v>25</v>
      </c>
      <c r="L64" s="224" t="s">
        <v>30</v>
      </c>
      <c r="M64" s="236">
        <v>7798</v>
      </c>
      <c r="N64" s="128">
        <f t="shared" ref="N64:N72" si="13">SUM(H50)</f>
        <v>16721</v>
      </c>
      <c r="O64" s="54"/>
      <c r="S64" s="31"/>
      <c r="T64" s="31"/>
      <c r="U64" s="31"/>
      <c r="V64" s="31"/>
    </row>
    <row r="65" spans="2:22" x14ac:dyDescent="0.15">
      <c r="H65" s="128">
        <v>94</v>
      </c>
      <c r="I65" s="119">
        <v>9</v>
      </c>
      <c r="J65" s="454" t="s">
        <v>198</v>
      </c>
      <c r="K65" s="5">
        <f t="shared" si="12"/>
        <v>13</v>
      </c>
      <c r="L65" s="224" t="s">
        <v>7</v>
      </c>
      <c r="M65" s="236">
        <v>10243</v>
      </c>
      <c r="N65" s="128">
        <f t="shared" si="13"/>
        <v>10582</v>
      </c>
      <c r="O65" s="54"/>
      <c r="S65" s="31"/>
      <c r="T65" s="31"/>
      <c r="U65" s="31"/>
      <c r="V65" s="31"/>
    </row>
    <row r="66" spans="2:22" x14ac:dyDescent="0.15">
      <c r="H66" s="128">
        <v>42</v>
      </c>
      <c r="I66" s="119">
        <v>4</v>
      </c>
      <c r="J66" s="224" t="s">
        <v>12</v>
      </c>
      <c r="K66" s="5">
        <f t="shared" si="12"/>
        <v>33</v>
      </c>
      <c r="L66" s="224" t="s">
        <v>0</v>
      </c>
      <c r="M66" s="236">
        <v>7595</v>
      </c>
      <c r="N66" s="128">
        <f t="shared" si="13"/>
        <v>5884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128">
        <v>27</v>
      </c>
      <c r="I67" s="119">
        <v>1</v>
      </c>
      <c r="J67" s="224" t="s">
        <v>4</v>
      </c>
      <c r="K67" s="5">
        <f t="shared" si="12"/>
        <v>40</v>
      </c>
      <c r="L67" s="224" t="s">
        <v>2</v>
      </c>
      <c r="M67" s="236">
        <v>8746</v>
      </c>
      <c r="N67" s="128">
        <f t="shared" si="13"/>
        <v>4408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19</v>
      </c>
      <c r="I68" s="119">
        <v>29</v>
      </c>
      <c r="J68" s="224" t="s">
        <v>116</v>
      </c>
      <c r="K68" s="5">
        <f t="shared" si="12"/>
        <v>34</v>
      </c>
      <c r="L68" s="224" t="s">
        <v>1</v>
      </c>
      <c r="M68" s="236">
        <v>3912</v>
      </c>
      <c r="N68" s="128">
        <f t="shared" si="13"/>
        <v>4095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53">
        <v>12</v>
      </c>
      <c r="I69" s="119">
        <v>35</v>
      </c>
      <c r="J69" s="224" t="s">
        <v>37</v>
      </c>
      <c r="K69" s="5">
        <f t="shared" si="12"/>
        <v>24</v>
      </c>
      <c r="L69" s="224" t="s">
        <v>29</v>
      </c>
      <c r="M69" s="236">
        <v>3646</v>
      </c>
      <c r="N69" s="128">
        <f t="shared" si="13"/>
        <v>4057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53">
        <v>10</v>
      </c>
      <c r="I70" s="119">
        <v>30</v>
      </c>
      <c r="J70" s="224" t="s">
        <v>34</v>
      </c>
      <c r="K70" s="5">
        <f t="shared" si="12"/>
        <v>22</v>
      </c>
      <c r="L70" s="224" t="s">
        <v>27</v>
      </c>
      <c r="M70" s="236">
        <v>2320</v>
      </c>
      <c r="N70" s="128">
        <f t="shared" si="13"/>
        <v>3425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53">
        <v>0</v>
      </c>
      <c r="I71" s="119">
        <v>2</v>
      </c>
      <c r="J71" s="224" t="s">
        <v>6</v>
      </c>
      <c r="K71" s="5">
        <f t="shared" si="12"/>
        <v>16</v>
      </c>
      <c r="L71" s="224" t="s">
        <v>3</v>
      </c>
      <c r="M71" s="236">
        <v>2101</v>
      </c>
      <c r="N71" s="128">
        <f t="shared" si="13"/>
        <v>3134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53">
        <v>0</v>
      </c>
      <c r="I72" s="119">
        <v>3</v>
      </c>
      <c r="J72" s="224" t="s">
        <v>11</v>
      </c>
      <c r="K72" s="5">
        <f t="shared" si="12"/>
        <v>15</v>
      </c>
      <c r="L72" s="227" t="s">
        <v>21</v>
      </c>
      <c r="M72" s="237">
        <v>1853</v>
      </c>
      <c r="N72" s="128">
        <f t="shared" si="13"/>
        <v>3001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127">
        <v>0</v>
      </c>
      <c r="I73" s="119">
        <v>5</v>
      </c>
      <c r="J73" s="224" t="s">
        <v>13</v>
      </c>
      <c r="K73" s="52"/>
      <c r="L73" s="383" t="s">
        <v>106</v>
      </c>
      <c r="M73" s="235">
        <v>94228</v>
      </c>
      <c r="N73" s="234">
        <f>SUM(H89)</f>
        <v>102545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452">
        <v>0</v>
      </c>
      <c r="I74" s="119">
        <v>6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7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397">
        <v>0</v>
      </c>
      <c r="I76" s="119">
        <v>8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127">
        <v>0</v>
      </c>
      <c r="I77" s="119">
        <v>10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127">
        <v>0</v>
      </c>
      <c r="I78" s="119">
        <v>11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6">
        <v>0</v>
      </c>
      <c r="I79" s="119">
        <v>12</v>
      </c>
      <c r="J79" s="224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127">
        <v>0</v>
      </c>
      <c r="I80" s="119">
        <v>14</v>
      </c>
      <c r="J80" s="224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169">
        <v>0</v>
      </c>
      <c r="I81" s="119">
        <v>18</v>
      </c>
      <c r="J81" s="224" t="s">
        <v>23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128">
        <v>0</v>
      </c>
      <c r="I82" s="119">
        <v>19</v>
      </c>
      <c r="J82" s="224" t="s">
        <v>24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53">
        <v>0</v>
      </c>
      <c r="I83" s="119">
        <v>20</v>
      </c>
      <c r="J83" s="224" t="s">
        <v>25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127">
        <v>0</v>
      </c>
      <c r="I84" s="119">
        <v>28</v>
      </c>
      <c r="J84" s="224" t="s">
        <v>33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53">
        <v>0</v>
      </c>
      <c r="I85" s="119">
        <v>31</v>
      </c>
      <c r="J85" s="224" t="s">
        <v>117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127">
        <v>0</v>
      </c>
      <c r="I86" s="119">
        <v>32</v>
      </c>
      <c r="J86" s="224" t="s">
        <v>36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53">
        <v>0</v>
      </c>
      <c r="I87" s="119">
        <v>37</v>
      </c>
      <c r="J87" s="224" t="s">
        <v>38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39</v>
      </c>
      <c r="J88" s="224" t="s">
        <v>40</v>
      </c>
      <c r="L88" s="57"/>
      <c r="M88" s="31"/>
      <c r="N88" s="31"/>
      <c r="O88" s="31"/>
      <c r="Q88" s="31"/>
    </row>
    <row r="89" spans="8:22" x14ac:dyDescent="0.15">
      <c r="H89" s="165">
        <f>SUM(H49:H88)</f>
        <v>102545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L45" sqref="L4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222</v>
      </c>
      <c r="I2" s="119"/>
      <c r="J2" s="259" t="s">
        <v>124</v>
      </c>
      <c r="K2" s="5"/>
      <c r="L2" s="251" t="s">
        <v>213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33349</v>
      </c>
      <c r="I4" s="119">
        <v>3</v>
      </c>
      <c r="J4" s="40" t="s">
        <v>11</v>
      </c>
      <c r="K4" s="277">
        <f>SUM(I4)</f>
        <v>3</v>
      </c>
      <c r="L4" s="374">
        <v>16575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27">
        <v>25417</v>
      </c>
      <c r="I5" s="119">
        <v>17</v>
      </c>
      <c r="J5" s="40" t="s">
        <v>22</v>
      </c>
      <c r="K5" s="277">
        <f t="shared" ref="K5:K13" si="0">SUM(I5)</f>
        <v>17</v>
      </c>
      <c r="L5" s="374">
        <v>18838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21135</v>
      </c>
      <c r="I6" s="119">
        <v>31</v>
      </c>
      <c r="J6" s="40" t="s">
        <v>71</v>
      </c>
      <c r="K6" s="277">
        <f t="shared" si="0"/>
        <v>31</v>
      </c>
      <c r="L6" s="374">
        <v>36494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27">
        <v>14972</v>
      </c>
      <c r="I7" s="119">
        <v>33</v>
      </c>
      <c r="J7" s="40" t="s">
        <v>0</v>
      </c>
      <c r="K7" s="277">
        <f t="shared" si="0"/>
        <v>33</v>
      </c>
      <c r="L7" s="374">
        <v>14633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13740</v>
      </c>
      <c r="I8" s="119">
        <v>2</v>
      </c>
      <c r="J8" s="40" t="s">
        <v>6</v>
      </c>
      <c r="K8" s="277">
        <f t="shared" si="0"/>
        <v>2</v>
      </c>
      <c r="L8" s="374">
        <v>28035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13386</v>
      </c>
      <c r="I9" s="119">
        <v>13</v>
      </c>
      <c r="J9" s="40" t="s">
        <v>7</v>
      </c>
      <c r="K9" s="277">
        <f t="shared" si="0"/>
        <v>13</v>
      </c>
      <c r="L9" s="374">
        <v>11725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13223</v>
      </c>
      <c r="I10" s="119">
        <v>34</v>
      </c>
      <c r="J10" s="40" t="s">
        <v>1</v>
      </c>
      <c r="K10" s="277">
        <f t="shared" si="0"/>
        <v>34</v>
      </c>
      <c r="L10" s="374">
        <v>15410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27">
        <v>12480</v>
      </c>
      <c r="I11" s="119">
        <v>40</v>
      </c>
      <c r="J11" s="404" t="s">
        <v>2</v>
      </c>
      <c r="K11" s="277">
        <f t="shared" si="0"/>
        <v>40</v>
      </c>
      <c r="L11" s="374">
        <v>14377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42">
        <v>11141</v>
      </c>
      <c r="I12" s="119">
        <v>16</v>
      </c>
      <c r="J12" s="40" t="s">
        <v>3</v>
      </c>
      <c r="K12" s="277">
        <f t="shared" si="0"/>
        <v>16</v>
      </c>
      <c r="L12" s="375">
        <v>8270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52">
        <v>6690</v>
      </c>
      <c r="I13" s="194">
        <v>38</v>
      </c>
      <c r="J13" s="103" t="s">
        <v>39</v>
      </c>
      <c r="K13" s="277">
        <f t="shared" si="0"/>
        <v>38</v>
      </c>
      <c r="L13" s="375">
        <v>4398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51">
        <v>6224</v>
      </c>
      <c r="I14" s="303">
        <v>21</v>
      </c>
      <c r="J14" s="553" t="s">
        <v>192</v>
      </c>
      <c r="K14" s="151" t="s">
        <v>8</v>
      </c>
      <c r="L14" s="376">
        <v>217806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5642</v>
      </c>
      <c r="I15" s="119">
        <v>11</v>
      </c>
      <c r="J15" s="40" t="s">
        <v>18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4817</v>
      </c>
      <c r="I16" s="119">
        <v>24</v>
      </c>
      <c r="J16" s="404" t="s">
        <v>29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4612</v>
      </c>
      <c r="I17" s="119">
        <v>26</v>
      </c>
      <c r="J17" s="40" t="s">
        <v>31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3150</v>
      </c>
      <c r="I18" s="119">
        <v>14</v>
      </c>
      <c r="J18" s="40" t="s">
        <v>20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2106</v>
      </c>
      <c r="I19" s="119">
        <v>1</v>
      </c>
      <c r="J19" s="40" t="s">
        <v>4</v>
      </c>
      <c r="K19" s="163">
        <f>SUM(I4)</f>
        <v>3</v>
      </c>
      <c r="L19" s="40" t="s">
        <v>11</v>
      </c>
      <c r="M19" s="519">
        <v>8113</v>
      </c>
      <c r="N19" s="128">
        <f>SUM(H4)</f>
        <v>33349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222</v>
      </c>
      <c r="D20" s="74" t="s">
        <v>213</v>
      </c>
      <c r="E20" s="74" t="s">
        <v>54</v>
      </c>
      <c r="F20" s="74" t="s">
        <v>53</v>
      </c>
      <c r="G20" s="75" t="s">
        <v>55</v>
      </c>
      <c r="H20" s="127">
        <v>1988</v>
      </c>
      <c r="I20" s="119">
        <v>25</v>
      </c>
      <c r="J20" s="40" t="s">
        <v>30</v>
      </c>
      <c r="K20" s="163">
        <f t="shared" ref="K20:K28" si="1">SUM(I5)</f>
        <v>17</v>
      </c>
      <c r="L20" s="40" t="s">
        <v>22</v>
      </c>
      <c r="M20" s="520">
        <v>21453</v>
      </c>
      <c r="N20" s="128">
        <f t="shared" ref="N20:N28" si="2">SUM(H5)</f>
        <v>25417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11</v>
      </c>
      <c r="C21" s="276">
        <f>SUM(H4)</f>
        <v>33349</v>
      </c>
      <c r="D21" s="9">
        <f>SUM(L4)</f>
        <v>16575</v>
      </c>
      <c r="E21" s="66">
        <f t="shared" ref="E21:E30" si="3">SUM(N19/M19*100)</f>
        <v>411.05632934796006</v>
      </c>
      <c r="F21" s="66">
        <f t="shared" ref="F21:F31" si="4">SUM(C21/D21*100)</f>
        <v>201.20060331825039</v>
      </c>
      <c r="G21" s="77"/>
      <c r="H21" s="127">
        <v>1402</v>
      </c>
      <c r="I21" s="119">
        <v>9</v>
      </c>
      <c r="J21" s="454" t="s">
        <v>200</v>
      </c>
      <c r="K21" s="163">
        <f t="shared" si="1"/>
        <v>31</v>
      </c>
      <c r="L21" s="40" t="s">
        <v>71</v>
      </c>
      <c r="M21" s="520">
        <v>21623</v>
      </c>
      <c r="N21" s="128">
        <f t="shared" si="2"/>
        <v>21135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22</v>
      </c>
      <c r="C22" s="276">
        <f t="shared" ref="C22:C30" si="5">SUM(H5)</f>
        <v>25417</v>
      </c>
      <c r="D22" s="9">
        <f t="shared" ref="D22:D30" si="6">SUM(L5)</f>
        <v>18838</v>
      </c>
      <c r="E22" s="66">
        <f t="shared" si="3"/>
        <v>118.47760220015849</v>
      </c>
      <c r="F22" s="66">
        <f t="shared" si="4"/>
        <v>134.9240896061153</v>
      </c>
      <c r="G22" s="77"/>
      <c r="H22" s="53">
        <v>1148</v>
      </c>
      <c r="I22" s="119">
        <v>36</v>
      </c>
      <c r="J22" s="40" t="s">
        <v>5</v>
      </c>
      <c r="K22" s="163">
        <f t="shared" si="1"/>
        <v>33</v>
      </c>
      <c r="L22" s="40" t="s">
        <v>0</v>
      </c>
      <c r="M22" s="520">
        <v>13141</v>
      </c>
      <c r="N22" s="128">
        <f t="shared" si="2"/>
        <v>14972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71</v>
      </c>
      <c r="C23" s="533">
        <f t="shared" si="5"/>
        <v>21135</v>
      </c>
      <c r="D23" s="139">
        <f t="shared" si="6"/>
        <v>36494</v>
      </c>
      <c r="E23" s="534">
        <f t="shared" si="3"/>
        <v>97.743143874577996</v>
      </c>
      <c r="F23" s="534">
        <f t="shared" si="4"/>
        <v>57.913629637748677</v>
      </c>
      <c r="G23" s="77"/>
      <c r="H23" s="127">
        <v>739</v>
      </c>
      <c r="I23" s="119">
        <v>27</v>
      </c>
      <c r="J23" s="40" t="s">
        <v>32</v>
      </c>
      <c r="K23" s="163">
        <f t="shared" si="1"/>
        <v>2</v>
      </c>
      <c r="L23" s="40" t="s">
        <v>6</v>
      </c>
      <c r="M23" s="520">
        <v>12918</v>
      </c>
      <c r="N23" s="128">
        <f t="shared" si="2"/>
        <v>13740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0</v>
      </c>
      <c r="C24" s="276">
        <f t="shared" si="5"/>
        <v>14972</v>
      </c>
      <c r="D24" s="9">
        <f t="shared" si="6"/>
        <v>14633</v>
      </c>
      <c r="E24" s="66">
        <f t="shared" si="3"/>
        <v>113.93349060193287</v>
      </c>
      <c r="F24" s="66">
        <f t="shared" si="4"/>
        <v>102.31668147338209</v>
      </c>
      <c r="G24" s="77"/>
      <c r="H24" s="127">
        <v>718</v>
      </c>
      <c r="I24" s="119">
        <v>32</v>
      </c>
      <c r="J24" s="40" t="s">
        <v>36</v>
      </c>
      <c r="K24" s="163">
        <f t="shared" si="1"/>
        <v>13</v>
      </c>
      <c r="L24" s="40" t="s">
        <v>7</v>
      </c>
      <c r="M24" s="520">
        <v>10374</v>
      </c>
      <c r="N24" s="128">
        <f t="shared" si="2"/>
        <v>13386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6</v>
      </c>
      <c r="C25" s="276">
        <f t="shared" si="5"/>
        <v>13740</v>
      </c>
      <c r="D25" s="9">
        <f t="shared" si="6"/>
        <v>28035</v>
      </c>
      <c r="E25" s="66">
        <f t="shared" si="3"/>
        <v>106.36321411983278</v>
      </c>
      <c r="F25" s="66">
        <f t="shared" si="4"/>
        <v>49.010165864098447</v>
      </c>
      <c r="G25" s="87"/>
      <c r="H25" s="53">
        <v>442</v>
      </c>
      <c r="I25" s="119">
        <v>39</v>
      </c>
      <c r="J25" s="40" t="s">
        <v>40</v>
      </c>
      <c r="K25" s="163">
        <f t="shared" si="1"/>
        <v>34</v>
      </c>
      <c r="L25" s="40" t="s">
        <v>1</v>
      </c>
      <c r="M25" s="520">
        <v>14260</v>
      </c>
      <c r="N25" s="128">
        <f t="shared" si="2"/>
        <v>13223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7</v>
      </c>
      <c r="C26" s="276">
        <f t="shared" si="5"/>
        <v>13386</v>
      </c>
      <c r="D26" s="9">
        <f t="shared" si="6"/>
        <v>11725</v>
      </c>
      <c r="E26" s="66">
        <f t="shared" si="3"/>
        <v>129.03412377096589</v>
      </c>
      <c r="F26" s="66">
        <f t="shared" si="4"/>
        <v>114.16631130063965</v>
      </c>
      <c r="G26" s="77"/>
      <c r="H26" s="127">
        <v>394</v>
      </c>
      <c r="I26" s="119">
        <v>12</v>
      </c>
      <c r="J26" s="40" t="s">
        <v>19</v>
      </c>
      <c r="K26" s="163">
        <f t="shared" si="1"/>
        <v>40</v>
      </c>
      <c r="L26" s="404" t="s">
        <v>2</v>
      </c>
      <c r="M26" s="520">
        <v>6671</v>
      </c>
      <c r="N26" s="128">
        <f t="shared" si="2"/>
        <v>12480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1</v>
      </c>
      <c r="C27" s="276">
        <f t="shared" si="5"/>
        <v>13223</v>
      </c>
      <c r="D27" s="9">
        <f t="shared" si="6"/>
        <v>15410</v>
      </c>
      <c r="E27" s="66">
        <f t="shared" si="3"/>
        <v>92.72791023842916</v>
      </c>
      <c r="F27" s="66">
        <f t="shared" si="4"/>
        <v>85.807916937053861</v>
      </c>
      <c r="G27" s="77"/>
      <c r="H27" s="127">
        <v>320</v>
      </c>
      <c r="I27" s="119">
        <v>7</v>
      </c>
      <c r="J27" s="40" t="s">
        <v>15</v>
      </c>
      <c r="K27" s="163">
        <f t="shared" si="1"/>
        <v>16</v>
      </c>
      <c r="L27" s="40" t="s">
        <v>3</v>
      </c>
      <c r="M27" s="521">
        <v>13504</v>
      </c>
      <c r="N27" s="128">
        <f t="shared" si="2"/>
        <v>11141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4" t="s">
        <v>2</v>
      </c>
      <c r="C28" s="276">
        <f t="shared" si="5"/>
        <v>12480</v>
      </c>
      <c r="D28" s="9">
        <f t="shared" si="6"/>
        <v>14377</v>
      </c>
      <c r="E28" s="66">
        <f t="shared" si="3"/>
        <v>187.07839904062359</v>
      </c>
      <c r="F28" s="66">
        <f t="shared" si="4"/>
        <v>86.80531404326355</v>
      </c>
      <c r="G28" s="88"/>
      <c r="H28" s="127">
        <v>187</v>
      </c>
      <c r="I28" s="119">
        <v>20</v>
      </c>
      <c r="J28" s="40" t="s">
        <v>25</v>
      </c>
      <c r="K28" s="252">
        <f t="shared" si="1"/>
        <v>38</v>
      </c>
      <c r="L28" s="103" t="s">
        <v>39</v>
      </c>
      <c r="M28" s="522">
        <v>10718</v>
      </c>
      <c r="N28" s="233">
        <f t="shared" si="2"/>
        <v>6690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3</v>
      </c>
      <c r="C29" s="276">
        <f t="shared" si="5"/>
        <v>11141</v>
      </c>
      <c r="D29" s="9">
        <f t="shared" si="6"/>
        <v>8270</v>
      </c>
      <c r="E29" s="66">
        <f t="shared" si="3"/>
        <v>82.501481042654021</v>
      </c>
      <c r="F29" s="66">
        <f t="shared" si="4"/>
        <v>134.71584038694076</v>
      </c>
      <c r="G29" s="87"/>
      <c r="H29" s="127">
        <v>184</v>
      </c>
      <c r="I29" s="119">
        <v>4</v>
      </c>
      <c r="J29" s="40" t="s">
        <v>12</v>
      </c>
      <c r="K29" s="161"/>
      <c r="L29" s="161" t="s">
        <v>204</v>
      </c>
      <c r="M29" s="523">
        <v>166740</v>
      </c>
      <c r="N29" s="241">
        <f>SUM(H44)</f>
        <v>199816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39</v>
      </c>
      <c r="C30" s="276">
        <f t="shared" si="5"/>
        <v>6690</v>
      </c>
      <c r="D30" s="9">
        <f t="shared" si="6"/>
        <v>4398</v>
      </c>
      <c r="E30" s="72">
        <f t="shared" si="3"/>
        <v>62.418361634633321</v>
      </c>
      <c r="F30" s="78">
        <f t="shared" si="4"/>
        <v>152.11459754433832</v>
      </c>
      <c r="G30" s="90"/>
      <c r="H30" s="127">
        <v>58</v>
      </c>
      <c r="I30" s="119">
        <v>18</v>
      </c>
      <c r="J30" s="40" t="s">
        <v>23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199816</v>
      </c>
      <c r="D31" s="82">
        <f>SUM(L14)</f>
        <v>217806</v>
      </c>
      <c r="E31" s="85">
        <f>SUM(N29/M29*100)</f>
        <v>119.83687177641838</v>
      </c>
      <c r="F31" s="78">
        <f t="shared" si="4"/>
        <v>91.740356096709917</v>
      </c>
      <c r="G31" s="86"/>
      <c r="H31" s="127">
        <v>42</v>
      </c>
      <c r="I31" s="119">
        <v>5</v>
      </c>
      <c r="J31" s="40" t="s">
        <v>13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449">
        <v>37</v>
      </c>
      <c r="I32" s="119">
        <v>10</v>
      </c>
      <c r="J32" s="40" t="s">
        <v>17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18</v>
      </c>
      <c r="I33" s="119">
        <v>15</v>
      </c>
      <c r="J33" s="40" t="s">
        <v>21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53">
        <v>18</v>
      </c>
      <c r="I34" s="119">
        <v>19</v>
      </c>
      <c r="J34" s="40" t="s">
        <v>24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16</v>
      </c>
      <c r="I35" s="119">
        <v>29</v>
      </c>
      <c r="J35" s="40" t="s">
        <v>57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6">
        <v>13</v>
      </c>
      <c r="I36" s="119">
        <v>37</v>
      </c>
      <c r="J36" s="40" t="s">
        <v>38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8</v>
      </c>
      <c r="I37" s="119">
        <v>23</v>
      </c>
      <c r="J37" s="40" t="s">
        <v>28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6</v>
      </c>
      <c r="J38" s="40" t="s">
        <v>14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8</v>
      </c>
      <c r="J39" s="40" t="s">
        <v>16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39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27">
        <v>0</v>
      </c>
      <c r="I43" s="119">
        <v>35</v>
      </c>
      <c r="J43" s="40" t="s">
        <v>37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199816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222</v>
      </c>
      <c r="I48" s="119"/>
      <c r="J48" s="262" t="s">
        <v>104</v>
      </c>
      <c r="K48" s="5"/>
      <c r="L48" s="443" t="s">
        <v>213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3" t="s">
        <v>219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23909</v>
      </c>
      <c r="I50" s="119">
        <v>16</v>
      </c>
      <c r="J50" s="40" t="s">
        <v>3</v>
      </c>
      <c r="K50" s="441">
        <f>SUM(I50)</f>
        <v>16</v>
      </c>
      <c r="L50" s="444">
        <v>24495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7176</v>
      </c>
      <c r="I51" s="119">
        <v>38</v>
      </c>
      <c r="J51" s="40" t="s">
        <v>39</v>
      </c>
      <c r="K51" s="441">
        <f t="shared" ref="K51:K59" si="7">SUM(I51)</f>
        <v>38</v>
      </c>
      <c r="L51" s="445">
        <v>5627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3218</v>
      </c>
      <c r="I52" s="119">
        <v>26</v>
      </c>
      <c r="J52" s="40" t="s">
        <v>31</v>
      </c>
      <c r="K52" s="441">
        <f t="shared" si="7"/>
        <v>26</v>
      </c>
      <c r="L52" s="445">
        <v>3472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222</v>
      </c>
      <c r="D53" s="74" t="s">
        <v>213</v>
      </c>
      <c r="E53" s="74" t="s">
        <v>54</v>
      </c>
      <c r="F53" s="74" t="s">
        <v>53</v>
      </c>
      <c r="G53" s="75" t="s">
        <v>55</v>
      </c>
      <c r="H53" s="53">
        <v>2991</v>
      </c>
      <c r="I53" s="119">
        <v>34</v>
      </c>
      <c r="J53" s="40" t="s">
        <v>1</v>
      </c>
      <c r="K53" s="441">
        <f t="shared" si="7"/>
        <v>34</v>
      </c>
      <c r="L53" s="445">
        <v>3732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23909</v>
      </c>
      <c r="D54" s="139">
        <f>SUM(L50)</f>
        <v>24495</v>
      </c>
      <c r="E54" s="66">
        <f t="shared" ref="E54:E63" si="8">SUM(N67/M67*100)</f>
        <v>106.30947087594487</v>
      </c>
      <c r="F54" s="66">
        <f t="shared" ref="F54:F61" si="9">SUM(C54/D54*100)</f>
        <v>97.60767503572157</v>
      </c>
      <c r="G54" s="77"/>
      <c r="H54" s="53">
        <v>1820</v>
      </c>
      <c r="I54" s="119">
        <v>33</v>
      </c>
      <c r="J54" s="40" t="s">
        <v>0</v>
      </c>
      <c r="K54" s="441">
        <f t="shared" si="7"/>
        <v>33</v>
      </c>
      <c r="L54" s="445">
        <v>2688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39</v>
      </c>
      <c r="C55" s="52">
        <f t="shared" ref="C55:C63" si="10">SUM(H51)</f>
        <v>7176</v>
      </c>
      <c r="D55" s="139">
        <f t="shared" ref="D55:D63" si="11">SUM(L51)</f>
        <v>5627</v>
      </c>
      <c r="E55" s="66">
        <f t="shared" si="8"/>
        <v>94.371383482377695</v>
      </c>
      <c r="F55" s="66">
        <f t="shared" si="9"/>
        <v>127.52799004798294</v>
      </c>
      <c r="G55" s="77"/>
      <c r="H55" s="53">
        <v>945</v>
      </c>
      <c r="I55" s="119">
        <v>40</v>
      </c>
      <c r="J55" s="40" t="s">
        <v>2</v>
      </c>
      <c r="K55" s="441">
        <f t="shared" si="7"/>
        <v>40</v>
      </c>
      <c r="L55" s="445">
        <v>475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31</v>
      </c>
      <c r="C56" s="52">
        <f t="shared" si="10"/>
        <v>3218</v>
      </c>
      <c r="D56" s="139">
        <f t="shared" si="11"/>
        <v>3472</v>
      </c>
      <c r="E56" s="66">
        <f t="shared" si="8"/>
        <v>65.686874872422933</v>
      </c>
      <c r="F56" s="66">
        <f t="shared" si="9"/>
        <v>92.684331797235018</v>
      </c>
      <c r="G56" s="77"/>
      <c r="H56" s="53">
        <v>822</v>
      </c>
      <c r="I56" s="119">
        <v>14</v>
      </c>
      <c r="J56" s="40" t="s">
        <v>20</v>
      </c>
      <c r="K56" s="441">
        <f t="shared" si="7"/>
        <v>14</v>
      </c>
      <c r="L56" s="445">
        <v>576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1</v>
      </c>
      <c r="C57" s="52">
        <f t="shared" si="10"/>
        <v>2991</v>
      </c>
      <c r="D57" s="139">
        <f t="shared" si="11"/>
        <v>3732</v>
      </c>
      <c r="E57" s="66">
        <f t="shared" si="8"/>
        <v>97.299934938191285</v>
      </c>
      <c r="F57" s="66">
        <f t="shared" si="9"/>
        <v>80.144694533762063</v>
      </c>
      <c r="G57" s="77"/>
      <c r="H57" s="127">
        <v>783</v>
      </c>
      <c r="I57" s="119">
        <v>25</v>
      </c>
      <c r="J57" s="40" t="s">
        <v>30</v>
      </c>
      <c r="K57" s="441">
        <f t="shared" si="7"/>
        <v>25</v>
      </c>
      <c r="L57" s="445">
        <v>1692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0</v>
      </c>
      <c r="C58" s="52">
        <f t="shared" si="10"/>
        <v>1820</v>
      </c>
      <c r="D58" s="139">
        <f t="shared" si="11"/>
        <v>2688</v>
      </c>
      <c r="E58" s="66">
        <f t="shared" si="8"/>
        <v>190.97586568730324</v>
      </c>
      <c r="F58" s="66">
        <f t="shared" si="9"/>
        <v>67.708333333333343</v>
      </c>
      <c r="G58" s="87"/>
      <c r="H58" s="53">
        <v>524</v>
      </c>
      <c r="I58" s="119">
        <v>31</v>
      </c>
      <c r="J58" s="40" t="s">
        <v>128</v>
      </c>
      <c r="K58" s="441">
        <f t="shared" si="7"/>
        <v>31</v>
      </c>
      <c r="L58" s="445">
        <v>429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2</v>
      </c>
      <c r="C59" s="52">
        <f t="shared" si="10"/>
        <v>945</v>
      </c>
      <c r="D59" s="139">
        <f t="shared" si="11"/>
        <v>475</v>
      </c>
      <c r="E59" s="66">
        <f t="shared" si="8"/>
        <v>119.62025316455696</v>
      </c>
      <c r="F59" s="66">
        <f t="shared" si="9"/>
        <v>198.94736842105263</v>
      </c>
      <c r="G59" s="77"/>
      <c r="H59" s="535">
        <v>280</v>
      </c>
      <c r="I59" s="194">
        <v>36</v>
      </c>
      <c r="J59" s="103" t="s">
        <v>5</v>
      </c>
      <c r="K59" s="442">
        <f t="shared" si="7"/>
        <v>36</v>
      </c>
      <c r="L59" s="446">
        <v>321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4">
        <v>7</v>
      </c>
      <c r="B60" s="40" t="s">
        <v>20</v>
      </c>
      <c r="C60" s="128">
        <f t="shared" si="10"/>
        <v>822</v>
      </c>
      <c r="D60" s="139">
        <f t="shared" si="11"/>
        <v>576</v>
      </c>
      <c r="E60" s="66">
        <f t="shared" si="8"/>
        <v>136.77204658901829</v>
      </c>
      <c r="F60" s="66">
        <f t="shared" si="9"/>
        <v>142.70833333333331</v>
      </c>
      <c r="G60" s="505"/>
      <c r="H60" s="554">
        <v>222</v>
      </c>
      <c r="I60" s="303">
        <v>15</v>
      </c>
      <c r="J60" s="518" t="s">
        <v>21</v>
      </c>
      <c r="K60" s="506" t="s">
        <v>8</v>
      </c>
      <c r="L60" s="528">
        <v>44776</v>
      </c>
      <c r="M60" s="507"/>
      <c r="N60" s="130"/>
      <c r="Q60" s="129"/>
      <c r="R60" s="50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30</v>
      </c>
      <c r="C61" s="52">
        <f t="shared" si="10"/>
        <v>783</v>
      </c>
      <c r="D61" s="139">
        <f t="shared" si="11"/>
        <v>1692</v>
      </c>
      <c r="E61" s="66">
        <f t="shared" si="8"/>
        <v>47.773032336790727</v>
      </c>
      <c r="F61" s="66">
        <f t="shared" si="9"/>
        <v>46.276595744680847</v>
      </c>
      <c r="G61" s="88"/>
      <c r="H61" s="53">
        <v>182</v>
      </c>
      <c r="I61" s="119">
        <v>24</v>
      </c>
      <c r="J61" s="404" t="s">
        <v>29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71</v>
      </c>
      <c r="C62" s="52">
        <f t="shared" si="10"/>
        <v>524</v>
      </c>
      <c r="D62" s="139">
        <f t="shared" si="11"/>
        <v>429</v>
      </c>
      <c r="E62" s="66">
        <f t="shared" si="8"/>
        <v>63.592233009708742</v>
      </c>
      <c r="F62" s="66">
        <f>SUM(C62/D62*100)</f>
        <v>122.14452214452214</v>
      </c>
      <c r="G62" s="87"/>
      <c r="H62" s="397">
        <v>90</v>
      </c>
      <c r="I62" s="119">
        <v>37</v>
      </c>
      <c r="J62" s="40" t="s">
        <v>38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5</v>
      </c>
      <c r="C63" s="52">
        <f t="shared" si="10"/>
        <v>280</v>
      </c>
      <c r="D63" s="139">
        <f t="shared" si="11"/>
        <v>321</v>
      </c>
      <c r="E63" s="72">
        <f t="shared" si="8"/>
        <v>76.502732240437155</v>
      </c>
      <c r="F63" s="66">
        <f>SUM(C63/D63*100)</f>
        <v>87.227414330218068</v>
      </c>
      <c r="G63" s="90"/>
      <c r="H63" s="53">
        <v>86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43231</v>
      </c>
      <c r="D64" s="82">
        <f>SUM(L60)</f>
        <v>44776</v>
      </c>
      <c r="E64" s="85">
        <f>SUM(N77/M77*100)</f>
        <v>97.441734661677856</v>
      </c>
      <c r="F64" s="85">
        <f>SUM(C64/D64*100)</f>
        <v>96.54949079864214</v>
      </c>
      <c r="G64" s="86"/>
      <c r="H64" s="169">
        <v>85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80</v>
      </c>
      <c r="I65" s="119">
        <v>9</v>
      </c>
      <c r="J65" s="454" t="s">
        <v>200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14</v>
      </c>
      <c r="I66" s="119">
        <v>17</v>
      </c>
      <c r="J66" s="40" t="s">
        <v>22</v>
      </c>
      <c r="K66" s="1"/>
      <c r="L66" s="263" t="s">
        <v>104</v>
      </c>
      <c r="M66" s="464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53">
        <v>3</v>
      </c>
      <c r="I67" s="119">
        <v>23</v>
      </c>
      <c r="J67" s="40" t="s">
        <v>28</v>
      </c>
      <c r="K67" s="5">
        <f>SUM(I50)</f>
        <v>16</v>
      </c>
      <c r="L67" s="40" t="s">
        <v>3</v>
      </c>
      <c r="M67" s="238">
        <v>22490</v>
      </c>
      <c r="N67" s="128">
        <f>SUM(H50)</f>
        <v>23909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127">
        <v>1</v>
      </c>
      <c r="I68" s="119">
        <v>19</v>
      </c>
      <c r="J68" s="40" t="s">
        <v>24</v>
      </c>
      <c r="K68" s="5">
        <f t="shared" ref="K68:K76" si="12">SUM(I51)</f>
        <v>38</v>
      </c>
      <c r="L68" s="40" t="s">
        <v>39</v>
      </c>
      <c r="M68" s="239">
        <v>7604</v>
      </c>
      <c r="N68" s="128">
        <f t="shared" ref="N68:N76" si="13">SUM(H51)</f>
        <v>7176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53">
        <v>0</v>
      </c>
      <c r="I69" s="119">
        <v>2</v>
      </c>
      <c r="J69" s="40" t="s">
        <v>6</v>
      </c>
      <c r="K69" s="5">
        <f t="shared" si="12"/>
        <v>26</v>
      </c>
      <c r="L69" s="40" t="s">
        <v>31</v>
      </c>
      <c r="M69" s="239">
        <v>4899</v>
      </c>
      <c r="N69" s="128">
        <f t="shared" si="13"/>
        <v>3218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3</v>
      </c>
      <c r="J70" s="40" t="s">
        <v>11</v>
      </c>
      <c r="K70" s="5">
        <f t="shared" si="12"/>
        <v>34</v>
      </c>
      <c r="L70" s="40" t="s">
        <v>1</v>
      </c>
      <c r="M70" s="239">
        <v>3074</v>
      </c>
      <c r="N70" s="128">
        <f t="shared" si="13"/>
        <v>2991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53">
        <v>0</v>
      </c>
      <c r="I71" s="119">
        <v>4</v>
      </c>
      <c r="J71" s="40" t="s">
        <v>12</v>
      </c>
      <c r="K71" s="5">
        <f t="shared" si="12"/>
        <v>33</v>
      </c>
      <c r="L71" s="40" t="s">
        <v>0</v>
      </c>
      <c r="M71" s="239">
        <v>953</v>
      </c>
      <c r="N71" s="128">
        <f t="shared" si="13"/>
        <v>1820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127">
        <v>0</v>
      </c>
      <c r="I72" s="119">
        <v>5</v>
      </c>
      <c r="J72" s="40" t="s">
        <v>13</v>
      </c>
      <c r="K72" s="5">
        <f t="shared" si="12"/>
        <v>40</v>
      </c>
      <c r="L72" s="40" t="s">
        <v>2</v>
      </c>
      <c r="M72" s="239">
        <v>790</v>
      </c>
      <c r="N72" s="128">
        <f t="shared" si="13"/>
        <v>945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6</v>
      </c>
      <c r="J73" s="40" t="s">
        <v>14</v>
      </c>
      <c r="K73" s="5">
        <f t="shared" si="12"/>
        <v>14</v>
      </c>
      <c r="L73" s="40" t="s">
        <v>20</v>
      </c>
      <c r="M73" s="239">
        <v>601</v>
      </c>
      <c r="N73" s="128">
        <f t="shared" si="13"/>
        <v>822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7</v>
      </c>
      <c r="J74" s="40" t="s">
        <v>15</v>
      </c>
      <c r="K74" s="5">
        <f t="shared" si="12"/>
        <v>25</v>
      </c>
      <c r="L74" s="40" t="s">
        <v>30</v>
      </c>
      <c r="M74" s="239">
        <v>1639</v>
      </c>
      <c r="N74" s="128">
        <f t="shared" si="13"/>
        <v>783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53">
        <v>0</v>
      </c>
      <c r="I75" s="119">
        <v>8</v>
      </c>
      <c r="J75" s="40" t="s">
        <v>16</v>
      </c>
      <c r="K75" s="5">
        <f t="shared" si="12"/>
        <v>31</v>
      </c>
      <c r="L75" s="40" t="s">
        <v>71</v>
      </c>
      <c r="M75" s="239">
        <v>824</v>
      </c>
      <c r="N75" s="128">
        <f t="shared" si="13"/>
        <v>524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10</v>
      </c>
      <c r="J76" s="40" t="s">
        <v>17</v>
      </c>
      <c r="K76" s="18">
        <f t="shared" si="12"/>
        <v>36</v>
      </c>
      <c r="L76" s="103" t="s">
        <v>5</v>
      </c>
      <c r="M76" s="240">
        <v>366</v>
      </c>
      <c r="N76" s="233">
        <f t="shared" si="13"/>
        <v>280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397">
        <v>0</v>
      </c>
      <c r="I77" s="119">
        <v>11</v>
      </c>
      <c r="J77" s="40" t="s">
        <v>18</v>
      </c>
      <c r="K77" s="5"/>
      <c r="L77" s="161" t="s">
        <v>69</v>
      </c>
      <c r="M77" s="409">
        <v>44366</v>
      </c>
      <c r="N77" s="241">
        <f>SUM(H90)</f>
        <v>43231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2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127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71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127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127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127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43231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L45" sqref="L4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225</v>
      </c>
      <c r="I2" s="5"/>
      <c r="J2" s="254" t="s">
        <v>122</v>
      </c>
      <c r="K2" s="117"/>
      <c r="L2" s="432" t="s">
        <v>217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3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449">
        <v>24743</v>
      </c>
      <c r="I4" s="119">
        <v>33</v>
      </c>
      <c r="J4" s="225" t="s">
        <v>0</v>
      </c>
      <c r="K4" s="167">
        <f>SUM(I4)</f>
        <v>33</v>
      </c>
      <c r="L4" s="425">
        <v>24040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10937</v>
      </c>
      <c r="I5" s="119">
        <v>40</v>
      </c>
      <c r="J5" s="225" t="s">
        <v>2</v>
      </c>
      <c r="K5" s="167">
        <f t="shared" ref="K5:K13" si="0">SUM(I5)</f>
        <v>40</v>
      </c>
      <c r="L5" s="426">
        <v>8640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10876</v>
      </c>
      <c r="I6" s="119">
        <v>13</v>
      </c>
      <c r="J6" s="225" t="s">
        <v>7</v>
      </c>
      <c r="K6" s="167">
        <f t="shared" si="0"/>
        <v>13</v>
      </c>
      <c r="L6" s="426">
        <v>7957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9849</v>
      </c>
      <c r="I7" s="119">
        <v>25</v>
      </c>
      <c r="J7" s="225" t="s">
        <v>30</v>
      </c>
      <c r="K7" s="167">
        <f t="shared" si="0"/>
        <v>25</v>
      </c>
      <c r="L7" s="426">
        <v>2416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9243</v>
      </c>
      <c r="I8" s="119">
        <v>9</v>
      </c>
      <c r="J8" s="472" t="s">
        <v>199</v>
      </c>
      <c r="K8" s="167">
        <f t="shared" si="0"/>
        <v>9</v>
      </c>
      <c r="L8" s="426">
        <v>7300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397">
        <v>8997</v>
      </c>
      <c r="I9" s="119">
        <v>34</v>
      </c>
      <c r="J9" s="225" t="s">
        <v>1</v>
      </c>
      <c r="K9" s="167">
        <f t="shared" si="0"/>
        <v>34</v>
      </c>
      <c r="L9" s="426">
        <v>18939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397">
        <v>5415</v>
      </c>
      <c r="I10" s="119">
        <v>24</v>
      </c>
      <c r="J10" s="225" t="s">
        <v>29</v>
      </c>
      <c r="K10" s="167">
        <f t="shared" si="0"/>
        <v>24</v>
      </c>
      <c r="L10" s="426">
        <v>7171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2720</v>
      </c>
      <c r="I11" s="119">
        <v>12</v>
      </c>
      <c r="J11" s="225" t="s">
        <v>19</v>
      </c>
      <c r="K11" s="167">
        <f t="shared" si="0"/>
        <v>12</v>
      </c>
      <c r="L11" s="426">
        <v>2900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2317</v>
      </c>
      <c r="I12" s="119">
        <v>36</v>
      </c>
      <c r="J12" s="225" t="s">
        <v>5</v>
      </c>
      <c r="K12" s="167">
        <f t="shared" si="0"/>
        <v>36</v>
      </c>
      <c r="L12" s="426">
        <v>3364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1344</v>
      </c>
      <c r="I13" s="194">
        <v>22</v>
      </c>
      <c r="J13" s="302" t="s">
        <v>27</v>
      </c>
      <c r="K13" s="253">
        <f t="shared" si="0"/>
        <v>22</v>
      </c>
      <c r="L13" s="434">
        <v>568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32">
        <v>1050</v>
      </c>
      <c r="I14" s="303">
        <v>17</v>
      </c>
      <c r="J14" s="525" t="s">
        <v>22</v>
      </c>
      <c r="K14" s="117" t="s">
        <v>8</v>
      </c>
      <c r="L14" s="435">
        <v>90215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944</v>
      </c>
      <c r="I15" s="119">
        <v>16</v>
      </c>
      <c r="J15" s="225" t="s">
        <v>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768</v>
      </c>
      <c r="I16" s="119">
        <v>31</v>
      </c>
      <c r="J16" s="119" t="s">
        <v>182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678</v>
      </c>
      <c r="I17" s="119">
        <v>38</v>
      </c>
      <c r="J17" s="225" t="s">
        <v>39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568</v>
      </c>
      <c r="I18" s="119">
        <v>21</v>
      </c>
      <c r="J18" s="225" t="s">
        <v>26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481</v>
      </c>
      <c r="I19" s="119">
        <v>6</v>
      </c>
      <c r="J19" s="225" t="s">
        <v>14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481</v>
      </c>
      <c r="I20" s="119">
        <v>26</v>
      </c>
      <c r="J20" s="225" t="s">
        <v>31</v>
      </c>
      <c r="K20" s="167">
        <f>SUM(I4)</f>
        <v>33</v>
      </c>
      <c r="L20" s="225" t="s">
        <v>0</v>
      </c>
      <c r="M20" s="436">
        <v>22398</v>
      </c>
      <c r="N20" s="128">
        <f>SUM(H4)</f>
        <v>24743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222</v>
      </c>
      <c r="D21" s="74" t="s">
        <v>213</v>
      </c>
      <c r="E21" s="74" t="s">
        <v>54</v>
      </c>
      <c r="F21" s="74" t="s">
        <v>53</v>
      </c>
      <c r="G21" s="75" t="s">
        <v>55</v>
      </c>
      <c r="H21" s="127">
        <v>277</v>
      </c>
      <c r="I21" s="119">
        <v>18</v>
      </c>
      <c r="J21" s="225" t="s">
        <v>23</v>
      </c>
      <c r="K21" s="167">
        <f t="shared" ref="K21:K29" si="1">SUM(I5)</f>
        <v>40</v>
      </c>
      <c r="L21" s="225" t="s">
        <v>2</v>
      </c>
      <c r="M21" s="437">
        <v>9384</v>
      </c>
      <c r="N21" s="128">
        <f t="shared" ref="N21:N29" si="2">SUM(H5)</f>
        <v>10937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24743</v>
      </c>
      <c r="D22" s="139">
        <f>SUM(L4)</f>
        <v>24040</v>
      </c>
      <c r="E22" s="70">
        <f t="shared" ref="E22:E31" si="3">SUM(N20/M20*100)</f>
        <v>110.46968479328511</v>
      </c>
      <c r="F22" s="66">
        <f t="shared" ref="F22:F32" si="4">SUM(C22/D22*100)</f>
        <v>102.92429284525791</v>
      </c>
      <c r="G22" s="77"/>
      <c r="H22" s="127">
        <v>167</v>
      </c>
      <c r="I22" s="119">
        <v>5</v>
      </c>
      <c r="J22" s="225" t="s">
        <v>13</v>
      </c>
      <c r="K22" s="167">
        <f t="shared" si="1"/>
        <v>13</v>
      </c>
      <c r="L22" s="225" t="s">
        <v>7</v>
      </c>
      <c r="M22" s="437">
        <v>6589</v>
      </c>
      <c r="N22" s="128">
        <f t="shared" si="2"/>
        <v>10876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2</v>
      </c>
      <c r="C23" s="52">
        <f t="shared" ref="C23:C31" si="5">SUM(H5)</f>
        <v>10937</v>
      </c>
      <c r="D23" s="139">
        <f t="shared" ref="D23:D31" si="6">SUM(L5)</f>
        <v>8640</v>
      </c>
      <c r="E23" s="70">
        <f t="shared" si="3"/>
        <v>116.54944586530264</v>
      </c>
      <c r="F23" s="66">
        <f t="shared" si="4"/>
        <v>126.58564814814814</v>
      </c>
      <c r="G23" s="77"/>
      <c r="H23" s="127">
        <v>138</v>
      </c>
      <c r="I23" s="119">
        <v>14</v>
      </c>
      <c r="J23" s="225" t="s">
        <v>20</v>
      </c>
      <c r="K23" s="167">
        <f t="shared" si="1"/>
        <v>25</v>
      </c>
      <c r="L23" s="225" t="s">
        <v>30</v>
      </c>
      <c r="M23" s="437">
        <v>3110</v>
      </c>
      <c r="N23" s="128">
        <f t="shared" si="2"/>
        <v>9849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7</v>
      </c>
      <c r="C24" s="52">
        <f t="shared" si="5"/>
        <v>10876</v>
      </c>
      <c r="D24" s="139">
        <f t="shared" si="6"/>
        <v>7957</v>
      </c>
      <c r="E24" s="70">
        <f t="shared" si="3"/>
        <v>165.06298376081347</v>
      </c>
      <c r="F24" s="66">
        <f t="shared" si="4"/>
        <v>136.68468015583764</v>
      </c>
      <c r="G24" s="77"/>
      <c r="H24" s="127">
        <v>129</v>
      </c>
      <c r="I24" s="119">
        <v>11</v>
      </c>
      <c r="J24" s="225" t="s">
        <v>18</v>
      </c>
      <c r="K24" s="167">
        <f t="shared" si="1"/>
        <v>9</v>
      </c>
      <c r="L24" s="472" t="s">
        <v>198</v>
      </c>
      <c r="M24" s="437">
        <v>8726</v>
      </c>
      <c r="N24" s="128">
        <f t="shared" si="2"/>
        <v>9243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30</v>
      </c>
      <c r="C25" s="52">
        <f t="shared" si="5"/>
        <v>9849</v>
      </c>
      <c r="D25" s="139">
        <f t="shared" si="6"/>
        <v>2416</v>
      </c>
      <c r="E25" s="70">
        <f t="shared" si="3"/>
        <v>316.68810289389069</v>
      </c>
      <c r="F25" s="66">
        <f t="shared" si="4"/>
        <v>407.65728476821187</v>
      </c>
      <c r="G25" s="77"/>
      <c r="H25" s="397">
        <v>79</v>
      </c>
      <c r="I25" s="119">
        <v>2</v>
      </c>
      <c r="J25" s="225" t="s">
        <v>6</v>
      </c>
      <c r="K25" s="167">
        <f t="shared" si="1"/>
        <v>34</v>
      </c>
      <c r="L25" s="225" t="s">
        <v>1</v>
      </c>
      <c r="M25" s="437">
        <v>8584</v>
      </c>
      <c r="N25" s="128">
        <f t="shared" si="2"/>
        <v>8997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472" t="s">
        <v>198</v>
      </c>
      <c r="C26" s="52">
        <f t="shared" si="5"/>
        <v>9243</v>
      </c>
      <c r="D26" s="139">
        <f t="shared" si="6"/>
        <v>7300</v>
      </c>
      <c r="E26" s="70">
        <f t="shared" si="3"/>
        <v>105.92482236992895</v>
      </c>
      <c r="F26" s="66">
        <f t="shared" si="4"/>
        <v>126.61643835616438</v>
      </c>
      <c r="G26" s="87"/>
      <c r="H26" s="127">
        <v>53</v>
      </c>
      <c r="I26" s="119">
        <v>1</v>
      </c>
      <c r="J26" s="225" t="s">
        <v>4</v>
      </c>
      <c r="K26" s="167">
        <f t="shared" si="1"/>
        <v>24</v>
      </c>
      <c r="L26" s="225" t="s">
        <v>29</v>
      </c>
      <c r="M26" s="437">
        <v>6047</v>
      </c>
      <c r="N26" s="128">
        <f t="shared" si="2"/>
        <v>5415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1</v>
      </c>
      <c r="C27" s="52">
        <f t="shared" si="5"/>
        <v>8997</v>
      </c>
      <c r="D27" s="139">
        <f t="shared" si="6"/>
        <v>18939</v>
      </c>
      <c r="E27" s="70">
        <f t="shared" si="3"/>
        <v>104.81127679403541</v>
      </c>
      <c r="F27" s="66">
        <f t="shared" si="4"/>
        <v>47.505148107080622</v>
      </c>
      <c r="G27" s="91"/>
      <c r="H27" s="127">
        <v>29</v>
      </c>
      <c r="I27" s="119">
        <v>29</v>
      </c>
      <c r="J27" s="225" t="s">
        <v>116</v>
      </c>
      <c r="K27" s="167">
        <f t="shared" si="1"/>
        <v>12</v>
      </c>
      <c r="L27" s="225" t="s">
        <v>19</v>
      </c>
      <c r="M27" s="437">
        <v>1407</v>
      </c>
      <c r="N27" s="128">
        <f t="shared" si="2"/>
        <v>2720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29</v>
      </c>
      <c r="C28" s="52">
        <f t="shared" si="5"/>
        <v>5415</v>
      </c>
      <c r="D28" s="139">
        <f t="shared" si="6"/>
        <v>7171</v>
      </c>
      <c r="E28" s="70">
        <f t="shared" si="3"/>
        <v>89.548536464362499</v>
      </c>
      <c r="F28" s="66">
        <f t="shared" si="4"/>
        <v>75.512480825547343</v>
      </c>
      <c r="G28" s="77"/>
      <c r="H28" s="127">
        <v>12</v>
      </c>
      <c r="I28" s="119">
        <v>27</v>
      </c>
      <c r="J28" s="225" t="s">
        <v>32</v>
      </c>
      <c r="K28" s="167">
        <f t="shared" si="1"/>
        <v>36</v>
      </c>
      <c r="L28" s="225" t="s">
        <v>5</v>
      </c>
      <c r="M28" s="437">
        <v>2619</v>
      </c>
      <c r="N28" s="128">
        <f t="shared" si="2"/>
        <v>2317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19</v>
      </c>
      <c r="C29" s="52">
        <f t="shared" si="5"/>
        <v>2720</v>
      </c>
      <c r="D29" s="139">
        <f t="shared" si="6"/>
        <v>2900</v>
      </c>
      <c r="E29" s="70">
        <f t="shared" si="3"/>
        <v>193.31911869225303</v>
      </c>
      <c r="F29" s="66">
        <f t="shared" si="4"/>
        <v>93.793103448275858</v>
      </c>
      <c r="G29" s="88"/>
      <c r="H29" s="397">
        <v>5</v>
      </c>
      <c r="I29" s="119">
        <v>4</v>
      </c>
      <c r="J29" s="225" t="s">
        <v>12</v>
      </c>
      <c r="K29" s="253">
        <f t="shared" si="1"/>
        <v>22</v>
      </c>
      <c r="L29" s="302" t="s">
        <v>27</v>
      </c>
      <c r="M29" s="438">
        <v>1037</v>
      </c>
      <c r="N29" s="128">
        <f t="shared" si="2"/>
        <v>1344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5</v>
      </c>
      <c r="C30" s="52">
        <f t="shared" si="5"/>
        <v>2317</v>
      </c>
      <c r="D30" s="139">
        <f t="shared" si="6"/>
        <v>3364</v>
      </c>
      <c r="E30" s="70">
        <f t="shared" si="3"/>
        <v>88.46888125238641</v>
      </c>
      <c r="F30" s="66">
        <f t="shared" si="4"/>
        <v>68.876337693222354</v>
      </c>
      <c r="G30" s="87"/>
      <c r="H30" s="127">
        <v>5</v>
      </c>
      <c r="I30" s="119">
        <v>32</v>
      </c>
      <c r="J30" s="225" t="s">
        <v>36</v>
      </c>
      <c r="K30" s="161"/>
      <c r="L30" s="451" t="s">
        <v>129</v>
      </c>
      <c r="M30" s="439">
        <v>75680</v>
      </c>
      <c r="N30" s="128">
        <f>SUM(H44)</f>
        <v>92308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2" t="s">
        <v>27</v>
      </c>
      <c r="C31" s="52">
        <f t="shared" si="5"/>
        <v>1344</v>
      </c>
      <c r="D31" s="139">
        <f t="shared" si="6"/>
        <v>568</v>
      </c>
      <c r="E31" s="71">
        <f t="shared" si="3"/>
        <v>129.60462873674058</v>
      </c>
      <c r="F31" s="78">
        <f t="shared" si="4"/>
        <v>236.61971830985914</v>
      </c>
      <c r="G31" s="90"/>
      <c r="H31" s="127">
        <v>2</v>
      </c>
      <c r="I31" s="119">
        <v>20</v>
      </c>
      <c r="J31" s="225" t="s">
        <v>25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92308</v>
      </c>
      <c r="D32" s="82">
        <f>SUM(L14)</f>
        <v>90215</v>
      </c>
      <c r="E32" s="83">
        <f>SUM(N30/M30*100)</f>
        <v>121.97145877378435</v>
      </c>
      <c r="F32" s="78">
        <f t="shared" si="4"/>
        <v>102.3200133015574</v>
      </c>
      <c r="G32" s="86"/>
      <c r="H32" s="128">
        <v>1</v>
      </c>
      <c r="I32" s="119">
        <v>15</v>
      </c>
      <c r="J32" s="225" t="s">
        <v>21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0</v>
      </c>
      <c r="I33" s="119">
        <v>3</v>
      </c>
      <c r="J33" s="225" t="s">
        <v>11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7</v>
      </c>
      <c r="J34" s="225" t="s">
        <v>15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28">
        <v>0</v>
      </c>
      <c r="I35" s="119">
        <v>8</v>
      </c>
      <c r="J35" s="225" t="s">
        <v>16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10</v>
      </c>
      <c r="J36" s="225" t="s">
        <v>17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19</v>
      </c>
      <c r="J37" s="225" t="s">
        <v>24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23</v>
      </c>
      <c r="J38" s="225" t="s">
        <v>28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28</v>
      </c>
      <c r="J39" s="225" t="s">
        <v>33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30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35</v>
      </c>
      <c r="J41" s="225" t="s">
        <v>37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37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39</v>
      </c>
      <c r="J43" s="225" t="s">
        <v>40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92308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222</v>
      </c>
      <c r="I48" s="5"/>
      <c r="J48" s="250" t="s">
        <v>125</v>
      </c>
      <c r="K48" s="117"/>
      <c r="L48" s="411" t="s">
        <v>217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61757</v>
      </c>
      <c r="I50" s="225">
        <v>36</v>
      </c>
      <c r="J50" s="225" t="s">
        <v>5</v>
      </c>
      <c r="K50" s="170">
        <f>SUM(I50)</f>
        <v>36</v>
      </c>
      <c r="L50" s="412">
        <v>71883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37024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26578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18773</v>
      </c>
      <c r="I52" s="225">
        <v>16</v>
      </c>
      <c r="J52" s="224" t="s">
        <v>3</v>
      </c>
      <c r="K52" s="170">
        <f t="shared" si="7"/>
        <v>16</v>
      </c>
      <c r="L52" s="412">
        <v>14381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15807</v>
      </c>
      <c r="I53" s="225">
        <v>26</v>
      </c>
      <c r="J53" s="224" t="s">
        <v>31</v>
      </c>
      <c r="K53" s="170">
        <f t="shared" si="7"/>
        <v>26</v>
      </c>
      <c r="L53" s="412">
        <v>14132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222</v>
      </c>
      <c r="D54" s="74" t="s">
        <v>213</v>
      </c>
      <c r="E54" s="74" t="s">
        <v>54</v>
      </c>
      <c r="F54" s="74" t="s">
        <v>53</v>
      </c>
      <c r="G54" s="75" t="s">
        <v>55</v>
      </c>
      <c r="H54" s="127">
        <v>13137</v>
      </c>
      <c r="I54" s="225">
        <v>24</v>
      </c>
      <c r="J54" s="224" t="s">
        <v>29</v>
      </c>
      <c r="K54" s="170">
        <f t="shared" si="7"/>
        <v>24</v>
      </c>
      <c r="L54" s="412">
        <v>11283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61757</v>
      </c>
      <c r="D55" s="9">
        <f t="shared" ref="D55:D64" si="8">SUM(L50)</f>
        <v>71883</v>
      </c>
      <c r="E55" s="66">
        <f>SUM(N66/M66*100)</f>
        <v>168.1240301636131</v>
      </c>
      <c r="F55" s="66">
        <f t="shared" ref="F55:F65" si="9">SUM(C55/D55*100)</f>
        <v>85.913220093763471</v>
      </c>
      <c r="G55" s="77"/>
      <c r="H55" s="127">
        <v>11729</v>
      </c>
      <c r="I55" s="225">
        <v>40</v>
      </c>
      <c r="J55" s="224" t="s">
        <v>2</v>
      </c>
      <c r="K55" s="170">
        <f t="shared" si="7"/>
        <v>40</v>
      </c>
      <c r="L55" s="412">
        <v>21677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37024</v>
      </c>
      <c r="D56" s="9">
        <f t="shared" si="8"/>
        <v>26578</v>
      </c>
      <c r="E56" s="66">
        <f t="shared" ref="E56:E65" si="11">SUM(N67/M67*100)</f>
        <v>113.69261477045909</v>
      </c>
      <c r="F56" s="66">
        <f t="shared" si="9"/>
        <v>139.30318308375348</v>
      </c>
      <c r="G56" s="77"/>
      <c r="H56" s="127">
        <v>9962</v>
      </c>
      <c r="I56" s="225">
        <v>38</v>
      </c>
      <c r="J56" s="224" t="s">
        <v>39</v>
      </c>
      <c r="K56" s="170">
        <f t="shared" si="7"/>
        <v>38</v>
      </c>
      <c r="L56" s="412">
        <v>11010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3</v>
      </c>
      <c r="C57" s="52">
        <f t="shared" si="10"/>
        <v>18773</v>
      </c>
      <c r="D57" s="9">
        <f t="shared" si="8"/>
        <v>14381</v>
      </c>
      <c r="E57" s="66">
        <f t="shared" si="11"/>
        <v>98.483894659532055</v>
      </c>
      <c r="F57" s="66">
        <f t="shared" si="9"/>
        <v>130.54029622418469</v>
      </c>
      <c r="G57" s="77"/>
      <c r="H57" s="267">
        <v>7375</v>
      </c>
      <c r="I57" s="225">
        <v>33</v>
      </c>
      <c r="J57" s="224" t="s">
        <v>0</v>
      </c>
      <c r="K57" s="170">
        <f t="shared" si="7"/>
        <v>33</v>
      </c>
      <c r="L57" s="412">
        <v>13295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31</v>
      </c>
      <c r="C58" s="52">
        <f t="shared" si="10"/>
        <v>15807</v>
      </c>
      <c r="D58" s="9">
        <f t="shared" si="8"/>
        <v>14132</v>
      </c>
      <c r="E58" s="66">
        <f t="shared" si="11"/>
        <v>100.27913468248431</v>
      </c>
      <c r="F58" s="66">
        <f t="shared" si="9"/>
        <v>111.85253325785452</v>
      </c>
      <c r="G58" s="77"/>
      <c r="H58" s="535">
        <v>7320</v>
      </c>
      <c r="I58" s="302">
        <v>37</v>
      </c>
      <c r="J58" s="227" t="s">
        <v>38</v>
      </c>
      <c r="K58" s="170">
        <f t="shared" si="7"/>
        <v>37</v>
      </c>
      <c r="L58" s="410">
        <v>9713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29</v>
      </c>
      <c r="C59" s="52">
        <f t="shared" si="10"/>
        <v>13137</v>
      </c>
      <c r="D59" s="9">
        <f t="shared" si="8"/>
        <v>11283</v>
      </c>
      <c r="E59" s="66">
        <f t="shared" si="11"/>
        <v>111.24566008976204</v>
      </c>
      <c r="F59" s="66">
        <f t="shared" si="9"/>
        <v>116.43180005317734</v>
      </c>
      <c r="G59" s="87"/>
      <c r="H59" s="555">
        <v>7233</v>
      </c>
      <c r="I59" s="227">
        <v>25</v>
      </c>
      <c r="J59" s="227" t="s">
        <v>30</v>
      </c>
      <c r="K59" s="170">
        <f t="shared" si="7"/>
        <v>25</v>
      </c>
      <c r="L59" s="410">
        <v>8398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2</v>
      </c>
      <c r="C60" s="52">
        <f t="shared" si="10"/>
        <v>11729</v>
      </c>
      <c r="D60" s="9">
        <f t="shared" si="8"/>
        <v>21677</v>
      </c>
      <c r="E60" s="66">
        <f t="shared" si="11"/>
        <v>161.69010201268264</v>
      </c>
      <c r="F60" s="66">
        <f t="shared" si="9"/>
        <v>54.108040780550816</v>
      </c>
      <c r="G60" s="77"/>
      <c r="H60" s="536">
        <v>3943</v>
      </c>
      <c r="I60" s="304">
        <v>15</v>
      </c>
      <c r="J60" s="304" t="s">
        <v>21</v>
      </c>
      <c r="K60" s="117" t="s">
        <v>8</v>
      </c>
      <c r="L60" s="414">
        <v>219089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39</v>
      </c>
      <c r="C61" s="52">
        <f t="shared" si="10"/>
        <v>9962</v>
      </c>
      <c r="D61" s="9">
        <f t="shared" si="8"/>
        <v>11010</v>
      </c>
      <c r="E61" s="66">
        <f t="shared" si="11"/>
        <v>115.89111214518381</v>
      </c>
      <c r="F61" s="66">
        <f t="shared" si="9"/>
        <v>90.481380563124432</v>
      </c>
      <c r="G61" s="77"/>
      <c r="H61" s="127">
        <v>2144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0</v>
      </c>
      <c r="C62" s="52">
        <f t="shared" si="10"/>
        <v>7375</v>
      </c>
      <c r="D62" s="9">
        <f t="shared" si="8"/>
        <v>13295</v>
      </c>
      <c r="E62" s="66">
        <f t="shared" si="11"/>
        <v>111.2535827424951</v>
      </c>
      <c r="F62" s="66">
        <f t="shared" si="9"/>
        <v>55.47198194810079</v>
      </c>
      <c r="G62" s="88"/>
      <c r="H62" s="127">
        <v>2095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38</v>
      </c>
      <c r="C63" s="52">
        <f t="shared" si="10"/>
        <v>7320</v>
      </c>
      <c r="D63" s="9">
        <f t="shared" si="8"/>
        <v>9713</v>
      </c>
      <c r="E63" s="66">
        <f t="shared" si="11"/>
        <v>128.94134225823498</v>
      </c>
      <c r="F63" s="66">
        <f t="shared" si="9"/>
        <v>75.362915680016471</v>
      </c>
      <c r="G63" s="87"/>
      <c r="H63" s="127">
        <v>1557</v>
      </c>
      <c r="I63" s="225">
        <v>14</v>
      </c>
      <c r="J63" s="224" t="s">
        <v>20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30</v>
      </c>
      <c r="C64" s="52">
        <f t="shared" si="10"/>
        <v>7233</v>
      </c>
      <c r="D64" s="9">
        <f t="shared" si="8"/>
        <v>8398</v>
      </c>
      <c r="E64" s="72">
        <f t="shared" si="11"/>
        <v>87.981997323926535</v>
      </c>
      <c r="F64" s="66">
        <f t="shared" si="9"/>
        <v>86.127649440342935</v>
      </c>
      <c r="G64" s="90"/>
      <c r="H64" s="169">
        <v>1467</v>
      </c>
      <c r="I64" s="225">
        <v>29</v>
      </c>
      <c r="J64" s="224" t="s">
        <v>116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205607</v>
      </c>
      <c r="D65" s="82">
        <f>SUM(L60)</f>
        <v>219089</v>
      </c>
      <c r="E65" s="85">
        <f t="shared" si="11"/>
        <v>124.66016709714189</v>
      </c>
      <c r="F65" s="85">
        <f t="shared" si="9"/>
        <v>93.846336420358838</v>
      </c>
      <c r="G65" s="86"/>
      <c r="H65" s="449">
        <v>1395</v>
      </c>
      <c r="I65" s="224">
        <v>39</v>
      </c>
      <c r="J65" s="224" t="s">
        <v>40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27">
        <v>903</v>
      </c>
      <c r="I66" s="225">
        <v>35</v>
      </c>
      <c r="J66" s="224" t="s">
        <v>37</v>
      </c>
      <c r="K66" s="163">
        <f>SUM(I50)</f>
        <v>36</v>
      </c>
      <c r="L66" s="225" t="s">
        <v>5</v>
      </c>
      <c r="M66" s="424">
        <v>36733</v>
      </c>
      <c r="N66" s="128">
        <f>SUM(H50)</f>
        <v>61757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797</v>
      </c>
      <c r="I67" s="224">
        <v>21</v>
      </c>
      <c r="J67" s="224" t="s">
        <v>26</v>
      </c>
      <c r="K67" s="163">
        <f t="shared" ref="K67:K75" si="12">SUM(I51)</f>
        <v>17</v>
      </c>
      <c r="L67" s="224" t="s">
        <v>22</v>
      </c>
      <c r="M67" s="422">
        <v>32565</v>
      </c>
      <c r="N67" s="128">
        <f t="shared" ref="N67:N75" si="13">SUM(H51)</f>
        <v>37024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127">
        <v>482</v>
      </c>
      <c r="I68" s="224">
        <v>1</v>
      </c>
      <c r="J68" s="224" t="s">
        <v>4</v>
      </c>
      <c r="K68" s="163">
        <f t="shared" si="12"/>
        <v>16</v>
      </c>
      <c r="L68" s="224" t="s">
        <v>3</v>
      </c>
      <c r="M68" s="422">
        <v>19062</v>
      </c>
      <c r="N68" s="128">
        <f t="shared" si="13"/>
        <v>18773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241</v>
      </c>
      <c r="I69" s="224">
        <v>13</v>
      </c>
      <c r="J69" s="224" t="s">
        <v>7</v>
      </c>
      <c r="K69" s="163">
        <f t="shared" si="12"/>
        <v>26</v>
      </c>
      <c r="L69" s="224" t="s">
        <v>31</v>
      </c>
      <c r="M69" s="422">
        <v>15763</v>
      </c>
      <c r="N69" s="128">
        <f t="shared" si="13"/>
        <v>15807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397">
        <v>192</v>
      </c>
      <c r="I70" s="224">
        <v>22</v>
      </c>
      <c r="J70" s="224" t="s">
        <v>27</v>
      </c>
      <c r="K70" s="163">
        <f t="shared" si="12"/>
        <v>24</v>
      </c>
      <c r="L70" s="224" t="s">
        <v>29</v>
      </c>
      <c r="M70" s="422">
        <v>11809</v>
      </c>
      <c r="N70" s="128">
        <f t="shared" si="13"/>
        <v>13137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85</v>
      </c>
      <c r="I71" s="224">
        <v>9</v>
      </c>
      <c r="J71" s="454" t="s">
        <v>199</v>
      </c>
      <c r="K71" s="163">
        <f t="shared" si="12"/>
        <v>40</v>
      </c>
      <c r="L71" s="224" t="s">
        <v>2</v>
      </c>
      <c r="M71" s="422">
        <v>7254</v>
      </c>
      <c r="N71" s="128">
        <f t="shared" si="13"/>
        <v>11729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61</v>
      </c>
      <c r="I72" s="224">
        <v>27</v>
      </c>
      <c r="J72" s="224" t="s">
        <v>32</v>
      </c>
      <c r="K72" s="163">
        <f t="shared" si="12"/>
        <v>38</v>
      </c>
      <c r="L72" s="224" t="s">
        <v>39</v>
      </c>
      <c r="M72" s="422">
        <v>8596</v>
      </c>
      <c r="N72" s="128">
        <f t="shared" si="13"/>
        <v>9962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40</v>
      </c>
      <c r="I73" s="224">
        <v>8</v>
      </c>
      <c r="J73" s="224" t="s">
        <v>16</v>
      </c>
      <c r="K73" s="163">
        <f t="shared" si="12"/>
        <v>33</v>
      </c>
      <c r="L73" s="224" t="s">
        <v>0</v>
      </c>
      <c r="M73" s="422">
        <v>6629</v>
      </c>
      <c r="N73" s="128">
        <f t="shared" si="13"/>
        <v>7375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36</v>
      </c>
      <c r="I74" s="224">
        <v>4</v>
      </c>
      <c r="J74" s="224" t="s">
        <v>12</v>
      </c>
      <c r="K74" s="163">
        <f t="shared" si="12"/>
        <v>37</v>
      </c>
      <c r="L74" s="227" t="s">
        <v>38</v>
      </c>
      <c r="M74" s="423">
        <v>5677</v>
      </c>
      <c r="N74" s="128">
        <f t="shared" si="13"/>
        <v>7320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23</v>
      </c>
      <c r="I75" s="224">
        <v>28</v>
      </c>
      <c r="J75" s="224" t="s">
        <v>33</v>
      </c>
      <c r="K75" s="163">
        <f t="shared" si="12"/>
        <v>25</v>
      </c>
      <c r="L75" s="227" t="s">
        <v>30</v>
      </c>
      <c r="M75" s="423">
        <v>8221</v>
      </c>
      <c r="N75" s="233">
        <f t="shared" si="13"/>
        <v>7233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13</v>
      </c>
      <c r="I76" s="224">
        <v>11</v>
      </c>
      <c r="J76" s="224" t="s">
        <v>18</v>
      </c>
      <c r="K76" s="5"/>
      <c r="L76" s="451" t="s">
        <v>129</v>
      </c>
      <c r="M76" s="461">
        <v>164934</v>
      </c>
      <c r="N76" s="241">
        <f>SUM(H90)</f>
        <v>205607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10</v>
      </c>
      <c r="I77" s="224">
        <v>23</v>
      </c>
      <c r="J77" s="224" t="s">
        <v>28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28">
        <v>6</v>
      </c>
      <c r="I78" s="224">
        <v>2</v>
      </c>
      <c r="J78" s="224" t="s">
        <v>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0</v>
      </c>
      <c r="I79" s="224">
        <v>3</v>
      </c>
      <c r="J79" s="224" t="s">
        <v>11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0</v>
      </c>
      <c r="I80" s="224">
        <v>5</v>
      </c>
      <c r="J80" s="224" t="s">
        <v>13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6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397">
        <v>0</v>
      </c>
      <c r="I82" s="224">
        <v>7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10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397">
        <v>0</v>
      </c>
      <c r="I84" s="225">
        <v>12</v>
      </c>
      <c r="J84" s="225" t="s">
        <v>19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4">
        <v>18</v>
      </c>
      <c r="J85" s="224" t="s">
        <v>23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4">
        <v>19</v>
      </c>
      <c r="J86" s="224" t="s">
        <v>24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20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205607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L43" sqref="L43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8" t="s">
        <v>233</v>
      </c>
      <c r="B1" s="579"/>
      <c r="C1" s="579"/>
      <c r="D1" s="579"/>
      <c r="E1" s="579"/>
      <c r="F1" s="579"/>
      <c r="G1" s="579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222</v>
      </c>
      <c r="J2" s="401" t="s">
        <v>209</v>
      </c>
      <c r="K2" s="405" t="s">
        <v>213</v>
      </c>
      <c r="L2" s="405" t="s">
        <v>206</v>
      </c>
    </row>
    <row r="3" spans="1:12" x14ac:dyDescent="0.15">
      <c r="I3" s="40" t="s">
        <v>84</v>
      </c>
      <c r="J3" s="402">
        <v>127266</v>
      </c>
      <c r="K3" s="40" t="s">
        <v>84</v>
      </c>
      <c r="L3" s="406">
        <v>154739</v>
      </c>
    </row>
    <row r="4" spans="1:12" x14ac:dyDescent="0.15">
      <c r="I4" s="18" t="s">
        <v>86</v>
      </c>
      <c r="J4" s="402">
        <v>102132</v>
      </c>
      <c r="K4" s="18" t="s">
        <v>86</v>
      </c>
      <c r="L4" s="406">
        <v>123890</v>
      </c>
    </row>
    <row r="5" spans="1:12" x14ac:dyDescent="0.15">
      <c r="I5" s="18" t="s">
        <v>113</v>
      </c>
      <c r="J5" s="402">
        <v>89343</v>
      </c>
      <c r="K5" s="18" t="s">
        <v>113</v>
      </c>
      <c r="L5" s="406">
        <v>94417</v>
      </c>
    </row>
    <row r="6" spans="1:12" x14ac:dyDescent="0.15">
      <c r="I6" s="18" t="s">
        <v>110</v>
      </c>
      <c r="J6" s="402">
        <v>83578</v>
      </c>
      <c r="K6" s="18" t="s">
        <v>110</v>
      </c>
      <c r="L6" s="406">
        <v>55009</v>
      </c>
    </row>
    <row r="7" spans="1:12" x14ac:dyDescent="0.15">
      <c r="I7" s="18" t="s">
        <v>105</v>
      </c>
      <c r="J7" s="402">
        <v>75904</v>
      </c>
      <c r="K7" s="18" t="s">
        <v>105</v>
      </c>
      <c r="L7" s="406">
        <v>87456</v>
      </c>
    </row>
    <row r="8" spans="1:12" x14ac:dyDescent="0.15">
      <c r="I8" s="18" t="s">
        <v>107</v>
      </c>
      <c r="J8" s="402">
        <v>75832</v>
      </c>
      <c r="K8" s="18" t="s">
        <v>107</v>
      </c>
      <c r="L8" s="406">
        <v>76438</v>
      </c>
    </row>
    <row r="9" spans="1:12" x14ac:dyDescent="0.15">
      <c r="I9" s="18" t="s">
        <v>87</v>
      </c>
      <c r="J9" s="402">
        <v>64356</v>
      </c>
      <c r="K9" s="18" t="s">
        <v>87</v>
      </c>
      <c r="L9" s="406">
        <v>96829</v>
      </c>
    </row>
    <row r="10" spans="1:12" x14ac:dyDescent="0.15">
      <c r="I10" s="18" t="s">
        <v>115</v>
      </c>
      <c r="J10" s="402">
        <v>63193</v>
      </c>
      <c r="K10" s="18" t="s">
        <v>115</v>
      </c>
      <c r="L10" s="406">
        <v>81239</v>
      </c>
    </row>
    <row r="11" spans="1:12" x14ac:dyDescent="0.15">
      <c r="I11" s="18" t="s">
        <v>114</v>
      </c>
      <c r="J11" s="402">
        <v>51240</v>
      </c>
      <c r="K11" s="18" t="s">
        <v>114</v>
      </c>
      <c r="L11" s="406">
        <v>46152</v>
      </c>
    </row>
    <row r="12" spans="1:12" ht="14.25" thickBot="1" x14ac:dyDescent="0.2">
      <c r="I12" s="18" t="s">
        <v>234</v>
      </c>
      <c r="J12" s="403">
        <v>48348</v>
      </c>
      <c r="K12" s="18" t="s">
        <v>234</v>
      </c>
      <c r="L12" s="407">
        <v>55695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212</v>
      </c>
      <c r="J13" s="440">
        <v>1116665</v>
      </c>
      <c r="K13" s="35" t="s">
        <v>8</v>
      </c>
      <c r="L13" s="174">
        <v>1244494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226</v>
      </c>
      <c r="K23" s="475" t="s">
        <v>226</v>
      </c>
      <c r="L23" s="22" t="s">
        <v>70</v>
      </c>
      <c r="M23" s="8"/>
    </row>
    <row r="24" spans="9:14" x14ac:dyDescent="0.15">
      <c r="I24" s="402">
        <f t="shared" ref="I24:I33" si="0">SUM(J3)</f>
        <v>127266</v>
      </c>
      <c r="J24" s="40" t="s">
        <v>84</v>
      </c>
      <c r="K24" s="402">
        <f>SUM(I24)</f>
        <v>127266</v>
      </c>
      <c r="L24" s="510">
        <v>134490</v>
      </c>
      <c r="M24" s="141"/>
      <c r="N24" s="1"/>
    </row>
    <row r="25" spans="9:14" x14ac:dyDescent="0.15">
      <c r="I25" s="402">
        <f t="shared" si="0"/>
        <v>102132</v>
      </c>
      <c r="J25" s="18" t="s">
        <v>86</v>
      </c>
      <c r="K25" s="402">
        <f t="shared" ref="K25:K33" si="1">SUM(I25)</f>
        <v>102132</v>
      </c>
      <c r="L25" s="510">
        <v>88678</v>
      </c>
      <c r="M25" s="177"/>
      <c r="N25" s="1"/>
    </row>
    <row r="26" spans="9:14" x14ac:dyDescent="0.15">
      <c r="I26" s="402">
        <f t="shared" si="0"/>
        <v>89343</v>
      </c>
      <c r="J26" s="18" t="s">
        <v>113</v>
      </c>
      <c r="K26" s="402">
        <f t="shared" si="1"/>
        <v>89343</v>
      </c>
      <c r="L26" s="510">
        <v>88061</v>
      </c>
      <c r="M26" s="141"/>
      <c r="N26" s="1"/>
    </row>
    <row r="27" spans="9:14" x14ac:dyDescent="0.15">
      <c r="I27" s="402">
        <f t="shared" si="0"/>
        <v>83578</v>
      </c>
      <c r="J27" s="18" t="s">
        <v>110</v>
      </c>
      <c r="K27" s="402">
        <f t="shared" si="1"/>
        <v>83578</v>
      </c>
      <c r="L27" s="510">
        <v>79984</v>
      </c>
      <c r="M27" s="141"/>
      <c r="N27" s="1"/>
    </row>
    <row r="28" spans="9:14" x14ac:dyDescent="0.15">
      <c r="I28" s="402">
        <f t="shared" si="0"/>
        <v>75904</v>
      </c>
      <c r="J28" s="18" t="s">
        <v>105</v>
      </c>
      <c r="K28" s="402">
        <f t="shared" si="1"/>
        <v>75904</v>
      </c>
      <c r="L28" s="510">
        <v>73533</v>
      </c>
      <c r="M28" s="141"/>
      <c r="N28" s="2"/>
    </row>
    <row r="29" spans="9:14" x14ac:dyDescent="0.15">
      <c r="I29" s="402">
        <f t="shared" si="0"/>
        <v>75832</v>
      </c>
      <c r="J29" s="18" t="s">
        <v>107</v>
      </c>
      <c r="K29" s="402">
        <f t="shared" si="1"/>
        <v>75832</v>
      </c>
      <c r="L29" s="510">
        <v>77191</v>
      </c>
      <c r="M29" s="141"/>
      <c r="N29" s="1"/>
    </row>
    <row r="30" spans="9:14" x14ac:dyDescent="0.15">
      <c r="I30" s="402">
        <f t="shared" si="0"/>
        <v>64356</v>
      </c>
      <c r="J30" s="18" t="s">
        <v>87</v>
      </c>
      <c r="K30" s="402">
        <f t="shared" si="1"/>
        <v>64356</v>
      </c>
      <c r="L30" s="510">
        <v>65239</v>
      </c>
      <c r="M30" s="141"/>
      <c r="N30" s="1"/>
    </row>
    <row r="31" spans="9:14" x14ac:dyDescent="0.15">
      <c r="I31" s="402">
        <f t="shared" si="0"/>
        <v>63193</v>
      </c>
      <c r="J31" s="18" t="s">
        <v>115</v>
      </c>
      <c r="K31" s="402">
        <f t="shared" si="1"/>
        <v>63193</v>
      </c>
      <c r="L31" s="510">
        <v>64639</v>
      </c>
      <c r="M31" s="141"/>
      <c r="N31" s="1"/>
    </row>
    <row r="32" spans="9:14" x14ac:dyDescent="0.15">
      <c r="I32" s="402">
        <f t="shared" si="0"/>
        <v>51240</v>
      </c>
      <c r="J32" s="18" t="s">
        <v>114</v>
      </c>
      <c r="K32" s="402">
        <f t="shared" si="1"/>
        <v>51240</v>
      </c>
      <c r="L32" s="510">
        <v>45651</v>
      </c>
      <c r="M32" s="141"/>
      <c r="N32" s="37"/>
    </row>
    <row r="33" spans="8:14" x14ac:dyDescent="0.15">
      <c r="I33" s="402">
        <f t="shared" si="0"/>
        <v>48348</v>
      </c>
      <c r="J33" s="18" t="s">
        <v>234</v>
      </c>
      <c r="K33" s="402">
        <f t="shared" si="1"/>
        <v>48348</v>
      </c>
      <c r="L33" s="511">
        <v>49333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335473</v>
      </c>
      <c r="J34" s="108" t="s">
        <v>131</v>
      </c>
      <c r="K34" s="171">
        <f>SUM(I34)</f>
        <v>335473</v>
      </c>
      <c r="L34" s="171" t="s">
        <v>85</v>
      </c>
    </row>
    <row r="35" spans="8:14" ht="15.75" thickTop="1" thickBot="1" x14ac:dyDescent="0.2">
      <c r="H35" s="8"/>
      <c r="I35" s="456">
        <f>SUM(I24:I34)</f>
        <v>1116665</v>
      </c>
      <c r="J35" s="190" t="s">
        <v>8</v>
      </c>
      <c r="K35" s="172">
        <f>SUM(J13)</f>
        <v>1116665</v>
      </c>
      <c r="L35" s="192">
        <v>1079324</v>
      </c>
    </row>
    <row r="36" spans="8:14" ht="14.25" thickTop="1" x14ac:dyDescent="0.15"/>
    <row r="37" spans="8:14" x14ac:dyDescent="0.15">
      <c r="I37" s="453" t="s">
        <v>206</v>
      </c>
      <c r="J37" s="65"/>
      <c r="K37" s="475" t="s">
        <v>206</v>
      </c>
    </row>
    <row r="38" spans="8:14" x14ac:dyDescent="0.15">
      <c r="I38" s="406">
        <f>SUM(L3)</f>
        <v>154739</v>
      </c>
      <c r="J38" s="40" t="s">
        <v>84</v>
      </c>
      <c r="K38" s="406">
        <f>SUM(I38)</f>
        <v>154739</v>
      </c>
    </row>
    <row r="39" spans="8:14" x14ac:dyDescent="0.15">
      <c r="I39" s="406">
        <f t="shared" ref="I39:I47" si="2">SUM(L4)</f>
        <v>123890</v>
      </c>
      <c r="J39" s="18" t="s">
        <v>86</v>
      </c>
      <c r="K39" s="406">
        <f t="shared" ref="K39:K47" si="3">SUM(I39)</f>
        <v>123890</v>
      </c>
    </row>
    <row r="40" spans="8:14" x14ac:dyDescent="0.15">
      <c r="I40" s="406">
        <f t="shared" si="2"/>
        <v>94417</v>
      </c>
      <c r="J40" s="18" t="s">
        <v>113</v>
      </c>
      <c r="K40" s="406">
        <f t="shared" si="3"/>
        <v>94417</v>
      </c>
    </row>
    <row r="41" spans="8:14" x14ac:dyDescent="0.15">
      <c r="I41" s="406">
        <f t="shared" si="2"/>
        <v>55009</v>
      </c>
      <c r="J41" s="18" t="s">
        <v>110</v>
      </c>
      <c r="K41" s="406">
        <f t="shared" si="3"/>
        <v>55009</v>
      </c>
    </row>
    <row r="42" spans="8:14" x14ac:dyDescent="0.15">
      <c r="I42" s="406">
        <f t="shared" si="2"/>
        <v>87456</v>
      </c>
      <c r="J42" s="18" t="s">
        <v>105</v>
      </c>
      <c r="K42" s="406">
        <f t="shared" si="3"/>
        <v>87456</v>
      </c>
    </row>
    <row r="43" spans="8:14" x14ac:dyDescent="0.15">
      <c r="I43" s="406">
        <f>SUM(L8)</f>
        <v>76438</v>
      </c>
      <c r="J43" s="18" t="s">
        <v>107</v>
      </c>
      <c r="K43" s="406">
        <f t="shared" si="3"/>
        <v>76438</v>
      </c>
    </row>
    <row r="44" spans="8:14" x14ac:dyDescent="0.15">
      <c r="I44" s="406">
        <f t="shared" si="2"/>
        <v>96829</v>
      </c>
      <c r="J44" s="18" t="s">
        <v>87</v>
      </c>
      <c r="K44" s="406">
        <f t="shared" si="3"/>
        <v>96829</v>
      </c>
    </row>
    <row r="45" spans="8:14" x14ac:dyDescent="0.15">
      <c r="I45" s="406">
        <f>SUM(L10)</f>
        <v>81239</v>
      </c>
      <c r="J45" s="18" t="s">
        <v>115</v>
      </c>
      <c r="K45" s="406">
        <f t="shared" si="3"/>
        <v>81239</v>
      </c>
    </row>
    <row r="46" spans="8:14" x14ac:dyDescent="0.15">
      <c r="I46" s="406">
        <f t="shared" si="2"/>
        <v>46152</v>
      </c>
      <c r="J46" s="18" t="s">
        <v>114</v>
      </c>
      <c r="K46" s="406">
        <f t="shared" si="3"/>
        <v>46152</v>
      </c>
      <c r="M46" s="8"/>
    </row>
    <row r="47" spans="8:14" x14ac:dyDescent="0.15">
      <c r="I47" s="406">
        <f t="shared" si="2"/>
        <v>55695</v>
      </c>
      <c r="J47" s="18" t="s">
        <v>234</v>
      </c>
      <c r="K47" s="514">
        <f t="shared" si="3"/>
        <v>55695</v>
      </c>
      <c r="M47" s="8"/>
    </row>
    <row r="48" spans="8:14" ht="14.25" thickBot="1" x14ac:dyDescent="0.2">
      <c r="I48" s="157">
        <f>SUM(L13-(I38+I39+I40+I41+I42+I43+I44+I45+I46+I47))</f>
        <v>372630</v>
      </c>
      <c r="J48" s="103" t="s">
        <v>131</v>
      </c>
      <c r="K48" s="157">
        <f>SUM(I48)</f>
        <v>372630</v>
      </c>
    </row>
    <row r="49" spans="1:12" ht="15" thickTop="1" thickBot="1" x14ac:dyDescent="0.2">
      <c r="I49" s="508">
        <f>SUM(I38:I48)</f>
        <v>1244494</v>
      </c>
      <c r="J49" s="455" t="s">
        <v>193</v>
      </c>
      <c r="K49" s="173">
        <f>SUM(L13)</f>
        <v>1244494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222</v>
      </c>
      <c r="D51" s="74" t="s">
        <v>213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127266</v>
      </c>
      <c r="D52" s="6">
        <f t="shared" ref="D52:D61" si="5">SUM(I38)</f>
        <v>154739</v>
      </c>
      <c r="E52" s="41">
        <f t="shared" ref="E52:E61" si="6">SUM(K24/L24*100)</f>
        <v>94.628596921704215</v>
      </c>
      <c r="F52" s="41">
        <f t="shared" ref="F52:F62" si="7">SUM(C52/D52*100)</f>
        <v>82.245587731599656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102132</v>
      </c>
      <c r="D53" s="6">
        <f t="shared" si="5"/>
        <v>123890</v>
      </c>
      <c r="E53" s="41">
        <f t="shared" si="6"/>
        <v>115.1717449649293</v>
      </c>
      <c r="F53" s="41">
        <f t="shared" si="7"/>
        <v>82.437646299136333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89343</v>
      </c>
      <c r="D54" s="6">
        <f t="shared" si="5"/>
        <v>94417</v>
      </c>
      <c r="E54" s="41">
        <f t="shared" si="6"/>
        <v>101.4558090414599</v>
      </c>
      <c r="F54" s="41">
        <f t="shared" si="7"/>
        <v>94.625967781225839</v>
      </c>
      <c r="G54" s="40"/>
      <c r="I54" s="8"/>
    </row>
    <row r="55" spans="1:12" s="58" customFormat="1" x14ac:dyDescent="0.15">
      <c r="A55" s="248">
        <v>4</v>
      </c>
      <c r="B55" s="18" t="s">
        <v>110</v>
      </c>
      <c r="C55" s="449">
        <f t="shared" si="4"/>
        <v>83578</v>
      </c>
      <c r="D55" s="449">
        <f t="shared" si="5"/>
        <v>55009</v>
      </c>
      <c r="E55" s="229">
        <f t="shared" si="6"/>
        <v>104.49339867973595</v>
      </c>
      <c r="F55" s="229">
        <f t="shared" si="7"/>
        <v>151.93513788652766</v>
      </c>
      <c r="G55" s="404"/>
    </row>
    <row r="56" spans="1:12" x14ac:dyDescent="0.15">
      <c r="A56" s="28">
        <v>5</v>
      </c>
      <c r="B56" s="18" t="s">
        <v>105</v>
      </c>
      <c r="C56" s="6">
        <f t="shared" si="4"/>
        <v>75904</v>
      </c>
      <c r="D56" s="449">
        <f t="shared" si="5"/>
        <v>87456</v>
      </c>
      <c r="E56" s="41">
        <f t="shared" si="6"/>
        <v>103.22440264915072</v>
      </c>
      <c r="F56" s="41">
        <f t="shared" si="7"/>
        <v>86.791072081961218</v>
      </c>
      <c r="G56" s="40"/>
    </row>
    <row r="57" spans="1:12" x14ac:dyDescent="0.15">
      <c r="A57" s="28">
        <v>6</v>
      </c>
      <c r="B57" s="18" t="s">
        <v>107</v>
      </c>
      <c r="C57" s="6">
        <f t="shared" si="4"/>
        <v>75832</v>
      </c>
      <c r="D57" s="6">
        <f t="shared" si="5"/>
        <v>76438</v>
      </c>
      <c r="E57" s="41">
        <f t="shared" si="6"/>
        <v>98.239432058141489</v>
      </c>
      <c r="F57" s="41">
        <f t="shared" si="7"/>
        <v>99.207200607027929</v>
      </c>
      <c r="G57" s="40"/>
    </row>
    <row r="58" spans="1:12" s="58" customFormat="1" x14ac:dyDescent="0.15">
      <c r="A58" s="248">
        <v>7</v>
      </c>
      <c r="B58" s="18" t="s">
        <v>87</v>
      </c>
      <c r="C58" s="449">
        <f t="shared" si="4"/>
        <v>64356</v>
      </c>
      <c r="D58" s="449">
        <f t="shared" si="5"/>
        <v>96829</v>
      </c>
      <c r="E58" s="229">
        <f t="shared" si="6"/>
        <v>98.646515121323134</v>
      </c>
      <c r="F58" s="229">
        <f t="shared" si="7"/>
        <v>66.463559470819689</v>
      </c>
      <c r="G58" s="404"/>
    </row>
    <row r="59" spans="1:12" x14ac:dyDescent="0.15">
      <c r="A59" s="28">
        <v>8</v>
      </c>
      <c r="B59" s="18" t="s">
        <v>115</v>
      </c>
      <c r="C59" s="6">
        <f t="shared" si="4"/>
        <v>63193</v>
      </c>
      <c r="D59" s="6">
        <f t="shared" si="5"/>
        <v>81239</v>
      </c>
      <c r="E59" s="41">
        <f t="shared" si="6"/>
        <v>97.762960441838516</v>
      </c>
      <c r="F59" s="41">
        <f t="shared" si="7"/>
        <v>77.786531099595024</v>
      </c>
      <c r="G59" s="40"/>
    </row>
    <row r="60" spans="1:12" x14ac:dyDescent="0.15">
      <c r="A60" s="28">
        <v>9</v>
      </c>
      <c r="B60" s="18" t="s">
        <v>114</v>
      </c>
      <c r="C60" s="6">
        <f t="shared" si="4"/>
        <v>51240</v>
      </c>
      <c r="D60" s="6">
        <f t="shared" si="5"/>
        <v>46152</v>
      </c>
      <c r="E60" s="41">
        <f t="shared" si="6"/>
        <v>112.24288624564632</v>
      </c>
      <c r="F60" s="41">
        <f t="shared" si="7"/>
        <v>111.0244409776391</v>
      </c>
      <c r="G60" s="40"/>
    </row>
    <row r="61" spans="1:12" ht="14.25" thickBot="1" x14ac:dyDescent="0.2">
      <c r="A61" s="108">
        <v>10</v>
      </c>
      <c r="B61" s="18" t="s">
        <v>234</v>
      </c>
      <c r="C61" s="111">
        <f t="shared" si="4"/>
        <v>48348</v>
      </c>
      <c r="D61" s="111">
        <f t="shared" si="5"/>
        <v>55695</v>
      </c>
      <c r="E61" s="41">
        <f t="shared" si="6"/>
        <v>98.003364887600597</v>
      </c>
      <c r="F61" s="102">
        <f t="shared" si="7"/>
        <v>86.808510638297875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1116665</v>
      </c>
      <c r="D62" s="189">
        <f>SUM(L13)</f>
        <v>1244494</v>
      </c>
      <c r="E62" s="191">
        <f>SUM(C62/L35)*100</f>
        <v>103.45966549432792</v>
      </c>
      <c r="F62" s="191">
        <f t="shared" si="7"/>
        <v>89.728435814073833</v>
      </c>
      <c r="G62" s="198">
        <v>63.8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2021-04-09T01:21:42Z</cp:lastPrinted>
  <dcterms:created xsi:type="dcterms:W3CDTF">2004-08-12T01:21:30Z</dcterms:created>
  <dcterms:modified xsi:type="dcterms:W3CDTF">2021-04-09T05:00:40Z</dcterms:modified>
</cp:coreProperties>
</file>