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C577A823-2AE9-45AA-8156-BA6941B7807D}" xr6:coauthVersionLast="36" xr6:coauthVersionMax="36" xr10:uidLastSave="{00000000-0000-0000-0000-000000000000}"/>
  <bookViews>
    <workbookView xWindow="0" yWindow="0" windowWidth="24000" windowHeight="940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/>
</workbook>
</file>

<file path=xl/calcChain.xml><?xml version="1.0" encoding="utf-8"?>
<calcChain xmlns="http://schemas.openxmlformats.org/spreadsheetml/2006/main">
  <c r="N88" i="51" l="1"/>
  <c r="N58" i="51"/>
  <c r="N29" i="51"/>
  <c r="N88" i="55"/>
  <c r="N58" i="55"/>
  <c r="N29" i="55"/>
  <c r="N88" i="56"/>
  <c r="N58" i="56"/>
  <c r="N29" i="56"/>
  <c r="N58" i="49"/>
  <c r="N29" i="49"/>
  <c r="N88" i="48"/>
  <c r="N58" i="48"/>
  <c r="N29" i="48" l="1"/>
  <c r="N75" i="47"/>
  <c r="N47" i="47"/>
  <c r="N23" i="47"/>
  <c r="N70" i="46"/>
  <c r="N46" i="46"/>
  <c r="N21" i="46"/>
  <c r="N90" i="54" l="1"/>
  <c r="N60" i="54"/>
  <c r="N30" i="54"/>
  <c r="F60" i="17" l="1"/>
  <c r="J43" i="7" l="1"/>
  <c r="N25" i="48" l="1"/>
  <c r="N74" i="47" l="1"/>
  <c r="O75" i="47" s="1"/>
  <c r="N73" i="47"/>
  <c r="N72" i="47"/>
  <c r="N71" i="47"/>
  <c r="N46" i="47"/>
  <c r="O47" i="47" s="1"/>
  <c r="N45" i="47"/>
  <c r="N44" i="47"/>
  <c r="N43" i="47"/>
  <c r="N22" i="47"/>
  <c r="O23" i="47" s="1"/>
  <c r="N21" i="47"/>
  <c r="N20" i="47"/>
  <c r="N19" i="47"/>
  <c r="N69" i="46"/>
  <c r="O70" i="46" s="1"/>
  <c r="N68" i="46"/>
  <c r="N67" i="46"/>
  <c r="N66" i="46"/>
  <c r="N45" i="46"/>
  <c r="O46" i="46" s="1"/>
  <c r="N44" i="46"/>
  <c r="N43" i="46"/>
  <c r="N42" i="46"/>
  <c r="N20" i="46"/>
  <c r="O21" i="46" s="1"/>
  <c r="N19" i="46"/>
  <c r="N18" i="46"/>
  <c r="N17" i="46"/>
  <c r="N89" i="54" l="1"/>
  <c r="N88" i="54"/>
  <c r="N87" i="54"/>
  <c r="N86" i="54"/>
  <c r="N59" i="54"/>
  <c r="O60" i="54" s="1"/>
  <c r="N58" i="54"/>
  <c r="N57" i="54"/>
  <c r="N56" i="54"/>
  <c r="N29" i="54"/>
  <c r="O30" i="54" s="1"/>
  <c r="N28" i="54"/>
  <c r="N27" i="54"/>
  <c r="N26" i="54"/>
  <c r="C22" i="13" l="1"/>
  <c r="C59" i="13" l="1"/>
  <c r="I46" i="44" l="1"/>
  <c r="D60" i="44" s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N87" i="56" l="1"/>
  <c r="O88" i="56" s="1"/>
  <c r="N86" i="56"/>
  <c r="N85" i="56"/>
  <c r="N84" i="56"/>
  <c r="N57" i="56"/>
  <c r="O58" i="56" s="1"/>
  <c r="N56" i="56"/>
  <c r="N55" i="56"/>
  <c r="N54" i="56"/>
  <c r="N28" i="56"/>
  <c r="O29" i="56" s="1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7" i="55"/>
  <c r="O88" i="55" s="1"/>
  <c r="N86" i="55"/>
  <c r="N85" i="55"/>
  <c r="N84" i="55"/>
  <c r="N57" i="55"/>
  <c r="O58" i="55" s="1"/>
  <c r="N56" i="55"/>
  <c r="N55" i="55"/>
  <c r="N54" i="55"/>
  <c r="O55" i="55" s="1"/>
  <c r="N28" i="55"/>
  <c r="O29" i="55" s="1"/>
  <c r="N27" i="55"/>
  <c r="N26" i="55"/>
  <c r="N25" i="55"/>
  <c r="O56" i="55" l="1"/>
  <c r="O86" i="55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O29" i="51" s="1"/>
  <c r="N27" i="51"/>
  <c r="N26" i="51"/>
  <c r="N87" i="49"/>
  <c r="N86" i="49"/>
  <c r="N85" i="49"/>
  <c r="O85" i="49" s="1"/>
  <c r="N57" i="49"/>
  <c r="O58" i="49" s="1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O58" i="48" s="1"/>
  <c r="N28" i="48"/>
  <c r="O29" i="48" s="1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<sst xmlns="http://schemas.openxmlformats.org/spreadsheetml/2006/main" count="1319" uniqueCount="239">
  <si>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</si>
  <si>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</si>
  <si>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</si>
  <si>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</si>
  <si>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</si>
  <si>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</si>
  <si>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</si>
  <si>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</si>
  <si>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</si>
  <si>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</si>
  <si>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</si>
  <si>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</si>
  <si>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</si>
  <si>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</si>
  <si>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</si>
  <si>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</si>
  <si>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</si>
  <si>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</si>
  <si>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</si>
  <si>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</si>
  <si>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</si>
  <si>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</si>
  <si>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</si>
  <si>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</si>
  <si>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</si>
  <si>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</si>
  <si>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</si>
  <si>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</si>
  <si>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</si>
  <si>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</si>
  <si>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</si>
  <si>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</si>
  <si>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</si>
  <si>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</si>
  <si>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</si>
  <si>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</si>
  <si>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</si>
  <si>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</si>
  <si>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</si>
  <si>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</si>
  <si>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</si>
  <si>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</si>
  <si>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</si>
  <si>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</si>
  <si>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</si>
  <si>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</si>
  <si>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</si>
  <si>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</si>
  <si>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</si>
  <si>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</si>
  <si>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</si>
  <si>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</si>
  <si>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</si>
  <si>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</si>
  <si>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</si>
  <si>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</si>
  <si>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</si>
  <si>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</si>
  <si>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</si>
  <si>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</si>
  <si>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</si>
  <si>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</si>
  <si>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</si>
  <si>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</si>
  <si>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</si>
  <si>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</si>
  <si>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</si>
  <si>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</si>
  <si>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</si>
  <si>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</si>
  <si>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</si>
  <si>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</si>
  <si>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</si>
  <si>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</si>
  <si>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</si>
  <si>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</si>
  <si>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</si>
  <si>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</si>
  <si>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</si>
  <si>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</si>
  <si>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</si>
  <si>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</si>
  <si>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</si>
  <si>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</si>
  <si>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</si>
  <si>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</si>
  <si>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</si>
  <si>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</si>
  <si>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</si>
  <si>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</si>
  <si>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</si>
  <si>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</si>
  <si>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</si>
  <si>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</si>
  <si>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</si>
  <si>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</si>
  <si>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</si>
  <si>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</si>
  <si>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</si>
  <si>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</si>
  <si>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</si>
  <si>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</si>
  <si>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</si>
  <si>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</si>
  <si>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</si>
  <si>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</si>
  <si>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</si>
  <si>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</si>
  <si>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</si>
  <si>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</si>
  <si>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</si>
  <si>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</si>
  <si>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</si>
  <si>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</si>
  <si>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</si>
  <si>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</si>
  <si>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</si>
  <si>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</si>
  <si>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</si>
  <si>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</si>
  <si>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</si>
  <si>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</si>
  <si>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</si>
  <si>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</si>
  <si>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</si>
  <si>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</si>
  <si>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</si>
  <si>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</si>
  <si>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</si>
  <si>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</si>
  <si>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</si>
  <si>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</si>
  <si>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</si>
  <si>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</si>
  <si>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</si>
  <si>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</si>
  <si>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</si>
  <si>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</si>
  <si>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</si>
  <si>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</si>
  <si>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</si>
  <si>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</si>
  <si>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</si>
  <si>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</si>
  <si>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</si>
  <si>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</si>
  <si>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</si>
  <si>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</si>
  <si>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</si>
  <si>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</si>
  <si>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</si>
  <si>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</si>
  <si>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</si>
  <si>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</si>
  <si>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</si>
  <si>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</si>
  <si>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</si>
  <si>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</si>
  <si>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</si>
  <si>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</si>
  <si>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</si>
  <si>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</si>
  <si>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</si>
  <si>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</si>
  <si>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</si>
  <si>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</si>
  <si>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</si>
  <si>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</si>
  <si>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</si>
  <si>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</si>
  <si>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</si>
  <si>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</si>
  <si>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</si>
  <si>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</si>
  <si>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</si>
  <si>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</si>
  <si>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</si>
  <si>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</si>
  <si>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</si>
  <si>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</si>
  <si>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</si>
  <si>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</si>
  <si>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</si>
  <si>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</si>
  <si>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</si>
  <si>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</si>
  <si>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</si>
  <si>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</si>
  <si>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</si>
  <si>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</si>
  <si>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</si>
  <si>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</si>
  <si>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</si>
  <si>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</si>
  <si>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</si>
  <si>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</si>
  <si>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</si>
  <si>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</si>
  <si>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</si>
  <si>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</si>
  <si>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</si>
  <si>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</si>
  <si>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</si>
  <si>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</si>
  <si>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</si>
  <si>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</si>
  <si>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</si>
  <si>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</si>
  <si>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</si>
  <si>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</si>
  <si>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</si>
  <si>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</si>
  <si>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</si>
  <si>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</si>
  <si>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</si>
  <si>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</si>
  <si>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</si>
  <si>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</si>
  <si>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</si>
  <si>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</si>
  <si>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</si>
  <si>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</si>
  <si>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</si>
  <si>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</si>
  <si>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</si>
  <si>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2，897　㎡</t>
    <phoneticPr fontId="2"/>
  </si>
  <si>
    <t>11，979 ㎡</t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</si>
  <si>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</si>
  <si>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</si>
  <si>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トン数</t>
    <rPh sb="2" eb="3">
      <t>スウ</t>
    </rPh>
    <phoneticPr fontId="2"/>
  </si>
  <si>
    <t>令和1年</t>
    <rPh sb="0" eb="1">
      <t>レイ</t>
    </rPh>
    <rPh sb="1" eb="2">
      <t>ワ</t>
    </rPh>
    <rPh sb="3" eb="4">
      <t>ネン</t>
    </rPh>
    <phoneticPr fontId="14"/>
  </si>
  <si>
    <t>※</t>
    <phoneticPr fontId="2"/>
  </si>
  <si>
    <t>米</t>
    <rPh sb="0" eb="1">
      <t>コメ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</si>
  <si>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</si>
  <si>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r>
      <t>62，857  m</t>
    </r>
    <r>
      <rPr>
        <sz val="8"/>
        <rFont val="ＭＳ Ｐゴシック"/>
        <family val="3"/>
        <charset val="128"/>
      </rPr>
      <t>3</t>
    </r>
    <phoneticPr fontId="2"/>
  </si>
  <si>
    <t>8，986  ㎡</t>
    <phoneticPr fontId="2"/>
  </si>
  <si>
    <t>　　　　　　　　　　　　　　　　令和2年12月末上位10品目入庫高(県合計）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</si>
  <si>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令和2年12月末上位１０品目保管残高（県合計）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8" eb="19">
      <t>ガツ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</si>
  <si>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令和2年12月所管面（1～3類）</t>
    <rPh sb="0" eb="1">
      <t>レイ</t>
    </rPh>
    <rPh sb="1" eb="2">
      <t>ワ</t>
    </rPh>
    <rPh sb="3" eb="4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</si>
</sst>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2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10" fillId="0" borderId="37" xfId="0" applyFont="1" applyBorder="1"/>
    <xf numFmtId="0" fontId="32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0" fontId="34" fillId="0" borderId="0" xfId="0" applyFont="1" applyBorder="1"/>
    <xf numFmtId="0" fontId="34" fillId="0" borderId="13" xfId="0" applyFont="1" applyBorder="1"/>
    <xf numFmtId="0" fontId="34" fillId="7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distributed"/>
    </xf>
    <xf numFmtId="0" fontId="34" fillId="0" borderId="37" xfId="0" applyFont="1" applyBorder="1"/>
    <xf numFmtId="0" fontId="34" fillId="0" borderId="0" xfId="0" applyFont="1"/>
    <xf numFmtId="0" fontId="34" fillId="0" borderId="0" xfId="0" applyFont="1" applyBorder="1" applyAlignment="1">
      <alignment horizontal="center"/>
    </xf>
    <xf numFmtId="0" fontId="34" fillId="5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4" fillId="12" borderId="0" xfId="0" applyFont="1" applyFill="1" applyBorder="1" applyAlignment="1">
      <alignment horizontal="center"/>
    </xf>
    <xf numFmtId="0" fontId="34" fillId="10" borderId="0" xfId="0" applyFont="1" applyFill="1" applyBorder="1" applyAlignment="1">
      <alignment horizontal="center"/>
    </xf>
    <xf numFmtId="0" fontId="34" fillId="13" borderId="0" xfId="0" applyFont="1" applyFill="1" applyBorder="1" applyAlignment="1">
      <alignment horizontal="center"/>
    </xf>
    <xf numFmtId="0" fontId="34" fillId="14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15" borderId="0" xfId="0" applyFont="1" applyFill="1" applyBorder="1" applyAlignment="1">
      <alignment horizontal="center"/>
    </xf>
    <xf numFmtId="58" fontId="36" fillId="0" borderId="13" xfId="0" applyNumberFormat="1" applyFont="1" applyBorder="1" applyAlignment="1"/>
    <xf numFmtId="58" fontId="36" fillId="0" borderId="0" xfId="0" applyNumberFormat="1" applyFont="1" applyBorder="1" applyAlignment="1">
      <alignment horizontal="center"/>
    </xf>
    <xf numFmtId="58" fontId="36" fillId="0" borderId="0" xfId="0" applyNumberFormat="1" applyFont="1" applyFill="1" applyBorder="1" applyAlignment="1"/>
    <xf numFmtId="58" fontId="36" fillId="0" borderId="0" xfId="0" applyNumberFormat="1" applyFont="1" applyBorder="1" applyAlignment="1"/>
    <xf numFmtId="58" fontId="36" fillId="0" borderId="37" xfId="0" applyNumberFormat="1" applyFont="1" applyBorder="1" applyAlignment="1"/>
    <xf numFmtId="0" fontId="35" fillId="0" borderId="0" xfId="0" applyFont="1" applyFill="1" applyBorder="1" applyAlignment="1">
      <alignment horizontal="left"/>
    </xf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4" fillId="0" borderId="13" xfId="0" applyFont="1" applyBorder="1" applyAlignment="1"/>
    <xf numFmtId="0" fontId="34" fillId="0" borderId="0" xfId="0" applyFont="1" applyBorder="1" applyAlignment="1"/>
    <xf numFmtId="0" fontId="34" fillId="0" borderId="37" xfId="0" applyFont="1" applyBorder="1" applyAlignment="1"/>
    <xf numFmtId="0" fontId="36" fillId="0" borderId="0" xfId="0" applyFont="1" applyBorder="1" applyAlignment="1">
      <alignment horizontal="center"/>
    </xf>
    <xf numFmtId="0" fontId="36" fillId="0" borderId="0" xfId="0" applyFont="1" applyFill="1" applyBorder="1" applyAlignment="1"/>
    <xf numFmtId="0" fontId="34" fillId="0" borderId="0" xfId="0" applyFont="1" applyBorder="1" applyAlignment="1">
      <alignment horizontal="left"/>
    </xf>
    <xf numFmtId="0" fontId="34" fillId="0" borderId="8" xfId="0" applyFont="1" applyBorder="1"/>
    <xf numFmtId="0" fontId="34" fillId="0" borderId="41" xfId="0" applyFont="1" applyBorder="1" applyAlignment="1">
      <alignment horizontal="center"/>
    </xf>
    <xf numFmtId="0" fontId="34" fillId="0" borderId="41" xfId="0" applyFont="1" applyBorder="1" applyAlignment="1">
      <alignment horizontal="left"/>
    </xf>
    <xf numFmtId="0" fontId="34" fillId="0" borderId="41" xfId="0" applyFont="1" applyBorder="1"/>
    <xf numFmtId="0" fontId="34" fillId="0" borderId="9" xfId="0" applyFont="1" applyBorder="1"/>
    <xf numFmtId="0" fontId="29" fillId="0" borderId="0" xfId="0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16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38" fillId="11" borderId="1" xfId="1" applyFont="1" applyFill="1" applyBorder="1"/>
    <xf numFmtId="38" fontId="38" fillId="11" borderId="11" xfId="1" applyFont="1" applyFill="1" applyBorder="1"/>
    <xf numFmtId="38" fontId="38" fillId="11" borderId="32" xfId="1" applyFont="1" applyFill="1" applyBorder="1"/>
    <xf numFmtId="38" fontId="38" fillId="21" borderId="1" xfId="1" applyFont="1" applyFill="1" applyBorder="1"/>
    <xf numFmtId="38" fontId="38" fillId="21" borderId="11" xfId="1" applyFont="1" applyFill="1" applyBorder="1"/>
    <xf numFmtId="38" fontId="38" fillId="21" borderId="12" xfId="1" applyFont="1" applyFill="1" applyBorder="1"/>
    <xf numFmtId="38" fontId="38" fillId="21" borderId="44" xfId="1" applyFont="1" applyFill="1" applyBorder="1"/>
    <xf numFmtId="0" fontId="38" fillId="11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38" fontId="38" fillId="11" borderId="2" xfId="1" applyFont="1" applyFill="1" applyBorder="1"/>
    <xf numFmtId="38" fontId="38" fillId="11" borderId="31" xfId="1" applyFont="1" applyFill="1" applyBorder="1"/>
    <xf numFmtId="38" fontId="38" fillId="2" borderId="1" xfId="1" applyFont="1" applyFill="1" applyBorder="1"/>
    <xf numFmtId="38" fontId="38" fillId="2" borderId="11" xfId="1" applyFont="1" applyFill="1" applyBorder="1"/>
    <xf numFmtId="38" fontId="38" fillId="2" borderId="2" xfId="1" applyFont="1" applyFill="1" applyBorder="1"/>
    <xf numFmtId="38" fontId="38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38" fillId="19" borderId="1" xfId="0" applyFont="1" applyFill="1" applyBorder="1" applyAlignment="1">
      <alignment horizontal="center"/>
    </xf>
    <xf numFmtId="38" fontId="38" fillId="19" borderId="1" xfId="1" applyFont="1" applyFill="1" applyBorder="1"/>
    <xf numFmtId="38" fontId="38" fillId="19" borderId="11" xfId="1" applyFont="1" applyFill="1" applyBorder="1"/>
    <xf numFmtId="38" fontId="38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4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38" fillId="22" borderId="1" xfId="1" applyFont="1" applyFill="1" applyBorder="1"/>
    <xf numFmtId="38" fontId="38" fillId="22" borderId="11" xfId="1" applyFont="1" applyFill="1" applyBorder="1"/>
    <xf numFmtId="38" fontId="38" fillId="22" borderId="12" xfId="1" applyFont="1" applyFill="1" applyBorder="1"/>
    <xf numFmtId="38" fontId="38" fillId="22" borderId="2" xfId="1" applyFont="1" applyFill="1" applyBorder="1"/>
    <xf numFmtId="38" fontId="38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38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1" xfId="1" applyFill="1" applyBorder="1"/>
    <xf numFmtId="38" fontId="1" fillId="0" borderId="47" xfId="1" applyFill="1" applyBorder="1"/>
    <xf numFmtId="38" fontId="1" fillId="0" borderId="40" xfId="1" applyFill="1" applyBorder="1"/>
    <xf numFmtId="180" fontId="0" fillId="0" borderId="1" xfId="0" applyNumberFormat="1" applyFill="1" applyBorder="1"/>
    <xf numFmtId="0" fontId="11" fillId="0" borderId="42" xfId="0" applyFont="1" applyBorder="1"/>
    <xf numFmtId="179" fontId="0" fillId="0" borderId="1" xfId="1" applyNumberFormat="1" applyFont="1" applyFill="1" applyBorder="1"/>
    <xf numFmtId="38" fontId="1" fillId="0" borderId="39" xfId="1" applyBorder="1"/>
    <xf numFmtId="179" fontId="1" fillId="0" borderId="11" xfId="1" applyNumberFormat="1" applyBorder="1"/>
    <xf numFmtId="179" fontId="1" fillId="0" borderId="42" xfId="1" applyNumberFormat="1" applyFont="1" applyBorder="1"/>
    <xf numFmtId="38" fontId="1" fillId="0" borderId="38" xfId="1" applyFont="1" applyFill="1" applyBorder="1"/>
    <xf numFmtId="38" fontId="1" fillId="0" borderId="10" xfId="1" applyFill="1" applyBorder="1"/>
    <xf numFmtId="38" fontId="1" fillId="0" borderId="11" xfId="1" applyFont="1" applyBorder="1"/>
    <xf numFmtId="38" fontId="1" fillId="0" borderId="43" xfId="1" applyBorder="1"/>
    <xf numFmtId="0" fontId="0" fillId="0" borderId="2" xfId="0" applyFont="1" applyBorder="1"/>
    <xf numFmtId="38" fontId="1" fillId="0" borderId="40" xfId="1" applyBorder="1"/>
    <xf numFmtId="0" fontId="1" fillId="0" borderId="39" xfId="0" applyFont="1" applyFill="1" applyBorder="1"/>
    <xf numFmtId="38" fontId="0" fillId="0" borderId="2" xfId="1" applyFont="1" applyFill="1" applyBorder="1"/>
    <xf numFmtId="38" fontId="0" fillId="0" borderId="12" xfId="1" applyFont="1" applyFill="1" applyBorder="1"/>
    <xf numFmtId="38" fontId="0" fillId="0" borderId="21" xfId="1" applyFont="1" applyFill="1" applyBorder="1"/>
    <xf numFmtId="0" fontId="30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1" fillId="0" borderId="13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FC-4053-B02C-2514D7320604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FC-4053-B02C-2514D7320604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FC-4053-B02C-2514D7320604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FC-4053-B02C-2514D7320604}"/>
                </c:ext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FC-4053-B02C-2514D7320604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DFC-4053-B02C-2514D7320604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FC-4053-B02C-2514D7320604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FC-4053-B02C-2514D7320604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FC-4053-B02C-2514D7320604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FC-4053-B02C-2514D7320604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FC-4053-B02C-2514D7320604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令和2年12月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FC-4053-B02C-2514D7320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41312"/>
        <c:axId val="18132351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令和2年12月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FC-4053-B02C-2514D7320604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令和2年12月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FC-4053-B02C-2514D7320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41312"/>
        <c:axId val="181323512"/>
      </c:lineChart>
      <c:catAx>
        <c:axId val="1805413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1323512"/>
        <c:crosses val="autoZero"/>
        <c:auto val="1"/>
        <c:lblAlgn val="ctr"/>
        <c:lblOffset val="100"/>
        <c:tickLblSkip val="1"/>
        <c:noMultiLvlLbl val="0"/>
      </c:catAx>
      <c:valAx>
        <c:axId val="18132351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541312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829252413944338E-6"/>
                  <c:y val="3.8170447552496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D0-4FAC-9772-B688F7DD36EB}"/>
                </c:ext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D0-4FAC-9772-B688F7DD36EB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D0-4FAC-9772-B688F7DD36EB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D0-4FAC-9772-B688F7DD36EB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D0-4FAC-9772-B688F7DD36EB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D0-4FAC-9772-B688F7DD36EB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D0-4FAC-9772-B688F7DD36EB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D0-4FAC-9772-B688F7DD36EB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D0-4FAC-9772-B688F7DD36EB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D0-4FAC-9772-B688F7DD3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化学繊維糸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24618</c:v>
                </c:pt>
                <c:pt idx="1">
                  <c:v>17916</c:v>
                </c:pt>
                <c:pt idx="2">
                  <c:v>7125</c:v>
                </c:pt>
                <c:pt idx="3">
                  <c:v>5139</c:v>
                </c:pt>
                <c:pt idx="4">
                  <c:v>4514</c:v>
                </c:pt>
                <c:pt idx="5">
                  <c:v>4363</c:v>
                </c:pt>
                <c:pt idx="6">
                  <c:v>4292</c:v>
                </c:pt>
                <c:pt idx="7">
                  <c:v>3008</c:v>
                </c:pt>
                <c:pt idx="8">
                  <c:v>2116</c:v>
                </c:pt>
                <c:pt idx="9">
                  <c:v>2061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D0-4FAC-9772-B688F7DD36EB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62001877702624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D0-4FAC-9772-B688F7DD36EB}"/>
                </c:ext>
              </c:extLst>
            </c:dLbl>
            <c:dLbl>
              <c:idx val="1"/>
              <c:layout>
                <c:manualLayout>
                  <c:x val="6.8529292846226803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D0-4FAC-9772-B688F7DD36EB}"/>
                </c:ext>
              </c:extLst>
            </c:dLbl>
            <c:dLbl>
              <c:idx val="2"/>
              <c:layout>
                <c:manualLayout>
                  <c:x val="1.7680557554326597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D0-4FAC-9772-B688F7DD36EB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D0-4FAC-9772-B688F7DD36EB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D0-4FAC-9772-B688F7DD36EB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D0-4FAC-9772-B688F7DD36EB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AD0-4FAC-9772-B688F7DD36EB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AD0-4FAC-9772-B688F7DD36EB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D0-4FAC-9772-B688F7DD36EB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AD0-4FAC-9772-B688F7DD3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化学繊維糸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20465</c:v>
                </c:pt>
                <c:pt idx="1">
                  <c:v>16409</c:v>
                </c:pt>
                <c:pt idx="2">
                  <c:v>9061</c:v>
                </c:pt>
                <c:pt idx="3">
                  <c:v>1842</c:v>
                </c:pt>
                <c:pt idx="4">
                  <c:v>4645</c:v>
                </c:pt>
                <c:pt idx="5">
                  <c:v>2988</c:v>
                </c:pt>
                <c:pt idx="6">
                  <c:v>4194</c:v>
                </c:pt>
                <c:pt idx="7">
                  <c:v>2091</c:v>
                </c:pt>
                <c:pt idx="8">
                  <c:v>2</c:v>
                </c:pt>
                <c:pt idx="9">
                  <c:v>1980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AD0-4FAC-9772-B688F7DD3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72760"/>
        <c:axId val="181873152"/>
      </c:barChart>
      <c:catAx>
        <c:axId val="181872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1873152"/>
        <c:crosses val="autoZero"/>
        <c:auto val="1"/>
        <c:lblAlgn val="ctr"/>
        <c:lblOffset val="100"/>
        <c:noMultiLvlLbl val="0"/>
      </c:catAx>
      <c:valAx>
        <c:axId val="18187315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18727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3E-46CF-8AAC-20805BE03B6A}"/>
                </c:ext>
              </c:extLst>
            </c:dLbl>
            <c:dLbl>
              <c:idx val="1"/>
              <c:layout>
                <c:manualLayout>
                  <c:x val="-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3E-46CF-8AAC-20805BE03B6A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3E-46CF-8AAC-20805BE03B6A}"/>
                </c:ext>
              </c:extLst>
            </c:dLbl>
            <c:dLbl>
              <c:idx val="3"/>
              <c:layout>
                <c:manualLayout>
                  <c:x val="-8.7145969498911308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3E-46CF-8AAC-20805BE03B6A}"/>
                </c:ext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3E-46CF-8AAC-20805BE03B6A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3E-46CF-8AAC-20805BE03B6A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3E-46CF-8AAC-20805BE03B6A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3E-46CF-8AAC-20805BE03B6A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3E-46CF-8AAC-20805BE03B6A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3E-46CF-8AAC-20805BE03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50088</c:v>
                </c:pt>
                <c:pt idx="1">
                  <c:v>17378</c:v>
                </c:pt>
                <c:pt idx="2">
                  <c:v>14242</c:v>
                </c:pt>
                <c:pt idx="3">
                  <c:v>11835</c:v>
                </c:pt>
                <c:pt idx="4">
                  <c:v>10721</c:v>
                </c:pt>
                <c:pt idx="5">
                  <c:v>7859</c:v>
                </c:pt>
                <c:pt idx="6">
                  <c:v>5801</c:v>
                </c:pt>
                <c:pt idx="7">
                  <c:v>3966</c:v>
                </c:pt>
                <c:pt idx="8">
                  <c:v>3826</c:v>
                </c:pt>
                <c:pt idx="9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3E-46CF-8AAC-20805BE03B6A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521143190434689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3E-46CF-8AAC-20805BE03B6A}"/>
                </c:ext>
              </c:extLst>
            </c:dLbl>
            <c:dLbl>
              <c:idx val="1"/>
              <c:layout>
                <c:manualLayout>
                  <c:x val="1.7338616986602164E-3"/>
                  <c:y val="-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3E-46CF-8AAC-20805BE03B6A}"/>
                </c:ext>
              </c:extLst>
            </c:dLbl>
            <c:dLbl>
              <c:idx val="2"/>
              <c:layout>
                <c:manualLayout>
                  <c:x val="5.2287581699346402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3E-46CF-8AAC-20805BE03B6A}"/>
                </c:ext>
              </c:extLst>
            </c:dLbl>
            <c:dLbl>
              <c:idx val="3"/>
              <c:layout>
                <c:manualLayout>
                  <c:x val="-1.7519770812962105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3E-46CF-8AAC-20805BE03B6A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3E-46CF-8AAC-20805BE03B6A}"/>
                </c:ext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3E-46CF-8AAC-20805BE03B6A}"/>
                </c:ext>
              </c:extLst>
            </c:dLbl>
            <c:dLbl>
              <c:idx val="6"/>
              <c:layout>
                <c:manualLayout>
                  <c:x val="1.7429193899782135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3E-46CF-8AAC-20805BE03B6A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3E-46CF-8AAC-20805BE03B6A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3E-46CF-8AAC-20805BE03B6A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F3E-46CF-8AAC-20805BE03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53798</c:v>
                </c:pt>
                <c:pt idx="1">
                  <c:v>18634</c:v>
                </c:pt>
                <c:pt idx="2">
                  <c:v>15941</c:v>
                </c:pt>
                <c:pt idx="3">
                  <c:v>13327</c:v>
                </c:pt>
                <c:pt idx="4">
                  <c:v>9271</c:v>
                </c:pt>
                <c:pt idx="5">
                  <c:v>8513</c:v>
                </c:pt>
                <c:pt idx="6">
                  <c:v>9420</c:v>
                </c:pt>
                <c:pt idx="7">
                  <c:v>3150</c:v>
                </c:pt>
                <c:pt idx="8">
                  <c:v>2665</c:v>
                </c:pt>
                <c:pt idx="9">
                  <c:v>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F3E-46CF-8AAC-20805BE03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73936"/>
        <c:axId val="181874328"/>
      </c:barChart>
      <c:catAx>
        <c:axId val="18187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1874328"/>
        <c:crosses val="autoZero"/>
        <c:auto val="1"/>
        <c:lblAlgn val="ctr"/>
        <c:lblOffset val="100"/>
        <c:noMultiLvlLbl val="0"/>
      </c:catAx>
      <c:valAx>
        <c:axId val="18187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187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550387596899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6D-4C7B-9BA1-515DEEF7A177}"/>
                </c:ext>
              </c:extLst>
            </c:dLbl>
            <c:dLbl>
              <c:idx val="1"/>
              <c:layout>
                <c:manualLayout>
                  <c:x val="-1.7730496453901034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6D-4C7B-9BA1-515DEEF7A177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6D-4C7B-9BA1-515DEEF7A177}"/>
                </c:ext>
              </c:extLst>
            </c:dLbl>
            <c:dLbl>
              <c:idx val="3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6D-4C7B-9BA1-515DEEF7A177}"/>
                </c:ext>
              </c:extLst>
            </c:dLbl>
            <c:dLbl>
              <c:idx val="4"/>
              <c:layout>
                <c:manualLayout>
                  <c:x val="-3.5460992907801418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6D-4C7B-9BA1-515DEEF7A177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6D-4C7B-9BA1-515DEEF7A177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6D-4C7B-9BA1-515DEEF7A177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6D-4C7B-9BA1-515DEEF7A177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6D-4C7B-9BA1-515DEEF7A177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6D-4C7B-9BA1-515DEEF7A1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麦</c:v>
                </c:pt>
                <c:pt idx="6">
                  <c:v>電気機械</c:v>
                </c:pt>
                <c:pt idx="7">
                  <c:v>鉄鋼</c:v>
                </c:pt>
                <c:pt idx="8">
                  <c:v>雑品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28210</c:v>
                </c:pt>
                <c:pt idx="1">
                  <c:v>23303</c:v>
                </c:pt>
                <c:pt idx="2">
                  <c:v>20899</c:v>
                </c:pt>
                <c:pt idx="3">
                  <c:v>18857</c:v>
                </c:pt>
                <c:pt idx="4">
                  <c:v>15870</c:v>
                </c:pt>
                <c:pt idx="5">
                  <c:v>10819</c:v>
                </c:pt>
                <c:pt idx="6">
                  <c:v>10634</c:v>
                </c:pt>
                <c:pt idx="7">
                  <c:v>9771</c:v>
                </c:pt>
                <c:pt idx="8">
                  <c:v>8974</c:v>
                </c:pt>
                <c:pt idx="9">
                  <c:v>6581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6D-4C7B-9BA1-515DEEF7A177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6D-4C7B-9BA1-515DEEF7A177}"/>
                </c:ext>
              </c:extLst>
            </c:dLbl>
            <c:dLbl>
              <c:idx val="1"/>
              <c:layout>
                <c:manualLayout>
                  <c:x val="7.0921985815602835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6D-4C7B-9BA1-515DEEF7A177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6D-4C7B-9BA1-515DEEF7A177}"/>
                </c:ext>
              </c:extLst>
            </c:dLbl>
            <c:dLbl>
              <c:idx val="3"/>
              <c:layout>
                <c:manualLayout>
                  <c:x val="-1.7730496453901359E-3"/>
                  <c:y val="2.713147775132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6D-4C7B-9BA1-515DEEF7A177}"/>
                </c:ext>
              </c:extLst>
            </c:dLbl>
            <c:dLbl>
              <c:idx val="4"/>
              <c:layout>
                <c:manualLayout>
                  <c:x val="7.0921985815602185E-3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6D-4C7B-9BA1-515DEEF7A177}"/>
                </c:ext>
              </c:extLst>
            </c:dLbl>
            <c:dLbl>
              <c:idx val="5"/>
              <c:layout>
                <c:manualLayout>
                  <c:x val="7.0921985815602835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6D-4C7B-9BA1-515DEEF7A177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6D-4C7B-9BA1-515DEEF7A177}"/>
                </c:ext>
              </c:extLst>
            </c:dLbl>
            <c:dLbl>
              <c:idx val="7"/>
              <c:layout>
                <c:manualLayout>
                  <c:x val="-1.300221386350978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6D-4C7B-9BA1-515DEEF7A177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6D-4C7B-9BA1-515DEEF7A177}"/>
                </c:ext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6D-4C7B-9BA1-515DEEF7A1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麦</c:v>
                </c:pt>
                <c:pt idx="6">
                  <c:v>電気機械</c:v>
                </c:pt>
                <c:pt idx="7">
                  <c:v>鉄鋼</c:v>
                </c:pt>
                <c:pt idx="8">
                  <c:v>雑品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18323</c:v>
                </c:pt>
                <c:pt idx="1">
                  <c:v>18269</c:v>
                </c:pt>
                <c:pt idx="2">
                  <c:v>10945</c:v>
                </c:pt>
                <c:pt idx="3">
                  <c:v>18875</c:v>
                </c:pt>
                <c:pt idx="4">
                  <c:v>15859</c:v>
                </c:pt>
                <c:pt idx="5">
                  <c:v>17784</c:v>
                </c:pt>
                <c:pt idx="6">
                  <c:v>9044</c:v>
                </c:pt>
                <c:pt idx="7">
                  <c:v>13300</c:v>
                </c:pt>
                <c:pt idx="8">
                  <c:v>14265</c:v>
                </c:pt>
                <c:pt idx="9">
                  <c:v>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A6D-4C7B-9BA1-515DEEF7A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181875112"/>
        <c:axId val="181875504"/>
      </c:barChart>
      <c:catAx>
        <c:axId val="181875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1875504"/>
        <c:crosses val="autoZero"/>
        <c:auto val="1"/>
        <c:lblAlgn val="ctr"/>
        <c:lblOffset val="100"/>
        <c:noMultiLvlLbl val="0"/>
      </c:catAx>
      <c:valAx>
        <c:axId val="1818755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18751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31-4D42-A5BB-B06C3070ED60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1-4D42-A5BB-B06C3070ED60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31-4D42-A5BB-B06C3070ED60}"/>
                </c:ext>
              </c:extLst>
            </c:dLbl>
            <c:dLbl>
              <c:idx val="3"/>
              <c:layout>
                <c:manualLayout>
                  <c:x val="-1.4222222222222223E-2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1-4D42-A5BB-B06C3070ED60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31-4D42-A5BB-B06C3070ED60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31-4D42-A5BB-B06C3070ED60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31-4D42-A5BB-B06C3070ED60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31-4D42-A5BB-B06C3070ED60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31-4D42-A5BB-B06C3070ED60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31-4D42-A5BB-B06C3070E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紙・パルプ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22519</c:v>
                </c:pt>
                <c:pt idx="1">
                  <c:v>8065</c:v>
                </c:pt>
                <c:pt idx="2">
                  <c:v>3365</c:v>
                </c:pt>
                <c:pt idx="3">
                  <c:v>3124</c:v>
                </c:pt>
                <c:pt idx="4">
                  <c:v>1695</c:v>
                </c:pt>
                <c:pt idx="5">
                  <c:v>1297</c:v>
                </c:pt>
                <c:pt idx="6">
                  <c:v>1004</c:v>
                </c:pt>
                <c:pt idx="7">
                  <c:v>980</c:v>
                </c:pt>
                <c:pt idx="8">
                  <c:v>738</c:v>
                </c:pt>
                <c:pt idx="9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31-4D42-A5BB-B06C3070ED60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31-4D42-A5BB-B06C3070ED60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31-4D42-A5BB-B06C3070ED60}"/>
                </c:ext>
              </c:extLst>
            </c:dLbl>
            <c:dLbl>
              <c:idx val="2"/>
              <c:layout>
                <c:manualLayout>
                  <c:x val="-5.3333333333333982E-3"/>
                  <c:y val="-2.4955436720142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31-4D42-A5BB-B06C3070ED60}"/>
                </c:ext>
              </c:extLst>
            </c:dLbl>
            <c:dLbl>
              <c:idx val="3"/>
              <c:layout>
                <c:manualLayout>
                  <c:x val="1.7777777777777779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31-4D42-A5BB-B06C3070ED60}"/>
                </c:ext>
              </c:extLst>
            </c:dLbl>
            <c:dLbl>
              <c:idx val="4"/>
              <c:layout>
                <c:manualLayout>
                  <c:x val="-1.3998250218722658E-7"/>
                  <c:y val="-1.4260249554367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31-4D42-A5BB-B06C3070ED60}"/>
                </c:ext>
              </c:extLst>
            </c:dLbl>
            <c:dLbl>
              <c:idx val="5"/>
              <c:layout>
                <c:manualLayout>
                  <c:x val="-6.5184432169062358E-17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31-4D42-A5BB-B06C3070ED60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31-4D42-A5BB-B06C3070ED60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31-4D42-A5BB-B06C3070ED60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31-4D42-A5BB-B06C3070ED60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31-4D42-A5BB-B06C3070E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紙・パルプ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31454</c:v>
                </c:pt>
                <c:pt idx="1">
                  <c:v>6155</c:v>
                </c:pt>
                <c:pt idx="2">
                  <c:v>4074</c:v>
                </c:pt>
                <c:pt idx="3">
                  <c:v>5456</c:v>
                </c:pt>
                <c:pt idx="4">
                  <c:v>1740</c:v>
                </c:pt>
                <c:pt idx="5">
                  <c:v>2083</c:v>
                </c:pt>
                <c:pt idx="6">
                  <c:v>403</c:v>
                </c:pt>
                <c:pt idx="7">
                  <c:v>646</c:v>
                </c:pt>
                <c:pt idx="8">
                  <c:v>664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031-4D42-A5BB-B06C3070E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680784"/>
        <c:axId val="235681176"/>
      </c:barChart>
      <c:catAx>
        <c:axId val="23568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681176"/>
        <c:crosses val="autoZero"/>
        <c:auto val="1"/>
        <c:lblAlgn val="ctr"/>
        <c:lblOffset val="100"/>
        <c:noMultiLvlLbl val="0"/>
      </c:catAx>
      <c:valAx>
        <c:axId val="2356811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680784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5.5512552456366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89-4F53-84A6-AD3F02376FE0}"/>
                </c:ext>
              </c:extLst>
            </c:dLbl>
            <c:dLbl>
              <c:idx val="1"/>
              <c:layout>
                <c:manualLayout>
                  <c:x val="-8.7490441647549953E-3"/>
                  <c:y val="1.9756513486661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89-4F53-84A6-AD3F02376FE0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89-4F53-84A6-AD3F02376FE0}"/>
                </c:ext>
              </c:extLst>
            </c:dLbl>
            <c:dLbl>
              <c:idx val="3"/>
              <c:layout>
                <c:manualLayout>
                  <c:x val="-8.7719153216084204E-3"/>
                  <c:y val="5.9041772320832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89-4F53-84A6-AD3F02376FE0}"/>
                </c:ext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89-4F53-84A6-AD3F02376FE0}"/>
                </c:ext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89-4F53-84A6-AD3F02376FE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89-4F53-84A6-AD3F02376FE0}"/>
                </c:ext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89-4F53-84A6-AD3F02376FE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89-4F53-84A6-AD3F02376FE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89-4F53-84A6-AD3F02376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21991</c:v>
                </c:pt>
                <c:pt idx="1">
                  <c:v>9517</c:v>
                </c:pt>
                <c:pt idx="2">
                  <c:v>8953</c:v>
                </c:pt>
                <c:pt idx="3">
                  <c:v>8200</c:v>
                </c:pt>
                <c:pt idx="4">
                  <c:v>7693</c:v>
                </c:pt>
                <c:pt idx="5">
                  <c:v>7388</c:v>
                </c:pt>
                <c:pt idx="6">
                  <c:v>3759</c:v>
                </c:pt>
                <c:pt idx="7">
                  <c:v>2692</c:v>
                </c:pt>
                <c:pt idx="8">
                  <c:v>2398</c:v>
                </c:pt>
                <c:pt idx="9">
                  <c:v>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89-4F53-84A6-AD3F02376FE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7027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89-4F53-84A6-AD3F02376FE0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89-4F53-84A6-AD3F02376FE0}"/>
                </c:ext>
              </c:extLst>
            </c:dLbl>
            <c:dLbl>
              <c:idx val="2"/>
              <c:layout>
                <c:manualLayout>
                  <c:x val="1.7634213046203871E-3"/>
                  <c:y val="-1.1703960733721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89-4F53-84A6-AD3F02376FE0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89-4F53-84A6-AD3F02376FE0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89-4F53-84A6-AD3F02376FE0}"/>
                </c:ext>
              </c:extLst>
            </c:dLbl>
            <c:dLbl>
              <c:idx val="5"/>
              <c:layout>
                <c:manualLayout>
                  <c:x val="-1.7497812773403325E-3"/>
                  <c:y val="7.4697866156560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389-4F53-84A6-AD3F02376FE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89-4F53-84A6-AD3F02376FE0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89-4F53-84A6-AD3F02376FE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89-4F53-84A6-AD3F02376FE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89-4F53-84A6-AD3F02376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23943</c:v>
                </c:pt>
                <c:pt idx="1">
                  <c:v>29052</c:v>
                </c:pt>
                <c:pt idx="2">
                  <c:v>7855</c:v>
                </c:pt>
                <c:pt idx="3">
                  <c:v>8010</c:v>
                </c:pt>
                <c:pt idx="4">
                  <c:v>8489</c:v>
                </c:pt>
                <c:pt idx="5">
                  <c:v>15904</c:v>
                </c:pt>
                <c:pt idx="6">
                  <c:v>4225</c:v>
                </c:pt>
                <c:pt idx="7">
                  <c:v>3070</c:v>
                </c:pt>
                <c:pt idx="8">
                  <c:v>2650</c:v>
                </c:pt>
                <c:pt idx="9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389-4F53-84A6-AD3F0237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681960"/>
        <c:axId val="235682352"/>
      </c:barChart>
      <c:catAx>
        <c:axId val="235681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682352"/>
        <c:crosses val="autoZero"/>
        <c:auto val="1"/>
        <c:lblAlgn val="ctr"/>
        <c:lblOffset val="100"/>
        <c:noMultiLvlLbl val="0"/>
      </c:catAx>
      <c:valAx>
        <c:axId val="235682352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681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A3-40E3-A5A0-083C3D1A43FB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3-40E3-A5A0-083C3D1A43FB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3-40E3-A5A0-083C3D1A43FB}"/>
                </c:ext>
              </c:extLst>
            </c:dLbl>
            <c:dLbl>
              <c:idx val="3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3-40E3-A5A0-083C3D1A43FB}"/>
                </c:ext>
              </c:extLst>
            </c:dLbl>
            <c:dLbl>
              <c:idx val="4"/>
              <c:layout>
                <c:manualLayout>
                  <c:x val="-3.49511405043828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3-40E3-A5A0-083C3D1A43FB}"/>
                </c:ext>
              </c:extLst>
            </c:dLbl>
            <c:dLbl>
              <c:idx val="5"/>
              <c:layout>
                <c:manualLayout>
                  <c:x val="-6.9899529058802838E-3"/>
                  <c:y val="1.433691756272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3-40E3-A5A0-083C3D1A43FB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3-40E3-A5A0-083C3D1A43FB}"/>
                </c:ext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3-40E3-A5A0-083C3D1A43FB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3-40E3-A5A0-083C3D1A43FB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3-40E3-A5A0-083C3D1A4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42224</c:v>
                </c:pt>
                <c:pt idx="1">
                  <c:v>26263</c:v>
                </c:pt>
                <c:pt idx="2">
                  <c:v>19456</c:v>
                </c:pt>
                <c:pt idx="3">
                  <c:v>18906</c:v>
                </c:pt>
                <c:pt idx="4">
                  <c:v>17292</c:v>
                </c:pt>
                <c:pt idx="5">
                  <c:v>14371</c:v>
                </c:pt>
                <c:pt idx="6">
                  <c:v>11409</c:v>
                </c:pt>
                <c:pt idx="7">
                  <c:v>8326</c:v>
                </c:pt>
                <c:pt idx="8">
                  <c:v>8184</c:v>
                </c:pt>
                <c:pt idx="9">
                  <c:v>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A3-40E3-A5A0-083C3D1A43FB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3-40E3-A5A0-083C3D1A43FB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3-40E3-A5A0-083C3D1A43FB}"/>
                </c:ext>
              </c:extLst>
            </c:dLbl>
            <c:dLbl>
              <c:idx val="2"/>
              <c:layout>
                <c:manualLayout>
                  <c:x val="6.9899529058802838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3-40E3-A5A0-083C3D1A43FB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A3-40E3-A5A0-083C3D1A43FB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A3-40E3-A5A0-083C3D1A43FB}"/>
                </c:ext>
              </c:extLst>
            </c:dLbl>
            <c:dLbl>
              <c:idx val="5"/>
              <c:layout>
                <c:manualLayout>
                  <c:x val="8.7373035348522077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A3-40E3-A5A0-083C3D1A43FB}"/>
                </c:ext>
              </c:extLst>
            </c:dLbl>
            <c:dLbl>
              <c:idx val="6"/>
              <c:layout>
                <c:manualLayout>
                  <c:x val="5.2424646794102135E-3"/>
                  <c:y val="2.1504811898512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A3-40E3-A5A0-083C3D1A43FB}"/>
                </c:ext>
              </c:extLst>
            </c:dLbl>
            <c:dLbl>
              <c:idx val="7"/>
              <c:layout>
                <c:manualLayout>
                  <c:x val="5.2424646794102135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A3-40E3-A5A0-083C3D1A43FB}"/>
                </c:ext>
              </c:extLst>
            </c:dLbl>
            <c:dLbl>
              <c:idx val="8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A3-40E3-A5A0-083C3D1A43FB}"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A3-40E3-A5A0-083C3D1A4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75068</c:v>
                </c:pt>
                <c:pt idx="1">
                  <c:v>23378</c:v>
                </c:pt>
                <c:pt idx="2">
                  <c:v>8735</c:v>
                </c:pt>
                <c:pt idx="3">
                  <c:v>16654</c:v>
                </c:pt>
                <c:pt idx="4">
                  <c:v>15955</c:v>
                </c:pt>
                <c:pt idx="5">
                  <c:v>13259</c:v>
                </c:pt>
                <c:pt idx="6">
                  <c:v>11057</c:v>
                </c:pt>
                <c:pt idx="7">
                  <c:v>6471</c:v>
                </c:pt>
                <c:pt idx="8">
                  <c:v>11008</c:v>
                </c:pt>
                <c:pt idx="9">
                  <c:v>4725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3A3-40E3-A5A0-083C3D1A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683136"/>
        <c:axId val="235683528"/>
      </c:barChart>
      <c:catAx>
        <c:axId val="23568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683528"/>
        <c:crosses val="autoZero"/>
        <c:auto val="1"/>
        <c:lblAlgn val="ctr"/>
        <c:lblOffset val="100"/>
        <c:noMultiLvlLbl val="0"/>
      </c:catAx>
      <c:valAx>
        <c:axId val="2356835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6831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20-40BA-ADFB-D59109EAE6F0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0-40BA-ADFB-D59109EAE6F0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0-40BA-ADFB-D59109EAE6F0}"/>
                </c:ext>
              </c:extLst>
            </c:dLbl>
            <c:dLbl>
              <c:idx val="3"/>
              <c:layout>
                <c:manualLayout>
                  <c:x val="2.8811659586728367E-5"/>
                  <c:y val="-3.8793597392575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0-40BA-ADFB-D59109EAE6F0}"/>
                </c:ext>
              </c:extLst>
            </c:dLbl>
            <c:dLbl>
              <c:idx val="4"/>
              <c:layout>
                <c:manualLayout>
                  <c:x val="-7.1589244115569887E-3"/>
                  <c:y val="-6.383344203070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20-40BA-ADFB-D59109EAE6F0}"/>
                </c:ext>
              </c:extLst>
            </c:dLbl>
            <c:dLbl>
              <c:idx val="5"/>
              <c:layout>
                <c:manualLayout>
                  <c:x val="-8.9824916463755941E-3"/>
                  <c:y val="3.0134521497592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20-40BA-ADFB-D59109EAE6F0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20-40BA-ADFB-D59109EAE6F0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20-40BA-ADFB-D59109EAE6F0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20-40BA-ADFB-D59109EAE6F0}"/>
                </c:ext>
              </c:extLst>
            </c:dLbl>
            <c:dLbl>
              <c:idx val="9"/>
              <c:layout>
                <c:manualLayout>
                  <c:x val="-5.4028186235756679E-3"/>
                  <c:y val="-1.204584084313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20-40BA-ADFB-D59109EAE6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142081</c:v>
                </c:pt>
                <c:pt idx="1">
                  <c:v>90487</c:v>
                </c:pt>
                <c:pt idx="2">
                  <c:v>85617</c:v>
                </c:pt>
                <c:pt idx="3">
                  <c:v>79536</c:v>
                </c:pt>
                <c:pt idx="4">
                  <c:v>71458</c:v>
                </c:pt>
                <c:pt idx="5">
                  <c:v>71037</c:v>
                </c:pt>
                <c:pt idx="6">
                  <c:v>67611</c:v>
                </c:pt>
                <c:pt idx="7">
                  <c:v>61015</c:v>
                </c:pt>
                <c:pt idx="8">
                  <c:v>46094</c:v>
                </c:pt>
                <c:pt idx="9">
                  <c:v>45094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20-40BA-ADFB-D59109EAE6F0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20-40BA-ADFB-D59109EAE6F0}"/>
                </c:ext>
              </c:extLst>
            </c:dLbl>
            <c:dLbl>
              <c:idx val="1"/>
              <c:layout>
                <c:manualLayout>
                  <c:x val="1.9697337029658439E-3"/>
                  <c:y val="8.9100602057696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20-40BA-ADFB-D59109EAE6F0}"/>
                </c:ext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20-40BA-ADFB-D59109EAE6F0}"/>
                </c:ext>
              </c:extLst>
            </c:dLbl>
            <c:dLbl>
              <c:idx val="3"/>
              <c:layout>
                <c:manualLayout>
                  <c:x val="3.7744679505423268E-3"/>
                  <c:y val="9.162919282648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20-40BA-ADFB-D59109EAE6F0}"/>
                </c:ext>
              </c:extLst>
            </c:dLbl>
            <c:dLbl>
              <c:idx val="4"/>
              <c:layout>
                <c:manualLayout>
                  <c:x val="7.2557596967045782E-3"/>
                  <c:y val="3.3783285007331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20-40BA-ADFB-D59109EAE6F0}"/>
                </c:ext>
              </c:extLst>
            </c:dLbl>
            <c:dLbl>
              <c:idx val="5"/>
              <c:layout>
                <c:manualLayout>
                  <c:x val="3.5985060100418519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20-40BA-ADFB-D59109EAE6F0}"/>
                </c:ext>
              </c:extLst>
            </c:dLbl>
            <c:dLbl>
              <c:idx val="6"/>
              <c:layout>
                <c:manualLayout>
                  <c:x val="1.8232861454565866E-3"/>
                  <c:y val="2.353745395984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20-40BA-ADFB-D59109EAE6F0}"/>
                </c:ext>
              </c:extLst>
            </c:dLbl>
            <c:dLbl>
              <c:idx val="7"/>
              <c:layout>
                <c:manualLayout>
                  <c:x val="2.8811659586597474E-5"/>
                  <c:y val="6.2052414241753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20-40BA-ADFB-D59109EAE6F0}"/>
                </c:ext>
              </c:extLst>
            </c:dLbl>
            <c:dLbl>
              <c:idx val="8"/>
              <c:layout>
                <c:manualLayout>
                  <c:x val="7.1492268285740079E-3"/>
                  <c:y val="2.704818781594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20-40BA-ADFB-D59109EAE6F0}"/>
                </c:ext>
              </c:extLst>
            </c:dLbl>
            <c:dLbl>
              <c:idx val="9"/>
              <c:layout>
                <c:manualLayout>
                  <c:x val="3.579391933438039E-3"/>
                  <c:y val="6.0651026586761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20-40BA-ADFB-D59109EAE6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169938</c:v>
                </c:pt>
                <c:pt idx="1">
                  <c:v>116297</c:v>
                </c:pt>
                <c:pt idx="2">
                  <c:v>77194</c:v>
                </c:pt>
                <c:pt idx="3">
                  <c:v>83449</c:v>
                </c:pt>
                <c:pt idx="4">
                  <c:v>47160</c:v>
                </c:pt>
                <c:pt idx="5">
                  <c:v>85292</c:v>
                </c:pt>
                <c:pt idx="6">
                  <c:v>66282</c:v>
                </c:pt>
                <c:pt idx="7">
                  <c:v>102504</c:v>
                </c:pt>
                <c:pt idx="8">
                  <c:v>45907</c:v>
                </c:pt>
                <c:pt idx="9">
                  <c:v>40051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620-40BA-ADFB-D59109EAE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36138432"/>
        <c:axId val="236138824"/>
      </c:barChart>
      <c:catAx>
        <c:axId val="236138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138824"/>
        <c:crosses val="autoZero"/>
        <c:auto val="1"/>
        <c:lblAlgn val="ctr"/>
        <c:lblOffset val="100"/>
        <c:noMultiLvlLbl val="0"/>
      </c:catAx>
      <c:valAx>
        <c:axId val="236138824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138432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BEF-4BEF-908B-9D5AD827E8AA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EF-4BEF-908B-9D5AD827E8AA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BEF-4BEF-908B-9D5AD827E8AA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BEF-4BEF-908B-9D5AD827E8AA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BEF-4BEF-908B-9D5AD827E8AA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BEF-4BEF-908B-9D5AD827E8AA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BEF-4BEF-908B-9D5AD827E8AA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BEF-4BEF-908B-9D5AD827E8AA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BEF-4BEF-908B-9D5AD827E8AA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BEF-4BEF-908B-9D5AD827E8AA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BEF-4BEF-908B-9D5AD827E8AA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EF-4BEF-908B-9D5AD827E8AA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BEF-4BEF-908B-9D5AD827E8AA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BEF-4BEF-908B-9D5AD827E8AA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BEF-4BEF-908B-9D5AD827E8AA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BEF-4BEF-908B-9D5AD827E8AA}"/>
                </c:ext>
              </c:extLst>
            </c:dLbl>
            <c:dLbl>
              <c:idx val="5"/>
              <c:layout>
                <c:manualLayout>
                  <c:x val="-5.5030687108083648E-2"/>
                  <c:y val="-7.7729600980494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EF-4BEF-908B-9D5AD827E8AA}"/>
                </c:ext>
              </c:extLst>
            </c:dLbl>
            <c:dLbl>
              <c:idx val="6"/>
              <c:layout>
                <c:manualLayout>
                  <c:x val="0.12964752950637709"/>
                  <c:y val="-7.97082798570883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BEF-4BEF-908B-9D5AD827E8AA}"/>
                </c:ext>
              </c:extLst>
            </c:dLbl>
            <c:dLbl>
              <c:idx val="7"/>
              <c:layout>
                <c:manualLayout>
                  <c:x val="0.18235378268126451"/>
                  <c:y val="-0.14359788176257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BEF-4BEF-908B-9D5AD827E8AA}"/>
                </c:ext>
              </c:extLst>
            </c:dLbl>
            <c:dLbl>
              <c:idx val="8"/>
              <c:layout>
                <c:manualLayout>
                  <c:x val="2.2495006430076341E-2"/>
                  <c:y val="-6.965382080543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BEF-4BEF-908B-9D5AD827E8AA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BEF-4BEF-908B-9D5AD827E8AA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EF-4BEF-908B-9D5AD827E8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142081</c:v>
                </c:pt>
                <c:pt idx="1">
                  <c:v>90487</c:v>
                </c:pt>
                <c:pt idx="2">
                  <c:v>85617</c:v>
                </c:pt>
                <c:pt idx="3">
                  <c:v>79536</c:v>
                </c:pt>
                <c:pt idx="4">
                  <c:v>71458</c:v>
                </c:pt>
                <c:pt idx="5">
                  <c:v>71037</c:v>
                </c:pt>
                <c:pt idx="6">
                  <c:v>67611</c:v>
                </c:pt>
                <c:pt idx="7">
                  <c:v>61015</c:v>
                </c:pt>
                <c:pt idx="8">
                  <c:v>46094</c:v>
                </c:pt>
                <c:pt idx="9">
                  <c:v>45094</c:v>
                </c:pt>
                <c:pt idx="10">
                  <c:v>319319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BEF-4BEF-908B-9D5AD827E8A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1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07-43AC-B620-0064C91248DC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07-43AC-B620-0064C91248DC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E07-43AC-B620-0064C91248DC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E07-43AC-B620-0064C91248DC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E07-43AC-B620-0064C91248DC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E07-43AC-B620-0064C91248DC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E07-43AC-B620-0064C91248DC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E07-43AC-B620-0064C91248DC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E07-43AC-B620-0064C91248DC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E07-43AC-B620-0064C91248DC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E07-43AC-B620-0064C91248DC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07-43AC-B620-0064C91248DC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E07-43AC-B620-0064C91248DC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07-43AC-B620-0064C91248DC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07-43AC-B620-0064C91248DC}"/>
                </c:ext>
              </c:extLst>
            </c:dLbl>
            <c:dLbl>
              <c:idx val="4"/>
              <c:layout>
                <c:manualLayout>
                  <c:x val="-0.16935755492492371"/>
                  <c:y val="-0.16509791597558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E07-43AC-B620-0064C91248DC}"/>
                </c:ext>
              </c:extLst>
            </c:dLbl>
            <c:dLbl>
              <c:idx val="5"/>
              <c:layout>
                <c:manualLayout>
                  <c:x val="-0.10784883488548709"/>
                  <c:y val="-5.35480792173705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E07-43AC-B620-0064C91248DC}"/>
                </c:ext>
              </c:extLst>
            </c:dLbl>
            <c:dLbl>
              <c:idx val="6"/>
              <c:layout>
                <c:manualLayout>
                  <c:x val="7.2850899982679768E-2"/>
                  <c:y val="-0.140792522885858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E07-43AC-B620-0064C91248DC}"/>
                </c:ext>
              </c:extLst>
            </c:dLbl>
            <c:dLbl>
              <c:idx val="7"/>
              <c:layout>
                <c:manualLayout>
                  <c:x val="9.5228959324246881E-2"/>
                  <c:y val="-8.4959524183645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07-43AC-B620-0064C91248DC}"/>
                </c:ext>
              </c:extLst>
            </c:dLbl>
            <c:dLbl>
              <c:idx val="8"/>
              <c:layout>
                <c:manualLayout>
                  <c:x val="6.5881130340940883E-2"/>
                  <c:y val="-5.9278244321455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07-43AC-B620-0064C91248DC}"/>
                </c:ext>
              </c:extLst>
            </c:dLbl>
            <c:dLbl>
              <c:idx val="9"/>
              <c:layout>
                <c:manualLayout>
                  <c:x val="0.12116151724689236"/>
                  <c:y val="-7.7850213290966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07-43AC-B620-0064C91248DC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07-43AC-B620-0064C91248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169938</c:v>
                </c:pt>
                <c:pt idx="1">
                  <c:v>116297</c:v>
                </c:pt>
                <c:pt idx="2">
                  <c:v>77194</c:v>
                </c:pt>
                <c:pt idx="3">
                  <c:v>83449</c:v>
                </c:pt>
                <c:pt idx="4">
                  <c:v>47160</c:v>
                </c:pt>
                <c:pt idx="5">
                  <c:v>85292</c:v>
                </c:pt>
                <c:pt idx="6">
                  <c:v>66282</c:v>
                </c:pt>
                <c:pt idx="7">
                  <c:v>102504</c:v>
                </c:pt>
                <c:pt idx="8">
                  <c:v>45907</c:v>
                </c:pt>
                <c:pt idx="9">
                  <c:v>40051</c:v>
                </c:pt>
                <c:pt idx="10">
                  <c:v>361074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E07-43AC-B620-0064C91248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4-45BB-B160-A3389076886F}"/>
                </c:ext>
              </c:extLst>
            </c:dLbl>
            <c:dLbl>
              <c:idx val="1"/>
              <c:layout>
                <c:manualLayout>
                  <c:x val="-1.5936254980079681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4-45BB-B160-A3389076886F}"/>
                </c:ext>
              </c:extLst>
            </c:dLbl>
            <c:dLbl>
              <c:idx val="2"/>
              <c:layout>
                <c:manualLayout>
                  <c:x val="3.2462366618058944E-17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74-45BB-B160-A3389076886F}"/>
                </c:ext>
              </c:extLst>
            </c:dLbl>
            <c:dLbl>
              <c:idx val="3"/>
              <c:layout>
                <c:manualLayout>
                  <c:x val="-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4-45BB-B160-A3389076886F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74-45BB-B160-A3389076886F}"/>
                </c:ext>
              </c:extLst>
            </c:dLbl>
            <c:dLbl>
              <c:idx val="5"/>
              <c:layout>
                <c:manualLayout>
                  <c:x val="-5.3120849933598934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74-45BB-B160-A3389076886F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74-45BB-B160-A3389076886F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74-45BB-B160-A3389076886F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74-45BB-B160-A3389076886F}"/>
                </c:ext>
              </c:extLst>
            </c:dLbl>
            <c:dLbl>
              <c:idx val="9"/>
              <c:layout>
                <c:manualLayout>
                  <c:x val="-7.0827799911465251E-3"/>
                  <c:y val="1.1110822721149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74-45BB-B160-A338907688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非鉄金属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18160</c:v>
                </c:pt>
                <c:pt idx="1">
                  <c:v>13543</c:v>
                </c:pt>
                <c:pt idx="2">
                  <c:v>11938</c:v>
                </c:pt>
                <c:pt idx="3">
                  <c:v>9640</c:v>
                </c:pt>
                <c:pt idx="4">
                  <c:v>6945</c:v>
                </c:pt>
                <c:pt idx="5">
                  <c:v>5760</c:v>
                </c:pt>
                <c:pt idx="6">
                  <c:v>5359</c:v>
                </c:pt>
                <c:pt idx="7">
                  <c:v>3501</c:v>
                </c:pt>
                <c:pt idx="8">
                  <c:v>2964</c:v>
                </c:pt>
                <c:pt idx="9">
                  <c:v>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74-45BB-B160-A3389076886F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74-45BB-B160-A3389076886F}"/>
                </c:ext>
              </c:extLst>
            </c:dLbl>
            <c:dLbl>
              <c:idx val="1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74-45BB-B160-A3389076886F}"/>
                </c:ext>
              </c:extLst>
            </c:dLbl>
            <c:dLbl>
              <c:idx val="2"/>
              <c:layout>
                <c:manualLayout>
                  <c:x val="8.8534749889330917E-3"/>
                  <c:y val="-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74-45BB-B160-A3389076886F}"/>
                </c:ext>
              </c:extLst>
            </c:dLbl>
            <c:dLbl>
              <c:idx val="3"/>
              <c:layout>
                <c:manualLayout>
                  <c:x val="3.5413899955732625E-3"/>
                  <c:y val="-7.4074095676319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74-45BB-B160-A3389076886F}"/>
                </c:ext>
              </c:extLst>
            </c:dLbl>
            <c:dLbl>
              <c:idx val="4"/>
              <c:layout>
                <c:manualLayout>
                  <c:x val="3.5412505707702871E-3"/>
                  <c:y val="7.4071179373338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74-45BB-B160-A3389076886F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74-45BB-B160-A3389076886F}"/>
                </c:ext>
              </c:extLst>
            </c:dLbl>
            <c:dLbl>
              <c:idx val="6"/>
              <c:layout>
                <c:manualLayout>
                  <c:x val="-1.7706949977866313E-3"/>
                  <c:y val="1.8517940658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74-45BB-B160-A3389076886F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74-45BB-B160-A3389076886F}"/>
                </c:ext>
              </c:extLst>
            </c:dLbl>
            <c:dLbl>
              <c:idx val="8"/>
              <c:layout>
                <c:manualLayout>
                  <c:x val="-1.2984946647223578E-16"/>
                  <c:y val="-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74-45BB-B160-A3389076886F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74-45BB-B160-A338907688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非鉄金属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16543</c:v>
                </c:pt>
                <c:pt idx="1">
                  <c:v>10081</c:v>
                </c:pt>
                <c:pt idx="2">
                  <c:v>5086</c:v>
                </c:pt>
                <c:pt idx="3">
                  <c:v>9404</c:v>
                </c:pt>
                <c:pt idx="4">
                  <c:v>7466</c:v>
                </c:pt>
                <c:pt idx="5">
                  <c:v>5813</c:v>
                </c:pt>
                <c:pt idx="6">
                  <c:v>5249</c:v>
                </c:pt>
                <c:pt idx="7">
                  <c:v>2823</c:v>
                </c:pt>
                <c:pt idx="8">
                  <c:v>3155</c:v>
                </c:pt>
                <c:pt idx="9">
                  <c:v>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74-45BB-B160-A33890768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1680"/>
        <c:axId val="237302072"/>
      </c:barChart>
      <c:catAx>
        <c:axId val="23730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302072"/>
        <c:crosses val="autoZero"/>
        <c:auto val="1"/>
        <c:lblAlgn val="ctr"/>
        <c:lblOffset val="100"/>
        <c:noMultiLvlLbl val="0"/>
      </c:catAx>
      <c:valAx>
        <c:axId val="2373020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73016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2,335,577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2,335,577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6B7-4416-B658-4612E95CEA1C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6B7-4416-B658-4612E95CEA1C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6B7-4416-B658-4612E95CEA1C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6B7-4416-B658-4612E95CEA1C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6B7-4416-B658-4612E95CEA1C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B7-4416-B658-4612E95CEA1C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B7-4416-B658-4612E95CEA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220967</c:v>
                </c:pt>
                <c:pt idx="1">
                  <c:v>385070</c:v>
                </c:pt>
                <c:pt idx="2">
                  <c:v>504618</c:v>
                </c:pt>
                <c:pt idx="3">
                  <c:v>151070</c:v>
                </c:pt>
                <c:pt idx="4">
                  <c:v>246495</c:v>
                </c:pt>
                <c:pt idx="5">
                  <c:v>827357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B7-4416-B658-4612E95CEA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12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40-4CBE-8B21-F0E4432840AB}"/>
                </c:ext>
              </c:extLst>
            </c:dLbl>
            <c:dLbl>
              <c:idx val="1"/>
              <c:layout>
                <c:manualLayout>
                  <c:x val="-1.0610079575596816E-2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40-4CBE-8B21-F0E4432840AB}"/>
                </c:ext>
              </c:extLst>
            </c:dLbl>
            <c:dLbl>
              <c:idx val="2"/>
              <c:layout>
                <c:manualLayout>
                  <c:x val="-8.8417329796639816E-3"/>
                  <c:y val="1.9156786436178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40-4CBE-8B21-F0E4432840AB}"/>
                </c:ext>
              </c:extLst>
            </c:dLbl>
            <c:dLbl>
              <c:idx val="3"/>
              <c:layout>
                <c:manualLayout>
                  <c:x val="-8.8417329796640787E-3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40-4CBE-8B21-F0E4432840AB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40-4CBE-8B21-F0E4432840AB}"/>
                </c:ext>
              </c:extLst>
            </c:dLbl>
            <c:dLbl>
              <c:idx val="5"/>
              <c:layout>
                <c:manualLayout>
                  <c:x val="-8.8417329796640787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40-4CBE-8B21-F0E4432840AB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40-4CBE-8B21-F0E4432840AB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40-4CBE-8B21-F0E4432840AB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40-4CBE-8B21-F0E4432840AB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40-4CBE-8B21-F0E443284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化学肥料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91273</c:v>
                </c:pt>
                <c:pt idx="1">
                  <c:v>16788</c:v>
                </c:pt>
                <c:pt idx="2">
                  <c:v>16128</c:v>
                </c:pt>
                <c:pt idx="3">
                  <c:v>14613</c:v>
                </c:pt>
                <c:pt idx="4">
                  <c:v>12137</c:v>
                </c:pt>
                <c:pt idx="5">
                  <c:v>10718</c:v>
                </c:pt>
                <c:pt idx="6">
                  <c:v>10375</c:v>
                </c:pt>
                <c:pt idx="7">
                  <c:v>9551</c:v>
                </c:pt>
                <c:pt idx="8">
                  <c:v>5024</c:v>
                </c:pt>
                <c:pt idx="9">
                  <c:v>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40-4CBE-8B21-F0E4432840AB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40-4CBE-8B21-F0E4432840AB}"/>
                </c:ext>
              </c:extLst>
            </c:dLbl>
            <c:dLbl>
              <c:idx val="1"/>
              <c:layout>
                <c:manualLayout>
                  <c:x val="1.7683465959328027E-3"/>
                  <c:y val="-1.9157389809032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40-4CBE-8B21-F0E4432840AB}"/>
                </c:ext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40-4CBE-8B21-F0E4432840AB}"/>
                </c:ext>
              </c:extLst>
            </c:dLbl>
            <c:dLbl>
              <c:idx val="3"/>
              <c:layout>
                <c:manualLayout>
                  <c:x val="8.8417329796640146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40-4CBE-8B21-F0E4432840AB}"/>
                </c:ext>
              </c:extLst>
            </c:dLbl>
            <c:dLbl>
              <c:idx val="4"/>
              <c:layout>
                <c:manualLayout>
                  <c:x val="8.8417329796640146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40-4CBE-8B21-F0E4432840AB}"/>
                </c:ext>
              </c:extLst>
            </c:dLbl>
            <c:dLbl>
              <c:idx val="5"/>
              <c:layout>
                <c:manualLayout>
                  <c:x val="3.5366931918656055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40-4CBE-8B21-F0E4432840AB}"/>
                </c:ext>
              </c:extLst>
            </c:dLbl>
            <c:dLbl>
              <c:idx val="6"/>
              <c:layout>
                <c:manualLayout>
                  <c:x val="-5.3050397877984082E-3"/>
                  <c:y val="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40-4CBE-8B21-F0E4432840AB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40-4CBE-8B21-F0E4432840AB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40-4CBE-8B21-F0E4432840AB}"/>
                </c:ext>
              </c:extLst>
            </c:dLbl>
            <c:dLbl>
              <c:idx val="9"/>
              <c:layout>
                <c:manualLayout>
                  <c:x val="5.305039787798279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A40-4CBE-8B21-F0E443284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化学肥料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110675</c:v>
                </c:pt>
                <c:pt idx="1">
                  <c:v>19037</c:v>
                </c:pt>
                <c:pt idx="2">
                  <c:v>18096</c:v>
                </c:pt>
                <c:pt idx="3">
                  <c:v>19145</c:v>
                </c:pt>
                <c:pt idx="4">
                  <c:v>10991</c:v>
                </c:pt>
                <c:pt idx="5">
                  <c:v>13597</c:v>
                </c:pt>
                <c:pt idx="6">
                  <c:v>6577</c:v>
                </c:pt>
                <c:pt idx="7">
                  <c:v>15066</c:v>
                </c:pt>
                <c:pt idx="8">
                  <c:v>8972</c:v>
                </c:pt>
                <c:pt idx="9">
                  <c:v>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A40-4CBE-8B21-F0E443284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2856"/>
        <c:axId val="237303248"/>
      </c:barChart>
      <c:catAx>
        <c:axId val="237302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303248"/>
        <c:crosses val="autoZero"/>
        <c:auto val="1"/>
        <c:lblAlgn val="ctr"/>
        <c:lblOffset val="100"/>
        <c:noMultiLvlLbl val="0"/>
      </c:catAx>
      <c:valAx>
        <c:axId val="237303248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3028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035676724423837E-7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F1-4342-8D09-13B62CFF42C4}"/>
                </c:ext>
              </c:extLst>
            </c:dLbl>
            <c:dLbl>
              <c:idx val="1"/>
              <c:layout>
                <c:manualLayout>
                  <c:x val="-1.7825309441056169E-3"/>
                  <c:y val="-2.614408493056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F1-4342-8D09-13B62CFF42C4}"/>
                </c:ext>
              </c:extLst>
            </c:dLbl>
            <c:dLbl>
              <c:idx val="2"/>
              <c:layout>
                <c:manualLayout>
                  <c:x val="-1.604277849695025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F1-4342-8D09-13B62CFF42C4}"/>
                </c:ext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F1-4342-8D09-13B62CFF42C4}"/>
                </c:ext>
              </c:extLst>
            </c:dLbl>
            <c:dLbl>
              <c:idx val="4"/>
              <c:layout>
                <c:manualLayout>
                  <c:x val="-1.069518566463357E-2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F1-4342-8D09-13B62CFF42C4}"/>
                </c:ext>
              </c:extLst>
            </c:dLbl>
            <c:dLbl>
              <c:idx val="5"/>
              <c:layout>
                <c:manualLayout>
                  <c:x val="-5.3475928323168179E-3"/>
                  <c:y val="-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F1-4342-8D09-13B62CFF42C4}"/>
                </c:ext>
              </c:extLst>
            </c:dLbl>
            <c:dLbl>
              <c:idx val="6"/>
              <c:layout>
                <c:manualLayout>
                  <c:x val="-1.0695185664633506E-2"/>
                  <c:y val="1.1204187711830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F1-4342-8D09-13B62CFF42C4}"/>
                </c:ext>
              </c:extLst>
            </c:dLbl>
            <c:dLbl>
              <c:idx val="7"/>
              <c:layout>
                <c:manualLayout>
                  <c:x val="-5.3475928323167528E-3"/>
                  <c:y val="-1.493989721873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F1-4342-8D09-13B62CFF42C4}"/>
                </c:ext>
              </c:extLst>
            </c:dLbl>
            <c:dLbl>
              <c:idx val="8"/>
              <c:layout>
                <c:manualLayout>
                  <c:x val="-1.0695185664633506E-2"/>
                  <c:y val="2.2408669504547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F1-4342-8D09-13B62CFF42C4}"/>
                </c:ext>
              </c:extLst>
            </c:dLbl>
            <c:dLbl>
              <c:idx val="9"/>
              <c:layout>
                <c:manualLayout>
                  <c:x val="-8.9126547205279211E-3"/>
                  <c:y val="1.867413632119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F1-4342-8D09-13B62CFF42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米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82349</c:v>
                </c:pt>
                <c:pt idx="1">
                  <c:v>44310</c:v>
                </c:pt>
                <c:pt idx="2">
                  <c:v>28542</c:v>
                </c:pt>
                <c:pt idx="3">
                  <c:v>26282</c:v>
                </c:pt>
                <c:pt idx="4">
                  <c:v>25248</c:v>
                </c:pt>
                <c:pt idx="5">
                  <c:v>20488</c:v>
                </c:pt>
                <c:pt idx="6">
                  <c:v>19979</c:v>
                </c:pt>
                <c:pt idx="7">
                  <c:v>16199</c:v>
                </c:pt>
                <c:pt idx="8">
                  <c:v>13388</c:v>
                </c:pt>
                <c:pt idx="9">
                  <c:v>12994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F1-4342-8D09-13B62CFF42C4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F1-4342-8D09-13B62CFF42C4}"/>
                </c:ext>
              </c:extLst>
            </c:dLbl>
            <c:dLbl>
              <c:idx val="1"/>
              <c:layout>
                <c:manualLayout>
                  <c:x val="5.3475928323167199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F1-4342-8D09-13B62CFF42C4}"/>
                </c:ext>
              </c:extLst>
            </c:dLbl>
            <c:dLbl>
              <c:idx val="2"/>
              <c:layout>
                <c:manualLayout>
                  <c:x val="-3.5650618882112337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F1-4342-8D09-13B62CFF42C4}"/>
                </c:ext>
              </c:extLst>
            </c:dLbl>
            <c:dLbl>
              <c:idx val="3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F1-4342-8D09-13B62CFF42C4}"/>
                </c:ext>
              </c:extLst>
            </c:dLbl>
            <c:dLbl>
              <c:idx val="4"/>
              <c:layout>
                <c:manualLayout>
                  <c:x val="7.1301237764222715E-3"/>
                  <c:y val="-7.4696545284781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F1-4342-8D09-13B62CFF42C4}"/>
                </c:ext>
              </c:extLst>
            </c:dLbl>
            <c:dLbl>
              <c:idx val="5"/>
              <c:layout>
                <c:manualLayout>
                  <c:x val="3.5650618882112337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F1-4342-8D09-13B62CFF42C4}"/>
                </c:ext>
              </c:extLst>
            </c:dLbl>
            <c:dLbl>
              <c:idx val="6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F1-4342-8D09-13B62CFF42C4}"/>
                </c:ext>
              </c:extLst>
            </c:dLbl>
            <c:dLbl>
              <c:idx val="7"/>
              <c:layout>
                <c:manualLayout>
                  <c:x val="7.0874553191774738E-3"/>
                  <c:y val="3.7342391024650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F1-4342-8D09-13B62CFF42C4}"/>
                </c:ext>
              </c:extLst>
            </c:dLbl>
            <c:dLbl>
              <c:idx val="8"/>
              <c:layout>
                <c:manualLayout>
                  <c:x val="3.5650618882111683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F1-4342-8D09-13B62CFF42C4}"/>
                </c:ext>
              </c:extLst>
            </c:dLbl>
            <c:dLbl>
              <c:idx val="9"/>
              <c:layout>
                <c:manualLayout>
                  <c:x val="1.7822502305709486E-3"/>
                  <c:y val="-1.4939603137842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F1-4342-8D09-13B62CFF42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米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74240</c:v>
                </c:pt>
                <c:pt idx="1">
                  <c:v>43941</c:v>
                </c:pt>
                <c:pt idx="2">
                  <c:v>37474</c:v>
                </c:pt>
                <c:pt idx="3">
                  <c:v>23776</c:v>
                </c:pt>
                <c:pt idx="4">
                  <c:v>24950</c:v>
                </c:pt>
                <c:pt idx="5">
                  <c:v>13229</c:v>
                </c:pt>
                <c:pt idx="6">
                  <c:v>22522</c:v>
                </c:pt>
                <c:pt idx="7">
                  <c:v>16162</c:v>
                </c:pt>
                <c:pt idx="8">
                  <c:v>20093</c:v>
                </c:pt>
                <c:pt idx="9">
                  <c:v>16701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F1-4342-8D09-13B62CFF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4032"/>
        <c:axId val="237304424"/>
      </c:barChart>
      <c:catAx>
        <c:axId val="23730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304424"/>
        <c:crosses val="autoZero"/>
        <c:auto val="1"/>
        <c:lblAlgn val="ctr"/>
        <c:lblOffset val="100"/>
        <c:noMultiLvlLbl val="0"/>
      </c:catAx>
      <c:valAx>
        <c:axId val="2373044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3040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EB-48D7-B944-4197A3E1B145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EB-48D7-B944-4197A3E1B145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EB-48D7-B944-4197A3E1B145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EB-48D7-B944-4197A3E1B145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EB-48D7-B944-4197A3E1B145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EB-48D7-B944-4197A3E1B145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EB-48D7-B944-4197A3E1B145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EB-48D7-B944-4197A3E1B145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EB-48D7-B944-4197A3E1B145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EB-48D7-B944-4197A3E1B1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10317</c:v>
                </c:pt>
                <c:pt idx="1">
                  <c:v>5173</c:v>
                </c:pt>
                <c:pt idx="2">
                  <c:v>3087</c:v>
                </c:pt>
                <c:pt idx="3">
                  <c:v>2731</c:v>
                </c:pt>
                <c:pt idx="4">
                  <c:v>2119</c:v>
                </c:pt>
                <c:pt idx="5">
                  <c:v>1790</c:v>
                </c:pt>
                <c:pt idx="6">
                  <c:v>1781</c:v>
                </c:pt>
                <c:pt idx="7">
                  <c:v>1371</c:v>
                </c:pt>
                <c:pt idx="8">
                  <c:v>844</c:v>
                </c:pt>
                <c:pt idx="9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EB-48D7-B944-4197A3E1B145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EB-48D7-B944-4197A3E1B145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EB-48D7-B944-4197A3E1B145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EB-48D7-B944-4197A3E1B145}"/>
                </c:ext>
              </c:extLst>
            </c:dLbl>
            <c:dLbl>
              <c:idx val="3"/>
              <c:layout>
                <c:manualLayout>
                  <c:x val="0"/>
                  <c:y val="-3.7453183520599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EB-48D7-B944-4197A3E1B145}"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EB-48D7-B944-4197A3E1B145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DEB-48D7-B944-4197A3E1B145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DEB-48D7-B944-4197A3E1B145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DEB-48D7-B944-4197A3E1B145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DEB-48D7-B944-4197A3E1B145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DEB-48D7-B944-4197A3E1B1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36630</c:v>
                </c:pt>
                <c:pt idx="1">
                  <c:v>7479</c:v>
                </c:pt>
                <c:pt idx="2">
                  <c:v>6397</c:v>
                </c:pt>
                <c:pt idx="3">
                  <c:v>2999</c:v>
                </c:pt>
                <c:pt idx="4">
                  <c:v>1981</c:v>
                </c:pt>
                <c:pt idx="5">
                  <c:v>1695</c:v>
                </c:pt>
                <c:pt idx="6">
                  <c:v>1129</c:v>
                </c:pt>
                <c:pt idx="7">
                  <c:v>0</c:v>
                </c:pt>
                <c:pt idx="8">
                  <c:v>945</c:v>
                </c:pt>
                <c:pt idx="9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DEB-48D7-B944-4197A3E1B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5208"/>
        <c:axId val="237424568"/>
      </c:barChart>
      <c:catAx>
        <c:axId val="237305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7424568"/>
        <c:crosses val="autoZero"/>
        <c:auto val="1"/>
        <c:lblAlgn val="ctr"/>
        <c:lblOffset val="100"/>
        <c:noMultiLvlLbl val="0"/>
      </c:catAx>
      <c:valAx>
        <c:axId val="2374245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73052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-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8A-4B4C-A116-E58564BA2603}"/>
                </c:ext>
              </c:extLst>
            </c:dLbl>
            <c:dLbl>
              <c:idx val="1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8A-4B4C-A116-E58564BA2603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8A-4B4C-A116-E58564BA2603}"/>
                </c:ext>
              </c:extLst>
            </c:dLbl>
            <c:dLbl>
              <c:idx val="3"/>
              <c:layout>
                <c:manualLayout>
                  <c:x val="-3.5650623885918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8A-4B4C-A116-E58564BA2603}"/>
                </c:ext>
              </c:extLst>
            </c:dLbl>
            <c:dLbl>
              <c:idx val="4"/>
              <c:layout>
                <c:manualLayout>
                  <c:x val="-5.3475935828877661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8A-4B4C-A116-E58564BA2603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8A-4B4C-A116-E58564BA2603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8A-4B4C-A116-E58564BA2603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8A-4B4C-A116-E58564BA2603}"/>
                </c:ext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8A-4B4C-A116-E58564BA2603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8A-4B4C-A116-E58564BA2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雑品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17689</c:v>
                </c:pt>
                <c:pt idx="1">
                  <c:v>16240</c:v>
                </c:pt>
                <c:pt idx="2">
                  <c:v>12219</c:v>
                </c:pt>
                <c:pt idx="3">
                  <c:v>11104</c:v>
                </c:pt>
                <c:pt idx="4">
                  <c:v>9270</c:v>
                </c:pt>
                <c:pt idx="5">
                  <c:v>7510</c:v>
                </c:pt>
                <c:pt idx="6">
                  <c:v>4679</c:v>
                </c:pt>
                <c:pt idx="7">
                  <c:v>3743</c:v>
                </c:pt>
                <c:pt idx="8">
                  <c:v>3253</c:v>
                </c:pt>
                <c:pt idx="9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8A-4B4C-A116-E58564BA2603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8A-4B4C-A116-E58564BA2603}"/>
                </c:ext>
              </c:extLst>
            </c:dLbl>
            <c:dLbl>
              <c:idx val="1"/>
              <c:layout>
                <c:manualLayout>
                  <c:x val="3.6512414557805617E-3"/>
                  <c:y val="1.5802243292987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8A-4B4C-A116-E58564BA2603}"/>
                </c:ext>
              </c:extLst>
            </c:dLbl>
            <c:dLbl>
              <c:idx val="2"/>
              <c:layout>
                <c:manualLayout>
                  <c:x val="5.328785773436074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8A-4B4C-A116-E58564BA2603}"/>
                </c:ext>
              </c:extLst>
            </c:dLbl>
            <c:dLbl>
              <c:idx val="3"/>
              <c:layout>
                <c:manualLayout>
                  <c:x val="1.6128398388704085E-3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8A-4B4C-A116-E58564BA2603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8A-4B4C-A116-E58564BA2603}"/>
                </c:ext>
              </c:extLst>
            </c:dLbl>
            <c:dLbl>
              <c:idx val="5"/>
              <c:layout>
                <c:manualLayout>
                  <c:x val="-1.2772467612671412E-4"/>
                  <c:y val="-7.00951175168191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98A-4B4C-A116-E58564BA2603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98A-4B4C-A116-E58564BA2603}"/>
                </c:ext>
              </c:extLst>
            </c:dLbl>
            <c:dLbl>
              <c:idx val="7"/>
              <c:layout>
                <c:manualLayout>
                  <c:x val="1.6316476483220347E-3"/>
                  <c:y val="1.5755824748498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98A-4B4C-A116-E58564BA2603}"/>
                </c:ext>
              </c:extLst>
            </c:dLbl>
            <c:dLbl>
              <c:idx val="8"/>
              <c:layout>
                <c:manualLayout>
                  <c:x val="3.3952306763793561E-3"/>
                  <c:y val="1.5825608332159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98A-4B4C-A116-E58564BA2603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98A-4B4C-A116-E58564BA2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雑品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11284</c:v>
                </c:pt>
                <c:pt idx="1">
                  <c:v>16104</c:v>
                </c:pt>
                <c:pt idx="2">
                  <c:v>8098</c:v>
                </c:pt>
                <c:pt idx="3">
                  <c:v>15809</c:v>
                </c:pt>
                <c:pt idx="4">
                  <c:v>9615</c:v>
                </c:pt>
                <c:pt idx="5">
                  <c:v>29361</c:v>
                </c:pt>
                <c:pt idx="6">
                  <c:v>4845</c:v>
                </c:pt>
                <c:pt idx="7">
                  <c:v>3679</c:v>
                </c:pt>
                <c:pt idx="8">
                  <c:v>3653</c:v>
                </c:pt>
                <c:pt idx="9">
                  <c:v>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98A-4B4C-A116-E58564BA2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25352"/>
        <c:axId val="237425744"/>
      </c:barChart>
      <c:catAx>
        <c:axId val="237425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25744"/>
        <c:crosses val="autoZero"/>
        <c:auto val="1"/>
        <c:lblAlgn val="ctr"/>
        <c:lblOffset val="100"/>
        <c:noMultiLvlLbl val="0"/>
      </c:catAx>
      <c:valAx>
        <c:axId val="23742574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253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33-495D-A68F-076C8BA697C0}"/>
                </c:ext>
              </c:extLst>
            </c:dLbl>
            <c:dLbl>
              <c:idx val="1"/>
              <c:layout>
                <c:manualLayout>
                  <c:x val="1.7729728228415892E-3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33-495D-A68F-076C8BA697C0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33-495D-A68F-076C8BA697C0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33-495D-A68F-076C8BA697C0}"/>
                </c:ext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33-495D-A68F-076C8BA697C0}"/>
                </c:ext>
              </c:extLst>
            </c:dLbl>
            <c:dLbl>
              <c:idx val="5"/>
              <c:layout>
                <c:manualLayout>
                  <c:x val="-1.415156438778486E-2"/>
                  <c:y val="-5.726556907659270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33-495D-A68F-076C8BA697C0}"/>
                </c:ext>
              </c:extLst>
            </c:dLbl>
            <c:dLbl>
              <c:idx val="6"/>
              <c:layout>
                <c:manualLayout>
                  <c:x val="-1.2373731061395103E-2"/>
                  <c:y val="1.08462110685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33-495D-A68F-076C8BA697C0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33-495D-A68F-076C8BA697C0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33-495D-A68F-076C8BA697C0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33-495D-A68F-076C8BA697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59756</c:v>
                </c:pt>
                <c:pt idx="1">
                  <c:v>44855</c:v>
                </c:pt>
                <c:pt idx="2">
                  <c:v>27973</c:v>
                </c:pt>
                <c:pt idx="3">
                  <c:v>17973</c:v>
                </c:pt>
                <c:pt idx="4">
                  <c:v>17742</c:v>
                </c:pt>
                <c:pt idx="5">
                  <c:v>17159</c:v>
                </c:pt>
                <c:pt idx="6">
                  <c:v>17131</c:v>
                </c:pt>
                <c:pt idx="7">
                  <c:v>14082</c:v>
                </c:pt>
                <c:pt idx="8">
                  <c:v>11153</c:v>
                </c:pt>
                <c:pt idx="9">
                  <c:v>10742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33-495D-A68F-076C8BA697C0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1.90885230255308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33-495D-A68F-076C8BA697C0}"/>
                </c:ext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33-495D-A68F-076C8BA697C0}"/>
                </c:ext>
              </c:extLst>
            </c:dLbl>
            <c:dLbl>
              <c:idx val="2"/>
              <c:layout>
                <c:manualLayout>
                  <c:x val="1.0610062631060006E-2"/>
                  <c:y val="1.061911378724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33-495D-A68F-076C8BA697C0}"/>
                </c:ext>
              </c:extLst>
            </c:dLbl>
            <c:dLbl>
              <c:idx val="3"/>
              <c:layout>
                <c:manualLayout>
                  <c:x val="1.7776944548597445E-3"/>
                  <c:y val="-3.5470967198618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33-495D-A68F-076C8BA697C0}"/>
                </c:ext>
              </c:extLst>
            </c:dLbl>
            <c:dLbl>
              <c:idx val="4"/>
              <c:layout>
                <c:manualLayout>
                  <c:x val="7.0780041383715925E-3"/>
                  <c:y val="-3.6419779078417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33-495D-A68F-076C8BA697C0}"/>
                </c:ext>
              </c:extLst>
            </c:dLbl>
            <c:dLbl>
              <c:idx val="5"/>
              <c:layout>
                <c:manualLayout>
                  <c:x val="-1.7589467983170064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33-495D-A68F-076C8BA697C0}"/>
                </c:ext>
              </c:extLst>
            </c:dLbl>
            <c:dLbl>
              <c:idx val="6"/>
              <c:layout>
                <c:manualLayout>
                  <c:x val="1.7917204793845213E-3"/>
                  <c:y val="-3.64141648069405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33-495D-A68F-076C8BA697C0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33-495D-A68F-076C8BA697C0}"/>
                </c:ext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33-495D-A68F-076C8BA697C0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33-495D-A68F-076C8BA697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79701</c:v>
                </c:pt>
                <c:pt idx="1">
                  <c:v>27038</c:v>
                </c:pt>
                <c:pt idx="2">
                  <c:v>20049</c:v>
                </c:pt>
                <c:pt idx="3">
                  <c:v>23937</c:v>
                </c:pt>
                <c:pt idx="4">
                  <c:v>12934</c:v>
                </c:pt>
                <c:pt idx="5">
                  <c:v>22036</c:v>
                </c:pt>
                <c:pt idx="6">
                  <c:v>23395</c:v>
                </c:pt>
                <c:pt idx="7">
                  <c:v>12536</c:v>
                </c:pt>
                <c:pt idx="8">
                  <c:v>14305</c:v>
                </c:pt>
                <c:pt idx="9">
                  <c:v>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C33-495D-A68F-076C8BA69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26528"/>
        <c:axId val="237426920"/>
      </c:barChart>
      <c:catAx>
        <c:axId val="23742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26920"/>
        <c:crosses val="autoZero"/>
        <c:auto val="1"/>
        <c:lblAlgn val="ctr"/>
        <c:lblOffset val="100"/>
        <c:noMultiLvlLbl val="0"/>
      </c:catAx>
      <c:valAx>
        <c:axId val="237426920"/>
        <c:scaling>
          <c:orientation val="minMax"/>
          <c:max val="104000"/>
          <c:min val="4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26528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D-45E2-AA1B-13AFC33A488C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D-45E2-AA1B-13AFC33A488C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BD-45E2-AA1B-13AFC33A488C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BD-45E2-AA1B-13AFC33A488C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921810699588555E-3"/>
                  <c:y val="-5.517241379310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D-45E2-AA1B-13AFC33A488C}"/>
                </c:ext>
              </c:extLst>
            </c:dLbl>
            <c:dLbl>
              <c:idx val="1"/>
              <c:layout>
                <c:manualLayout>
                  <c:x val="-2.6337448559670781E-2"/>
                  <c:y val="-5.5172413793103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BD-45E2-AA1B-13AFC33A488C}"/>
                </c:ext>
              </c:extLst>
            </c:dLbl>
            <c:dLbl>
              <c:idx val="2"/>
              <c:layout>
                <c:manualLayout>
                  <c:x val="-3.4567901234567933E-2"/>
                  <c:y val="-4.597701149425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BD-45E2-AA1B-13AFC33A4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1BD-45E2-AA1B-13AFC33A4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27704"/>
        <c:axId val="237428096"/>
      </c:lineChart>
      <c:catAx>
        <c:axId val="237427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2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428096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277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5-473C-9836-D0FED528D4C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5-473C-9836-D0FED528D4C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5-473C-9836-D0FED528D4C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5-473C-9836-D0FED528D4C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3757725587218E-3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C5-473C-9836-D0FED528D4CB}"/>
                </c:ext>
              </c:extLst>
            </c:dLbl>
            <c:dLbl>
              <c:idx val="1"/>
              <c:layout>
                <c:manualLayout>
                  <c:x val="-2.3073753605274017E-2"/>
                  <c:y val="-7.0707070707070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C5-473C-9836-D0FED528D4CB}"/>
                </c:ext>
              </c:extLst>
            </c:dLbl>
            <c:dLbl>
              <c:idx val="2"/>
              <c:layout>
                <c:manualLayout>
                  <c:x val="-3.6258755665430575E-2"/>
                  <c:y val="-4.040404040404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C5-473C-9836-D0FED528D4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C5-473C-9836-D0FED528D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805904"/>
        <c:axId val="237806296"/>
      </c:lineChart>
      <c:catAx>
        <c:axId val="23780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6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6296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59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1-4EDE-AC3C-C4D6F61B4B6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1-4EDE-AC3C-C4D6F61B4B6F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1-4EDE-AC3C-C4D6F61B4B6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C1-4EDE-AC3C-C4D6F61B4B6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2"/>
              <c:layout>
                <c:manualLayout>
                  <c:x val="-3.4217048392995268E-2"/>
                  <c:y val="-4.8858447488584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C1-4EDE-AC3C-C4D6F61B4B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C1-4EDE-AC3C-C4D6F61B4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807080"/>
        <c:axId val="237807472"/>
      </c:lineChart>
      <c:catAx>
        <c:axId val="237807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7472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70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5-4398-AA7C-3684C6031480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5-4398-AA7C-3684C6031480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45-4398-AA7C-3684C6031480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45-4398-AA7C-3684C6031480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625000000000007E-2"/>
                  <c:y val="-5.2459016393442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45-4398-AA7C-3684C6031480}"/>
                </c:ext>
              </c:extLst>
            </c:dLbl>
            <c:dLbl>
              <c:idx val="1"/>
              <c:layout>
                <c:manualLayout>
                  <c:x val="-6.9444444444444762E-3"/>
                  <c:y val="-8.0144793650486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45-4398-AA7C-3684C60314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45-4398-AA7C-3684C6031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808256"/>
        <c:axId val="237808648"/>
      </c:lineChart>
      <c:catAx>
        <c:axId val="237808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8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8648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8256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6-4D23-965D-3D0E0CF0D21F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6-4D23-965D-3D0E0CF0D21F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6-4D23-965D-3D0E0CF0D21F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6-4D23-965D-3D0E0CF0D21F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36-4D23-965D-3D0E0CF0D2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36-4D23-965D-3D0E0CF0D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632120"/>
        <c:axId val="238632512"/>
      </c:lineChart>
      <c:catAx>
        <c:axId val="238632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6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632512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6321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4B-43E8-8473-265ABB2BCAD0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4B-43E8-8473-265ABB2BCAD0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4B-43E8-8473-265ABB2BCAD0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4B-43E8-8473-265ABB2BCAD0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156217</c:v>
                </c:pt>
                <c:pt idx="1">
                  <c:v>245410</c:v>
                </c:pt>
                <c:pt idx="2">
                  <c:v>308745</c:v>
                </c:pt>
                <c:pt idx="3">
                  <c:v>119667</c:v>
                </c:pt>
                <c:pt idx="4">
                  <c:v>144698</c:v>
                </c:pt>
                <c:pt idx="5">
                  <c:v>561474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4B-43E8-8473-265ABB2BCAD0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4B-43E8-8473-265ABB2BCAD0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4B-43E8-8473-265ABB2BCAD0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4B-43E8-8473-265ABB2BCAD0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4B-43E8-8473-265ABB2BCAD0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64750</c:v>
                </c:pt>
                <c:pt idx="1">
                  <c:v>139660</c:v>
                </c:pt>
                <c:pt idx="2">
                  <c:v>195873</c:v>
                </c:pt>
                <c:pt idx="3">
                  <c:v>31403</c:v>
                </c:pt>
                <c:pt idx="4">
                  <c:v>101797</c:v>
                </c:pt>
                <c:pt idx="5">
                  <c:v>265883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4B-43E8-8473-265ABB2BCAD0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4B-43E8-8473-265ABB2BCAD0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4B-43E8-8473-265ABB2BCAD0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4B-43E8-8473-265ABB2BCAD0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4B-43E8-8473-265ABB2BCAD0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4B-43E8-8473-265ABB2BCAD0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4B-43E8-8473-265ABB2BCAD0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0.70696981902275002</c:v>
                </c:pt>
                <c:pt idx="1">
                  <c:v>0.63731269639286359</c:v>
                </c:pt>
                <c:pt idx="2">
                  <c:v>0.61183905449270537</c:v>
                </c:pt>
                <c:pt idx="3">
                  <c:v>0.79212947640166809</c:v>
                </c:pt>
                <c:pt idx="4">
                  <c:v>0.58702204912878553</c:v>
                </c:pt>
                <c:pt idx="5">
                  <c:v>0.67863570381346872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04B-43E8-8473-265ABB2BC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524984"/>
        <c:axId val="181529464"/>
        <c:axId val="0"/>
      </c:bar3DChart>
      <c:catAx>
        <c:axId val="181524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529464"/>
        <c:crosses val="autoZero"/>
        <c:auto val="1"/>
        <c:lblAlgn val="ctr"/>
        <c:lblOffset val="100"/>
        <c:noMultiLvlLbl val="0"/>
      </c:catAx>
      <c:valAx>
        <c:axId val="1815294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152498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C-42E3-AE15-4705E2736115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C-42E3-AE15-4705E2736115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5C-42E3-AE15-4705E2736115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5C-42E3-AE15-4705E2736115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5C-42E3-AE15-4705E2736115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5C-42E3-AE15-4705E27361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5C-42E3-AE15-4705E2736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633296"/>
        <c:axId val="238633688"/>
      </c:lineChart>
      <c:catAx>
        <c:axId val="23863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633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633688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63329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B-46EC-A615-B61CC1EBFB2B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B-46EC-A615-B61CC1EBFB2B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B-46EC-A615-B61CC1EBFB2B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B-46EC-A615-B61CC1EBFB2B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03122356555687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2B-46EC-A615-B61CC1EBFB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2B-46EC-A615-B61CC1EB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634472"/>
        <c:axId val="238634864"/>
      </c:lineChart>
      <c:catAx>
        <c:axId val="238634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63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634864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63447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2-4966-BDCB-144BA8A9606D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2-4966-BDCB-144BA8A9606D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82-4966-BDCB-144BA8A9606D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82-4966-BDCB-144BA8A9606D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84927916120585E-2"/>
                  <c:y val="-9.5238095238095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82-4966-BDCB-144BA8A9606D}"/>
                </c:ext>
              </c:extLst>
            </c:dLbl>
            <c:dLbl>
              <c:idx val="1"/>
              <c:layout>
                <c:manualLayout>
                  <c:x val="-3.1454783748361748E-2"/>
                  <c:y val="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82-4966-BDCB-144BA8A9606D}"/>
                </c:ext>
              </c:extLst>
            </c:dLbl>
            <c:dLbl>
              <c:idx val="10"/>
              <c:layout>
                <c:manualLayout>
                  <c:x val="-4.1939711664482432E-2"/>
                  <c:y val="4.7619047619047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82-4966-BDCB-144BA8A960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2-4966-BDCB-144BA8A9606D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382-4966-BDCB-144BA8A96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635648"/>
        <c:axId val="237985608"/>
      </c:lineChart>
      <c:catAx>
        <c:axId val="238635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85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985608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63564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9F-473A-94E0-F88AB7BC5164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F-473A-94E0-F88AB7BC5164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9F-473A-94E0-F88AB7BC5164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9F-473A-94E0-F88AB7BC5164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7145969498910684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9F-473A-94E0-F88AB7BC5164}"/>
                </c:ext>
              </c:extLst>
            </c:dLbl>
            <c:dLbl>
              <c:idx val="10"/>
              <c:layout>
                <c:manualLayout>
                  <c:x val="-2.6143790849673203E-2"/>
                  <c:y val="5.5749128919860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9F-473A-94E0-F88AB7BC51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9F-473A-94E0-F88AB7BC5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86392"/>
        <c:axId val="237986784"/>
      </c:lineChart>
      <c:catAx>
        <c:axId val="237986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8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986784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863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DE-4BF7-B7B4-977126A32A86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E-4BF7-B7B4-977126A32A86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DE-4BF7-B7B4-977126A32A86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DE-4BF7-B7B4-977126A32A86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DE-4BF7-B7B4-977126A32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87568"/>
        <c:axId val="237987960"/>
      </c:lineChart>
      <c:catAx>
        <c:axId val="23798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87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987960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875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17-4B36-AAF8-8C7DC4400D4A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7-4B36-AAF8-8C7DC4400D4A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17-4B36-AAF8-8C7DC4400D4A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17-4B36-AAF8-8C7DC4400D4A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17-4B36-AAF8-8C7DC4400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88744"/>
        <c:axId val="237989136"/>
      </c:lineChart>
      <c:catAx>
        <c:axId val="237988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8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989136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98874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B-4D52-AA12-BAEEEFEE4CB9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B-4D52-AA12-BAEEEFEE4CB9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B-4D52-AA12-BAEEEFEE4CB9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B-4D52-AA12-BAEEEFEE4CB9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B-4D52-AA12-BAEEEFEE4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020832"/>
        <c:axId val="239021224"/>
      </c:lineChart>
      <c:catAx>
        <c:axId val="239020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21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021224"/>
        <c:scaling>
          <c:orientation val="minMax"/>
          <c:max val="1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2083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47-46C2-983E-4363EED25CDB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7-46C2-983E-4363EED25CDB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47-46C2-983E-4363EED25CDB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47-46C2-983E-4363EED25CDB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47-46C2-983E-4363EED25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022008"/>
        <c:axId val="239531168"/>
      </c:lineChart>
      <c:catAx>
        <c:axId val="239022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3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3116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22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A-4B59-8316-CA39E8F5F638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A-4B59-8316-CA39E8F5F638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8A-4B59-8316-CA39E8F5F638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8A-4B59-8316-CA39E8F5F638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8A-4B59-8316-CA39E8F5F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31952"/>
        <c:axId val="239532344"/>
      </c:lineChart>
      <c:catAx>
        <c:axId val="23953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32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3234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319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F-438D-AEE2-07CC7FBD6FAD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F-438D-AEE2-07CC7FBD6FAD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F-438D-AEE2-07CC7FBD6FAD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AF-438D-AEE2-07CC7FBD6FAD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AF-438D-AEE2-07CC7FBD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33128"/>
        <c:axId val="239533520"/>
      </c:lineChart>
      <c:catAx>
        <c:axId val="239533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3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33520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331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D-4351-A759-BA6D445C2B86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BD-4351-A759-BA6D445C2B86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BD-4351-A759-BA6D445C2B86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D-4351-A759-BA6D445C2B86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D-4351-A759-BA6D445C2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320448"/>
        <c:axId val="181570784"/>
      </c:lineChart>
      <c:catAx>
        <c:axId val="1823204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1570784"/>
        <c:crosses val="autoZero"/>
        <c:auto val="1"/>
        <c:lblAlgn val="ctr"/>
        <c:lblOffset val="100"/>
        <c:tickLblSkip val="1"/>
        <c:noMultiLvlLbl val="0"/>
      </c:catAx>
      <c:valAx>
        <c:axId val="18157078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232044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D2-4CAF-90E4-66EABDB65C87}"/>
            </c:ext>
          </c:extLst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2-4CAF-90E4-66EABDB65C87}"/>
            </c:ext>
          </c:extLst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D2-4CAF-90E4-66EABDB65C87}"/>
            </c:ext>
          </c:extLst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D2-4CAF-90E4-66EABDB65C87}"/>
            </c:ext>
          </c:extLst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9</c:v>
                </c:pt>
                <c:pt idx="2">
                  <c:v>11.3</c:v>
                </c:pt>
                <c:pt idx="3">
                  <c:v>11.3</c:v>
                </c:pt>
                <c:pt idx="4">
                  <c:v>9.3000000000000007</c:v>
                </c:pt>
                <c:pt idx="5">
                  <c:v>10</c:v>
                </c:pt>
                <c:pt idx="6">
                  <c:v>10.3</c:v>
                </c:pt>
                <c:pt idx="7">
                  <c:v>9</c:v>
                </c:pt>
                <c:pt idx="8">
                  <c:v>9.6</c:v>
                </c:pt>
                <c:pt idx="9">
                  <c:v>13.2</c:v>
                </c:pt>
                <c:pt idx="10">
                  <c:v>8.5</c:v>
                </c:pt>
                <c:pt idx="11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D2-4CAF-90E4-66EABDB6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34304"/>
        <c:axId val="239534696"/>
      </c:lineChart>
      <c:catAx>
        <c:axId val="23953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34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34696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343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AB-4B1C-BB75-4F77FD4C89EC}"/>
            </c:ext>
          </c:extLst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AB-4B1C-BB75-4F77FD4C89EC}"/>
            </c:ext>
          </c:extLst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AB-4B1C-BB75-4F77FD4C89EC}"/>
            </c:ext>
          </c:extLst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AB-4B1C-BB75-4F77FD4C89EC}"/>
            </c:ext>
          </c:extLst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38961038961039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AB-4B1C-BB75-4F77FD4C89EC}"/>
                </c:ext>
              </c:extLst>
            </c:dLbl>
            <c:dLbl>
              <c:idx val="1"/>
              <c:layout>
                <c:manualLayout>
                  <c:x val="-3.2900432900432902E-2"/>
                  <c:y val="-4.195804195804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AB-4B1C-BB75-4F77FD4C8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11.6</c:v>
                </c:pt>
                <c:pt idx="2">
                  <c:v>12</c:v>
                </c:pt>
                <c:pt idx="3">
                  <c:v>12</c:v>
                </c:pt>
                <c:pt idx="4">
                  <c:v>12.3</c:v>
                </c:pt>
                <c:pt idx="5">
                  <c:v>11.7</c:v>
                </c:pt>
                <c:pt idx="6">
                  <c:v>11.5</c:v>
                </c:pt>
                <c:pt idx="7">
                  <c:v>11.2</c:v>
                </c:pt>
                <c:pt idx="8">
                  <c:v>11.4</c:v>
                </c:pt>
                <c:pt idx="9">
                  <c:v>14.1</c:v>
                </c:pt>
                <c:pt idx="10">
                  <c:v>11.4</c:v>
                </c:pt>
                <c:pt idx="11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AB-4B1C-BB75-4F77FD4C8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01424"/>
        <c:axId val="238501816"/>
      </c:lineChart>
      <c:catAx>
        <c:axId val="238501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01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0181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014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53-4A40-BC02-BEA63ABEB80A}"/>
            </c:ext>
          </c:extLst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3-4A40-BC02-BEA63ABEB80A}"/>
            </c:ext>
          </c:extLst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53-4A40-BC02-BEA63ABEB80A}"/>
            </c:ext>
          </c:extLst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53-4A40-BC02-BEA63ABEB80A}"/>
            </c:ext>
          </c:extLst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658008658008658E-3"/>
                  <c:y val="-4.9886621315192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53-4A40-BC02-BEA63ABEB80A}"/>
                </c:ext>
              </c:extLst>
            </c:dLbl>
            <c:dLbl>
              <c:idx val="1"/>
              <c:layout>
                <c:manualLayout>
                  <c:x val="-1.55844155844156E-2"/>
                  <c:y val="-3.6281179138321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53-4A40-BC02-BEA63AB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53-4A40-BC02-BEA63ABEB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02600"/>
        <c:axId val="238502992"/>
      </c:lineChart>
      <c:catAx>
        <c:axId val="238502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0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0299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026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1-4D38-9FF3-50F2023B2E06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1-4D38-9FF3-50F2023B2E06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1-4D38-9FF3-50F2023B2E06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F1-4D38-9FF3-50F2023B2E06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F1-4D38-9FF3-50F2023B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03776"/>
        <c:axId val="238504168"/>
      </c:lineChart>
      <c:catAx>
        <c:axId val="23850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04168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037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0-4FAA-90A0-458419F110DD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0-4FAA-90A0-458419F110DD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F0-4FAA-90A0-458419F110DD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F0-4FAA-90A0-458419F110DD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43864229765013E-2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F0-4FAA-90A0-458419F11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F0-4FAA-90A0-458419F11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64280"/>
        <c:axId val="239564672"/>
      </c:lineChart>
      <c:catAx>
        <c:axId val="239564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6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64672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6428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6-4DCA-BD88-11C5A432D77E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6-4DCA-BD88-11C5A432D77E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D6-4DCA-BD88-11C5A432D77E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D6-4DCA-BD88-11C5A432D77E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D6-4DCA-BD88-11C5A432D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65456"/>
        <c:axId val="239565848"/>
      </c:lineChart>
      <c:catAx>
        <c:axId val="23956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65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65848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654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8-4E74-9FB6-CB7DD903F196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8-4E74-9FB6-CB7DD903F196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48-4E74-9FB6-CB7DD903F196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48-4E74-9FB6-CB7DD903F196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48-4E74-9FB6-CB7DD903F196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48-4E74-9FB6-CB7DD903F1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48-4E74-9FB6-CB7DD903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298672"/>
        <c:axId val="182299056"/>
      </c:lineChart>
      <c:catAx>
        <c:axId val="1822986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299056"/>
        <c:crosses val="autoZero"/>
        <c:auto val="1"/>
        <c:lblAlgn val="ctr"/>
        <c:lblOffset val="100"/>
        <c:noMultiLvlLbl val="0"/>
      </c:catAx>
      <c:valAx>
        <c:axId val="182299056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29867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A2-49A5-82D5-1D2741F70EBD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2-49A5-82D5-1D2741F70EBD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A2-49A5-82D5-1D2741F70EBD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A2-49A5-82D5-1D2741F70EBD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A2-49A5-82D5-1D2741F70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978488"/>
        <c:axId val="178162680"/>
      </c:lineChart>
      <c:catAx>
        <c:axId val="2349784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78162680"/>
        <c:crosses val="autoZero"/>
        <c:auto val="1"/>
        <c:lblAlgn val="ctr"/>
        <c:lblOffset val="100"/>
        <c:noMultiLvlLbl val="0"/>
      </c:catAx>
      <c:valAx>
        <c:axId val="17816268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3497848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5.7717785276840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10-406A-904C-160D63BCBBE2}"/>
                </c:ext>
              </c:extLst>
            </c:dLbl>
            <c:dLbl>
              <c:idx val="1"/>
              <c:layout>
                <c:manualLayout>
                  <c:x val="-1.070950619057243E-2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10-406A-904C-160D63BCBBE2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10-406A-904C-160D63BCBBE2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10-406A-904C-160D63BCBBE2}"/>
                </c:ext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10-406A-904C-160D63BCBBE2}"/>
                </c:ext>
              </c:extLst>
            </c:dLbl>
            <c:dLbl>
              <c:idx val="5"/>
              <c:layout>
                <c:manualLayout>
                  <c:x val="-1.0709506190572496E-2"/>
                  <c:y val="1.7315790071695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10-406A-904C-160D63BCBBE2}"/>
                </c:ext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10-406A-904C-160D63BCBBE2}"/>
                </c:ext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10-406A-904C-160D63BCBBE2}"/>
                </c:ext>
              </c:extLst>
            </c:dLbl>
            <c:dLbl>
              <c:idx val="8"/>
              <c:layout>
                <c:manualLayout>
                  <c:x val="-7.13967079371495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10-406A-904C-160D63BCBBE2}"/>
                </c:ext>
              </c:extLst>
            </c:dLbl>
            <c:dLbl>
              <c:idx val="9"/>
              <c:layout>
                <c:manualLayout>
                  <c:x val="-1.0709646735273224E-2"/>
                  <c:y val="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10-406A-904C-160D63BCB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100859</c:v>
                </c:pt>
                <c:pt idx="1">
                  <c:v>93908</c:v>
                </c:pt>
                <c:pt idx="2">
                  <c:v>58500</c:v>
                </c:pt>
                <c:pt idx="3">
                  <c:v>53642</c:v>
                </c:pt>
                <c:pt idx="4">
                  <c:v>51815</c:v>
                </c:pt>
                <c:pt idx="5">
                  <c:v>46659</c:v>
                </c:pt>
                <c:pt idx="6">
                  <c:v>37040</c:v>
                </c:pt>
                <c:pt idx="7">
                  <c:v>37016</c:v>
                </c:pt>
                <c:pt idx="8">
                  <c:v>35593</c:v>
                </c:pt>
                <c:pt idx="9">
                  <c:v>30976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10-406A-904C-160D63BCBBE2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-2.8864573746463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10-406A-904C-160D63BCBBE2}"/>
                </c:ext>
              </c:extLst>
            </c:dLbl>
            <c:dLbl>
              <c:idx val="1"/>
              <c:layout>
                <c:manualLayout>
                  <c:x val="1.24942833443005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10-406A-904C-160D63BCBBE2}"/>
                </c:ext>
              </c:extLst>
            </c:dLbl>
            <c:dLbl>
              <c:idx val="2"/>
              <c:layout>
                <c:manualLayout>
                  <c:x val="0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10-406A-904C-160D63BCBBE2}"/>
                </c:ext>
              </c:extLst>
            </c:dLbl>
            <c:dLbl>
              <c:idx val="3"/>
              <c:layout>
                <c:manualLayout>
                  <c:x val="1.784917698428673E-3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10-406A-904C-160D63BCBBE2}"/>
                </c:ext>
              </c:extLst>
            </c:dLbl>
            <c:dLbl>
              <c:idx val="4"/>
              <c:layout>
                <c:manualLayout>
                  <c:x val="8.924588492143691E-3"/>
                  <c:y val="-1.4430014430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10-406A-904C-160D63BCBBE2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10-406A-904C-160D63BCBBE2}"/>
                </c:ext>
              </c:extLst>
            </c:dLbl>
            <c:dLbl>
              <c:idx val="6"/>
              <c:layout>
                <c:manualLayout>
                  <c:x val="1.2494423889001169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10-406A-904C-160D63BCBBE2}"/>
                </c:ext>
              </c:extLst>
            </c:dLbl>
            <c:dLbl>
              <c:idx val="7"/>
              <c:layout>
                <c:manualLayout>
                  <c:x val="-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10-406A-904C-160D63BCBBE2}"/>
                </c:ext>
              </c:extLst>
            </c:dLbl>
            <c:dLbl>
              <c:idx val="8"/>
              <c:layout>
                <c:manualLayout>
                  <c:x val="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10-406A-904C-160D63BCBBE2}"/>
                </c:ext>
              </c:extLst>
            </c:dLbl>
            <c:dLbl>
              <c:idx val="9"/>
              <c:layout>
                <c:manualLayout>
                  <c:x val="-2.615677424051751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10-406A-904C-160D63BCB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89699</c:v>
                </c:pt>
                <c:pt idx="1">
                  <c:v>100730</c:v>
                </c:pt>
                <c:pt idx="2">
                  <c:v>68175</c:v>
                </c:pt>
                <c:pt idx="3">
                  <c:v>85850</c:v>
                </c:pt>
                <c:pt idx="4">
                  <c:v>44765</c:v>
                </c:pt>
                <c:pt idx="5">
                  <c:v>62247</c:v>
                </c:pt>
                <c:pt idx="6">
                  <c:v>34389</c:v>
                </c:pt>
                <c:pt idx="7">
                  <c:v>50881</c:v>
                </c:pt>
                <c:pt idx="8">
                  <c:v>31969</c:v>
                </c:pt>
                <c:pt idx="9">
                  <c:v>34897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10-406A-904C-160D63BCBB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78162288"/>
        <c:axId val="178361832"/>
      </c:barChart>
      <c:catAx>
        <c:axId val="178162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8361832"/>
        <c:crosses val="autoZero"/>
        <c:auto val="1"/>
        <c:lblAlgn val="ctr"/>
        <c:lblOffset val="100"/>
        <c:noMultiLvlLbl val="0"/>
      </c:catAx>
      <c:valAx>
        <c:axId val="17836183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816228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10-452D-938B-9FFE0BC15971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510-452D-938B-9FFE0BC15971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510-452D-938B-9FFE0BC15971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510-452D-938B-9FFE0BC15971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510-452D-938B-9FFE0BC15971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510-452D-938B-9FFE0BC15971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510-452D-938B-9FFE0BC1597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510-452D-938B-9FFE0BC15971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510-452D-938B-9FFE0BC15971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510-452D-938B-9FFE0BC15971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10-452D-938B-9FFE0BC15971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510-452D-938B-9FFE0BC15971}"/>
                </c:ext>
              </c:extLst>
            </c:dLbl>
            <c:dLbl>
              <c:idx val="2"/>
              <c:layout>
                <c:manualLayout>
                  <c:x val="-7.3255714830518057E-2"/>
                  <c:y val="-8.3332731344361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510-452D-938B-9FFE0BC15971}"/>
                </c:ext>
              </c:extLst>
            </c:dLbl>
            <c:dLbl>
              <c:idx val="3"/>
              <c:layout>
                <c:manualLayout>
                  <c:x val="-0.12574840538095131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510-452D-938B-9FFE0BC15971}"/>
                </c:ext>
              </c:extLst>
            </c:dLbl>
            <c:dLbl>
              <c:idx val="4"/>
              <c:layout>
                <c:manualLayout>
                  <c:x val="-0.1004703471895073"/>
                  <c:y val="-3.05013364155167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510-452D-938B-9FFE0BC15971}"/>
                </c:ext>
              </c:extLst>
            </c:dLbl>
            <c:dLbl>
              <c:idx val="5"/>
              <c:layout>
                <c:manualLayout>
                  <c:x val="0.10451069684665486"/>
                  <c:y val="-0.113211009174311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510-452D-938B-9FFE0BC15971}"/>
                </c:ext>
              </c:extLst>
            </c:dLbl>
            <c:dLbl>
              <c:idx val="6"/>
              <c:layout>
                <c:manualLayout>
                  <c:x val="4.2600743283157973E-2"/>
                  <c:y val="-8.37005466059861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510-452D-938B-9FFE0BC15971}"/>
                </c:ext>
              </c:extLst>
            </c:dLbl>
            <c:dLbl>
              <c:idx val="7"/>
              <c:layout>
                <c:manualLayout>
                  <c:x val="7.9772079772079771E-2"/>
                  <c:y val="-8.91651616942378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510-452D-938B-9FFE0BC15971}"/>
                </c:ext>
              </c:extLst>
            </c:dLbl>
            <c:dLbl>
              <c:idx val="8"/>
              <c:layout>
                <c:manualLayout>
                  <c:x val="2.2792022792022793E-2"/>
                  <c:y val="-4.5015410917671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2147968683402"/>
                      <c:h val="9.34710684100267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E510-452D-938B-9FFE0BC15971}"/>
                </c:ext>
              </c:extLst>
            </c:dLbl>
            <c:dLbl>
              <c:idx val="9"/>
              <c:layout>
                <c:manualLayout>
                  <c:x val="-6.2678062678062696E-2"/>
                  <c:y val="-2.26883623492017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10-452D-938B-9FFE0BC15971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10-452D-938B-9FFE0BC15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100859</c:v>
                </c:pt>
                <c:pt idx="1">
                  <c:v>93908</c:v>
                </c:pt>
                <c:pt idx="2">
                  <c:v>58500</c:v>
                </c:pt>
                <c:pt idx="3">
                  <c:v>53642</c:v>
                </c:pt>
                <c:pt idx="4">
                  <c:v>51815</c:v>
                </c:pt>
                <c:pt idx="5">
                  <c:v>46659</c:v>
                </c:pt>
                <c:pt idx="6">
                  <c:v>37040</c:v>
                </c:pt>
                <c:pt idx="7">
                  <c:v>37016</c:v>
                </c:pt>
                <c:pt idx="8">
                  <c:v>35593</c:v>
                </c:pt>
                <c:pt idx="9">
                  <c:v>30976</c:v>
                </c:pt>
                <c:pt idx="10">
                  <c:v>171513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510-452D-938B-9FFE0BC1597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10-452D-938B-9FFE0BC15971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100859</c:v>
                </c:pt>
                <c:pt idx="1">
                  <c:v>93908</c:v>
                </c:pt>
                <c:pt idx="2">
                  <c:v>58500</c:v>
                </c:pt>
                <c:pt idx="3">
                  <c:v>53642</c:v>
                </c:pt>
                <c:pt idx="4">
                  <c:v>51815</c:v>
                </c:pt>
                <c:pt idx="5">
                  <c:v>46659</c:v>
                </c:pt>
                <c:pt idx="6">
                  <c:v>37040</c:v>
                </c:pt>
                <c:pt idx="7">
                  <c:v>37016</c:v>
                </c:pt>
                <c:pt idx="8">
                  <c:v>35593</c:v>
                </c:pt>
                <c:pt idx="9">
                  <c:v>30976</c:v>
                </c:pt>
                <c:pt idx="10">
                  <c:v>171513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10-452D-938B-9FFE0BC159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A49-4DE2-BF37-7F5F5F0B16AB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A49-4DE2-BF37-7F5F5F0B16AB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A49-4DE2-BF37-7F5F5F0B16AB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A49-4DE2-BF37-7F5F5F0B16AB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A49-4DE2-BF37-7F5F5F0B16AB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A49-4DE2-BF37-7F5F5F0B16AB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A49-4DE2-BF37-7F5F5F0B16AB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A49-4DE2-BF37-7F5F5F0B16AB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A49-4DE2-BF37-7F5F5F0B16AB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A49-4DE2-BF37-7F5F5F0B16AB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49-4DE2-BF37-7F5F5F0B16AB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A49-4DE2-BF37-7F5F5F0B16AB}"/>
                </c:ext>
              </c:extLst>
            </c:dLbl>
            <c:dLbl>
              <c:idx val="2"/>
              <c:layout>
                <c:manualLayout>
                  <c:x val="-9.4885028684391554E-2"/>
                  <c:y val="-3.82440643195462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A49-4DE2-BF37-7F5F5F0B16AB}"/>
                </c:ext>
              </c:extLst>
            </c:dLbl>
            <c:dLbl>
              <c:idx val="3"/>
              <c:layout>
                <c:manualLayout>
                  <c:x val="-0.14826203976411345"/>
                  <c:y val="-0.13696527589223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A49-4DE2-BF37-7F5F5F0B16AB}"/>
                </c:ext>
              </c:extLst>
            </c:dLbl>
            <c:dLbl>
              <c:idx val="4"/>
              <c:layout>
                <c:manualLayout>
                  <c:x val="-4.061656415085519E-2"/>
                  <c:y val="-4.9095483754186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A49-4DE2-BF37-7F5F5F0B16AB}"/>
                </c:ext>
              </c:extLst>
            </c:dLbl>
            <c:dLbl>
              <c:idx val="5"/>
              <c:layout>
                <c:manualLayout>
                  <c:x val="0.10219150087155136"/>
                  <c:y val="-6.85561890970526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49-4DE2-BF37-7F5F5F0B16AB}"/>
                </c:ext>
              </c:extLst>
            </c:dLbl>
            <c:dLbl>
              <c:idx val="6"/>
              <c:layout>
                <c:manualLayout>
                  <c:x val="0.13262834512098201"/>
                  <c:y val="-0.107014933478142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93540502093728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A49-4DE2-BF37-7F5F5F0B16AB}"/>
                </c:ext>
              </c:extLst>
            </c:dLbl>
            <c:dLbl>
              <c:idx val="7"/>
              <c:layout>
                <c:manualLayout>
                  <c:x val="8.1700760687356835E-2"/>
                  <c:y val="-9.129489848251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4A49-4DE2-BF37-7F5F5F0B16AB}"/>
                </c:ext>
              </c:extLst>
            </c:dLbl>
            <c:dLbl>
              <c:idx val="8"/>
              <c:layout>
                <c:manualLayout>
                  <c:x val="2.0867811370906882E-2"/>
                  <c:y val="-2.701288201043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3645822898091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A49-4DE2-BF37-7F5F5F0B16AB}"/>
                </c:ext>
              </c:extLst>
            </c:dLbl>
            <c:dLbl>
              <c:idx val="9"/>
              <c:layout>
                <c:manualLayout>
                  <c:x val="1.8660148397480848E-2"/>
                  <c:y val="6.71903943041596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A49-4DE2-BF37-7F5F5F0B16AB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49-4DE2-BF37-7F5F5F0B1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89699</c:v>
                </c:pt>
                <c:pt idx="1">
                  <c:v>100730</c:v>
                </c:pt>
                <c:pt idx="2">
                  <c:v>68175</c:v>
                </c:pt>
                <c:pt idx="3">
                  <c:v>85850</c:v>
                </c:pt>
                <c:pt idx="4">
                  <c:v>44765</c:v>
                </c:pt>
                <c:pt idx="5">
                  <c:v>62247</c:v>
                </c:pt>
                <c:pt idx="6">
                  <c:v>34389</c:v>
                </c:pt>
                <c:pt idx="7">
                  <c:v>50881</c:v>
                </c:pt>
                <c:pt idx="8">
                  <c:v>31969</c:v>
                </c:pt>
                <c:pt idx="9">
                  <c:v>34897</c:v>
                </c:pt>
                <c:pt idx="10" formatCode="#,##0_);[Red]\(#,##0\)">
                  <c:v>161404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A49-4DE2-BF37-7F5F5F0B1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0.83528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0" y="1002701"/>
          <a:ext cx="1080425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0.88561</cdr:x>
      <cdr:y>0.16153</cdr:y>
    </cdr:from>
    <cdr:to>
      <cdr:x>0.99221</cdr:x>
      <cdr:y>0.80612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269" y="452354"/>
          <a:ext cx="781831" cy="1805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7" t="s">
        <v>160</v>
      </c>
      <c r="B2" s="558"/>
      <c r="C2" s="558"/>
      <c r="D2" s="558"/>
      <c r="E2" s="558"/>
      <c r="F2" s="558"/>
      <c r="G2" s="558"/>
      <c r="H2" s="559"/>
    </row>
    <row r="3" spans="1:8" ht="30" customHeight="1" x14ac:dyDescent="0.2">
      <c r="A3" s="560"/>
      <c r="B3" s="558"/>
      <c r="C3" s="558"/>
      <c r="D3" s="558"/>
      <c r="E3" s="558"/>
      <c r="F3" s="558"/>
      <c r="G3" s="558"/>
      <c r="H3" s="559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161</v>
      </c>
      <c r="C6" s="326"/>
      <c r="D6" s="327" t="s">
        <v>162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163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164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165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5">
        <v>4</v>
      </c>
      <c r="C13" s="331"/>
      <c r="D13" s="328" t="s">
        <v>166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167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168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169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170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171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172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173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174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175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176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177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104</v>
      </c>
      <c r="E35" s="356" t="s">
        <v>178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179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180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61" t="s">
        <v>181</v>
      </c>
      <c r="B42" s="562"/>
      <c r="C42" s="562"/>
      <c r="D42" s="562"/>
      <c r="E42" s="562"/>
      <c r="F42" s="562"/>
      <c r="G42" s="562"/>
      <c r="H42" s="563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E64" sqref="E64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80"/>
      <c r="B1" s="581"/>
      <c r="C1" s="581"/>
      <c r="D1" s="581"/>
      <c r="E1" s="581"/>
      <c r="F1" s="581"/>
      <c r="G1" s="581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84</v>
      </c>
      <c r="C22" s="9">
        <v>18160</v>
      </c>
      <c r="D22" s="9">
        <v>16543</v>
      </c>
      <c r="E22" s="109">
        <v>95.1</v>
      </c>
      <c r="F22" s="41">
        <f>SUM(C22/D22*100)</f>
        <v>109.7745269902678</v>
      </c>
      <c r="G22" s="96"/>
    </row>
    <row r="23" spans="1:9" x14ac:dyDescent="0.15">
      <c r="A23" s="95">
        <v>2</v>
      </c>
      <c r="B23" s="7" t="s">
        <v>107</v>
      </c>
      <c r="C23" s="9">
        <v>13543</v>
      </c>
      <c r="D23" s="9">
        <v>10081</v>
      </c>
      <c r="E23" s="109">
        <v>107.1</v>
      </c>
      <c r="F23" s="41">
        <f>SUM(C23/D23*100)</f>
        <v>134.34183116754289</v>
      </c>
      <c r="G23" s="96"/>
    </row>
    <row r="24" spans="1:9" x14ac:dyDescent="0.15">
      <c r="A24" s="95">
        <v>3</v>
      </c>
      <c r="B24" s="7" t="s">
        <v>115</v>
      </c>
      <c r="C24" s="9">
        <v>11938</v>
      </c>
      <c r="D24" s="9">
        <v>5086</v>
      </c>
      <c r="E24" s="109">
        <v>96.2</v>
      </c>
      <c r="F24" s="41">
        <f t="shared" ref="F24:F32" si="0">SUM(C24/D24*100)</f>
        <v>234.72276838379864</v>
      </c>
      <c r="G24" s="96"/>
    </row>
    <row r="25" spans="1:9" x14ac:dyDescent="0.15">
      <c r="A25" s="95">
        <v>4</v>
      </c>
      <c r="B25" s="7" t="s">
        <v>151</v>
      </c>
      <c r="C25" s="9">
        <v>9640</v>
      </c>
      <c r="D25" s="9">
        <v>9404</v>
      </c>
      <c r="E25" s="109">
        <v>109.6</v>
      </c>
      <c r="F25" s="41">
        <f t="shared" si="0"/>
        <v>102.50957039557636</v>
      </c>
      <c r="G25" s="96"/>
    </row>
    <row r="26" spans="1:9" ht="13.5" customHeight="1" x14ac:dyDescent="0.15">
      <c r="A26" s="95">
        <v>5</v>
      </c>
      <c r="B26" s="7" t="s">
        <v>208</v>
      </c>
      <c r="C26" s="9">
        <v>6945</v>
      </c>
      <c r="D26" s="6">
        <v>7466</v>
      </c>
      <c r="E26" s="109">
        <v>88.5</v>
      </c>
      <c r="F26" s="41">
        <f t="shared" si="0"/>
        <v>93.021698365925531</v>
      </c>
      <c r="G26" s="96"/>
    </row>
    <row r="27" spans="1:9" ht="13.5" customHeight="1" x14ac:dyDescent="0.15">
      <c r="A27" s="95">
        <v>6</v>
      </c>
      <c r="B27" s="7" t="s">
        <v>114</v>
      </c>
      <c r="C27" s="9">
        <v>5760</v>
      </c>
      <c r="D27" s="9">
        <v>5813</v>
      </c>
      <c r="E27" s="109">
        <v>95</v>
      </c>
      <c r="F27" s="41">
        <f t="shared" si="0"/>
        <v>99.088250473077593</v>
      </c>
      <c r="G27" s="96"/>
    </row>
    <row r="28" spans="1:9" ht="13.5" customHeight="1" x14ac:dyDescent="0.15">
      <c r="A28" s="95">
        <v>7</v>
      </c>
      <c r="B28" s="7" t="s">
        <v>105</v>
      </c>
      <c r="C28" s="101">
        <v>5359</v>
      </c>
      <c r="D28" s="101">
        <v>5249</v>
      </c>
      <c r="E28" s="109">
        <v>100.1</v>
      </c>
      <c r="F28" s="41">
        <f t="shared" si="0"/>
        <v>102.09563726424081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3501</v>
      </c>
      <c r="D29" s="101">
        <v>2823</v>
      </c>
      <c r="E29" s="109">
        <v>89.6</v>
      </c>
      <c r="F29" s="41">
        <f t="shared" si="0"/>
        <v>124.01700318809776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2964</v>
      </c>
      <c r="D30" s="101">
        <v>3155</v>
      </c>
      <c r="E30" s="109">
        <v>98.3</v>
      </c>
      <c r="F30" s="41">
        <f t="shared" si="0"/>
        <v>93.946117274167989</v>
      </c>
      <c r="G30" s="96"/>
    </row>
    <row r="31" spans="1:9" ht="13.5" customHeight="1" thickBot="1" x14ac:dyDescent="0.2">
      <c r="A31" s="97">
        <v>10</v>
      </c>
      <c r="B31" s="7" t="s">
        <v>108</v>
      </c>
      <c r="C31" s="98">
        <v>2558</v>
      </c>
      <c r="D31" s="98">
        <v>2986</v>
      </c>
      <c r="E31" s="110">
        <v>92.6</v>
      </c>
      <c r="F31" s="41">
        <f t="shared" si="0"/>
        <v>85.666443402545212</v>
      </c>
      <c r="G31" s="99"/>
    </row>
    <row r="32" spans="1:9" ht="13.5" customHeight="1" thickBot="1" x14ac:dyDescent="0.2">
      <c r="A32" s="80"/>
      <c r="B32" s="81" t="s">
        <v>58</v>
      </c>
      <c r="C32" s="82">
        <v>92898</v>
      </c>
      <c r="D32" s="82">
        <v>80158</v>
      </c>
      <c r="E32" s="83">
        <v>99.5</v>
      </c>
      <c r="F32" s="107">
        <f t="shared" si="0"/>
        <v>115.89361012001298</v>
      </c>
      <c r="G32" s="121">
        <v>84.6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91273</v>
      </c>
      <c r="D54" s="9">
        <v>110675</v>
      </c>
      <c r="E54" s="41">
        <v>97.8</v>
      </c>
      <c r="F54" s="41">
        <f t="shared" ref="F54:F64" si="1">SUM(C54/D54*100)</f>
        <v>82.46939236503276</v>
      </c>
      <c r="G54" s="96"/>
      <c r="K54" s="322"/>
    </row>
    <row r="55" spans="1:11" x14ac:dyDescent="0.15">
      <c r="A55" s="95">
        <v>2</v>
      </c>
      <c r="B55" s="299" t="s">
        <v>115</v>
      </c>
      <c r="C55" s="9">
        <v>16788</v>
      </c>
      <c r="D55" s="9">
        <v>19037</v>
      </c>
      <c r="E55" s="41">
        <v>164.7</v>
      </c>
      <c r="F55" s="41">
        <f t="shared" si="1"/>
        <v>88.186163786310871</v>
      </c>
      <c r="G55" s="96"/>
    </row>
    <row r="56" spans="1:11" x14ac:dyDescent="0.15">
      <c r="A56" s="95">
        <v>3</v>
      </c>
      <c r="B56" s="299" t="s">
        <v>107</v>
      </c>
      <c r="C56" s="9">
        <v>16128</v>
      </c>
      <c r="D56" s="9">
        <v>18096</v>
      </c>
      <c r="E56" s="41">
        <v>117.3</v>
      </c>
      <c r="F56" s="41">
        <f t="shared" si="1"/>
        <v>89.124668435013263</v>
      </c>
      <c r="G56" s="96"/>
    </row>
    <row r="57" spans="1:11" x14ac:dyDescent="0.15">
      <c r="A57" s="95">
        <v>4</v>
      </c>
      <c r="B57" s="299" t="s">
        <v>109</v>
      </c>
      <c r="C57" s="9">
        <v>14613</v>
      </c>
      <c r="D57" s="9">
        <v>19145</v>
      </c>
      <c r="E57" s="457">
        <v>97.8</v>
      </c>
      <c r="F57" s="41">
        <f t="shared" si="1"/>
        <v>76.328022982501963</v>
      </c>
      <c r="G57" s="96"/>
    </row>
    <row r="58" spans="1:11" x14ac:dyDescent="0.15">
      <c r="A58" s="95">
        <v>5</v>
      </c>
      <c r="B58" s="299" t="s">
        <v>114</v>
      </c>
      <c r="C58" s="9">
        <v>12137</v>
      </c>
      <c r="D58" s="9">
        <v>10991</v>
      </c>
      <c r="E58" s="41">
        <v>92.3</v>
      </c>
      <c r="F58" s="229">
        <f t="shared" si="1"/>
        <v>110.42671276498955</v>
      </c>
      <c r="G58" s="96"/>
    </row>
    <row r="59" spans="1:11" x14ac:dyDescent="0.15">
      <c r="A59" s="95">
        <v>6</v>
      </c>
      <c r="B59" s="299" t="s">
        <v>86</v>
      </c>
      <c r="C59" s="9">
        <v>10718</v>
      </c>
      <c r="D59" s="9">
        <v>13597</v>
      </c>
      <c r="E59" s="41">
        <v>100.9</v>
      </c>
      <c r="F59" s="41">
        <f t="shared" si="1"/>
        <v>78.82621166433772</v>
      </c>
      <c r="G59" s="96"/>
    </row>
    <row r="60" spans="1:11" x14ac:dyDescent="0.15">
      <c r="A60" s="95">
        <v>7</v>
      </c>
      <c r="B60" s="299" t="s">
        <v>159</v>
      </c>
      <c r="C60" s="9">
        <v>10375</v>
      </c>
      <c r="D60" s="9">
        <v>6577</v>
      </c>
      <c r="E60" s="142">
        <v>115.3</v>
      </c>
      <c r="F60" s="41">
        <f t="shared" si="1"/>
        <v>157.74669302113426</v>
      </c>
      <c r="G60" s="96"/>
    </row>
    <row r="61" spans="1:11" x14ac:dyDescent="0.15">
      <c r="A61" s="95">
        <v>8</v>
      </c>
      <c r="B61" s="299" t="s">
        <v>87</v>
      </c>
      <c r="C61" s="9">
        <v>9551</v>
      </c>
      <c r="D61" s="9">
        <v>15066</v>
      </c>
      <c r="E61" s="41">
        <v>99.7</v>
      </c>
      <c r="F61" s="41">
        <f t="shared" si="1"/>
        <v>63.394397982211601</v>
      </c>
      <c r="G61" s="96"/>
    </row>
    <row r="62" spans="1:11" x14ac:dyDescent="0.15">
      <c r="A62" s="95">
        <v>9</v>
      </c>
      <c r="B62" s="299" t="s">
        <v>108</v>
      </c>
      <c r="C62" s="9">
        <v>5024</v>
      </c>
      <c r="D62" s="9">
        <v>8972</v>
      </c>
      <c r="E62" s="41">
        <v>95.3</v>
      </c>
      <c r="F62" s="41">
        <f t="shared" si="1"/>
        <v>55.996433348194387</v>
      </c>
      <c r="G62" s="96"/>
    </row>
    <row r="63" spans="1:11" ht="14.25" thickBot="1" x14ac:dyDescent="0.2">
      <c r="A63" s="100">
        <v>10</v>
      </c>
      <c r="B63" s="299" t="s">
        <v>105</v>
      </c>
      <c r="C63" s="101">
        <v>4777</v>
      </c>
      <c r="D63" s="101">
        <v>3739</v>
      </c>
      <c r="E63" s="102">
        <v>85.7</v>
      </c>
      <c r="F63" s="41">
        <f t="shared" si="1"/>
        <v>127.76143353837925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201390</v>
      </c>
      <c r="D64" s="106">
        <v>237854</v>
      </c>
      <c r="E64" s="107">
        <v>103.2</v>
      </c>
      <c r="F64" s="297">
        <f t="shared" si="1"/>
        <v>84.66958722577715</v>
      </c>
      <c r="G64" s="121">
        <v>66.099999999999994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G33" sqref="G3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82349</v>
      </c>
      <c r="D22" s="9">
        <v>74240</v>
      </c>
      <c r="E22" s="41">
        <v>91.3</v>
      </c>
      <c r="F22" s="41">
        <f>SUM(C22/D22*100)</f>
        <v>110.92268318965517</v>
      </c>
      <c r="G22" s="96"/>
    </row>
    <row r="23" spans="1:11" x14ac:dyDescent="0.15">
      <c r="A23" s="28">
        <v>2</v>
      </c>
      <c r="B23" s="299" t="s">
        <v>209</v>
      </c>
      <c r="C23" s="9">
        <v>44310</v>
      </c>
      <c r="D23" s="9">
        <v>43941</v>
      </c>
      <c r="E23" s="41">
        <v>102</v>
      </c>
      <c r="F23" s="41">
        <f t="shared" ref="F23:F32" si="0">SUM(C23/D23*100)</f>
        <v>100.83976240868438</v>
      </c>
      <c r="G23" s="96"/>
    </row>
    <row r="24" spans="1:11" ht="13.5" customHeight="1" x14ac:dyDescent="0.15">
      <c r="A24" s="28">
        <v>3</v>
      </c>
      <c r="B24" s="299" t="s">
        <v>105</v>
      </c>
      <c r="C24" s="9">
        <v>28542</v>
      </c>
      <c r="D24" s="9">
        <v>37474</v>
      </c>
      <c r="E24" s="66">
        <v>89.8</v>
      </c>
      <c r="F24" s="41">
        <f t="shared" si="0"/>
        <v>76.164807599935955</v>
      </c>
      <c r="G24" s="96"/>
    </row>
    <row r="25" spans="1:11" x14ac:dyDescent="0.15">
      <c r="A25" s="28">
        <v>4</v>
      </c>
      <c r="B25" s="299" t="s">
        <v>115</v>
      </c>
      <c r="C25" s="9">
        <v>26282</v>
      </c>
      <c r="D25" s="9">
        <v>23776</v>
      </c>
      <c r="E25" s="41">
        <v>96.9</v>
      </c>
      <c r="F25" s="41">
        <f t="shared" si="0"/>
        <v>110.54004037685061</v>
      </c>
      <c r="G25" s="96"/>
    </row>
    <row r="26" spans="1:11" x14ac:dyDescent="0.15">
      <c r="A26" s="28">
        <v>5</v>
      </c>
      <c r="B26" s="299" t="s">
        <v>212</v>
      </c>
      <c r="C26" s="9">
        <v>25248</v>
      </c>
      <c r="D26" s="9">
        <v>24950</v>
      </c>
      <c r="E26" s="41">
        <v>130.80000000000001</v>
      </c>
      <c r="F26" s="41">
        <f t="shared" si="0"/>
        <v>101.1943887775551</v>
      </c>
      <c r="G26" s="96"/>
    </row>
    <row r="27" spans="1:11" ht="13.5" customHeight="1" x14ac:dyDescent="0.15">
      <c r="A27" s="28">
        <v>6</v>
      </c>
      <c r="B27" s="299" t="s">
        <v>110</v>
      </c>
      <c r="C27" s="9">
        <v>20488</v>
      </c>
      <c r="D27" s="9">
        <v>13229</v>
      </c>
      <c r="E27" s="41">
        <v>97.8</v>
      </c>
      <c r="F27" s="41">
        <f t="shared" si="0"/>
        <v>154.87187240154208</v>
      </c>
      <c r="G27" s="96"/>
      <c r="K27" t="s">
        <v>195</v>
      </c>
    </row>
    <row r="28" spans="1:11" ht="13.5" customHeight="1" x14ac:dyDescent="0.15">
      <c r="A28" s="28">
        <v>7</v>
      </c>
      <c r="B28" s="299" t="s">
        <v>87</v>
      </c>
      <c r="C28" s="9">
        <v>19979</v>
      </c>
      <c r="D28" s="9">
        <v>22522</v>
      </c>
      <c r="E28" s="448">
        <v>93.1</v>
      </c>
      <c r="F28" s="229">
        <f t="shared" si="0"/>
        <v>88.708818044578635</v>
      </c>
      <c r="G28" s="96"/>
    </row>
    <row r="29" spans="1:11" x14ac:dyDescent="0.15">
      <c r="A29" s="28">
        <v>8</v>
      </c>
      <c r="B29" s="299" t="s">
        <v>232</v>
      </c>
      <c r="C29" s="9">
        <v>16199</v>
      </c>
      <c r="D29" s="9">
        <v>16162</v>
      </c>
      <c r="E29" s="41">
        <v>95.3</v>
      </c>
      <c r="F29" s="41">
        <f t="shared" si="0"/>
        <v>100.22893206286349</v>
      </c>
      <c r="G29" s="96"/>
    </row>
    <row r="30" spans="1:11" x14ac:dyDescent="0.15">
      <c r="A30" s="28">
        <v>9</v>
      </c>
      <c r="B30" s="299" t="s">
        <v>109</v>
      </c>
      <c r="C30" s="9">
        <v>13388</v>
      </c>
      <c r="D30" s="9">
        <v>20093</v>
      </c>
      <c r="E30" s="41">
        <v>85</v>
      </c>
      <c r="F30" s="229">
        <f t="shared" si="0"/>
        <v>66.630169710844584</v>
      </c>
      <c r="G30" s="96"/>
    </row>
    <row r="31" spans="1:11" ht="14.25" thickBot="1" x14ac:dyDescent="0.2">
      <c r="A31" s="108">
        <v>10</v>
      </c>
      <c r="B31" s="299" t="s">
        <v>152</v>
      </c>
      <c r="C31" s="101">
        <v>12994</v>
      </c>
      <c r="D31" s="101">
        <v>16701</v>
      </c>
      <c r="E31" s="102">
        <v>105.2</v>
      </c>
      <c r="F31" s="102">
        <f t="shared" si="0"/>
        <v>77.803724327884566</v>
      </c>
      <c r="G31" s="104"/>
    </row>
    <row r="32" spans="1:11" ht="14.25" thickBot="1" x14ac:dyDescent="0.2">
      <c r="A32" s="80"/>
      <c r="B32" s="81" t="s">
        <v>63</v>
      </c>
      <c r="C32" s="82">
        <v>364156</v>
      </c>
      <c r="D32" s="82">
        <v>390168</v>
      </c>
      <c r="E32" s="85">
        <v>95.9</v>
      </c>
      <c r="F32" s="107">
        <f t="shared" si="0"/>
        <v>93.333128293453072</v>
      </c>
      <c r="G32" s="121">
        <v>53.7</v>
      </c>
    </row>
    <row r="33" spans="5:6" x14ac:dyDescent="0.15">
      <c r="E33" s="64"/>
      <c r="F33" s="21"/>
    </row>
    <row r="35" spans="5:6" x14ac:dyDescent="0.15">
      <c r="E35" s="64"/>
      <c r="F35" s="21"/>
    </row>
    <row r="36" spans="5:6" x14ac:dyDescent="0.15">
      <c r="E36" s="64"/>
      <c r="F36" s="21"/>
    </row>
    <row r="37" spans="5:6" x14ac:dyDescent="0.15">
      <c r="E37" s="64"/>
      <c r="F37" s="21"/>
    </row>
    <row r="38" spans="5:6" x14ac:dyDescent="0.15">
      <c r="E38" s="64"/>
      <c r="F38" s="21"/>
    </row>
    <row r="39" spans="5:6" x14ac:dyDescent="0.15">
      <c r="E39" s="64"/>
      <c r="F39" s="21"/>
    </row>
    <row r="40" spans="5:6" x14ac:dyDescent="0.15">
      <c r="E40" s="64"/>
      <c r="F40" s="21"/>
    </row>
    <row r="41" spans="5:6" x14ac:dyDescent="0.15">
      <c r="E41" s="64"/>
      <c r="F41" s="21"/>
    </row>
    <row r="42" spans="5:6" x14ac:dyDescent="0.15">
      <c r="E42" s="64"/>
      <c r="F42" s="21"/>
    </row>
    <row r="43" spans="5:6" x14ac:dyDescent="0.15">
      <c r="E43" s="64"/>
      <c r="F43" s="21"/>
    </row>
    <row r="44" spans="5:6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18" t="s">
        <v>87</v>
      </c>
      <c r="C54" s="9">
        <v>10317</v>
      </c>
      <c r="D54" s="9">
        <v>36630</v>
      </c>
      <c r="E54" s="109">
        <v>96.8</v>
      </c>
      <c r="F54" s="41">
        <f>SUM(C54/D54*100)</f>
        <v>28.165438165438168</v>
      </c>
      <c r="G54" s="96"/>
    </row>
    <row r="55" spans="1:8" x14ac:dyDescent="0.15">
      <c r="A55" s="95">
        <v>2</v>
      </c>
      <c r="B55" s="299" t="s">
        <v>84</v>
      </c>
      <c r="C55" s="9">
        <v>5173</v>
      </c>
      <c r="D55" s="9">
        <v>7479</v>
      </c>
      <c r="E55" s="109">
        <v>84.9</v>
      </c>
      <c r="F55" s="41">
        <f t="shared" ref="F55:F64" si="1">SUM(C55/D55*100)</f>
        <v>69.167000935954007</v>
      </c>
      <c r="G55" s="96"/>
    </row>
    <row r="56" spans="1:8" x14ac:dyDescent="0.15">
      <c r="A56" s="95">
        <v>3</v>
      </c>
      <c r="B56" s="299" t="s">
        <v>107</v>
      </c>
      <c r="C56" s="9">
        <v>3087</v>
      </c>
      <c r="D56" s="9">
        <v>6397</v>
      </c>
      <c r="E56" s="109">
        <v>82.7</v>
      </c>
      <c r="F56" s="41">
        <f t="shared" si="1"/>
        <v>48.256995466624979</v>
      </c>
      <c r="G56" s="96"/>
    </row>
    <row r="57" spans="1:8" x14ac:dyDescent="0.15">
      <c r="A57" s="95">
        <v>4</v>
      </c>
      <c r="B57" s="299" t="s">
        <v>115</v>
      </c>
      <c r="C57" s="9">
        <v>2731</v>
      </c>
      <c r="D57" s="9">
        <v>2999</v>
      </c>
      <c r="E57" s="109">
        <v>100.2</v>
      </c>
      <c r="F57" s="41">
        <f t="shared" si="1"/>
        <v>91.063687895965316</v>
      </c>
      <c r="G57" s="96"/>
      <c r="H57" s="63"/>
    </row>
    <row r="58" spans="1:8" x14ac:dyDescent="0.15">
      <c r="A58" s="95">
        <v>5</v>
      </c>
      <c r="B58" s="299" t="s">
        <v>113</v>
      </c>
      <c r="C58" s="9">
        <v>2119</v>
      </c>
      <c r="D58" s="9">
        <v>1981</v>
      </c>
      <c r="E58" s="70">
        <v>111.4</v>
      </c>
      <c r="F58" s="41">
        <f t="shared" si="1"/>
        <v>106.96617869762746</v>
      </c>
      <c r="G58" s="96"/>
    </row>
    <row r="59" spans="1:8" x14ac:dyDescent="0.15">
      <c r="A59" s="95">
        <v>6</v>
      </c>
      <c r="B59" s="299" t="s">
        <v>152</v>
      </c>
      <c r="C59" s="9">
        <v>1790</v>
      </c>
      <c r="D59" s="9">
        <v>1695</v>
      </c>
      <c r="E59" s="109">
        <v>107.5</v>
      </c>
      <c r="F59" s="41">
        <f t="shared" si="1"/>
        <v>105.6047197640118</v>
      </c>
      <c r="G59" s="96"/>
    </row>
    <row r="60" spans="1:8" x14ac:dyDescent="0.15">
      <c r="A60" s="95">
        <v>7</v>
      </c>
      <c r="B60" s="299" t="s">
        <v>105</v>
      </c>
      <c r="C60" s="9">
        <v>1781</v>
      </c>
      <c r="D60" s="9">
        <v>1129</v>
      </c>
      <c r="E60" s="109">
        <v>84.3</v>
      </c>
      <c r="F60" s="41">
        <f t="shared" si="1"/>
        <v>157.75022143489815</v>
      </c>
      <c r="G60" s="96"/>
    </row>
    <row r="61" spans="1:8" x14ac:dyDescent="0.15">
      <c r="A61" s="95">
        <v>8</v>
      </c>
      <c r="B61" s="299" t="s">
        <v>159</v>
      </c>
      <c r="C61" s="9">
        <v>1371</v>
      </c>
      <c r="D61" s="9">
        <v>0</v>
      </c>
      <c r="E61" s="532">
        <v>100</v>
      </c>
      <c r="F61" s="532" t="s">
        <v>231</v>
      </c>
      <c r="G61" s="96"/>
    </row>
    <row r="62" spans="1:8" x14ac:dyDescent="0.15">
      <c r="A62" s="95">
        <v>9</v>
      </c>
      <c r="B62" s="299" t="s">
        <v>232</v>
      </c>
      <c r="C62" s="9">
        <v>844</v>
      </c>
      <c r="D62" s="9">
        <v>945</v>
      </c>
      <c r="E62" s="109">
        <v>100.4</v>
      </c>
      <c r="F62" s="229">
        <f t="shared" si="1"/>
        <v>89.312169312169303</v>
      </c>
      <c r="G62" s="96"/>
    </row>
    <row r="63" spans="1:8" ht="14.25" thickBot="1" x14ac:dyDescent="0.2">
      <c r="A63" s="97">
        <v>10</v>
      </c>
      <c r="B63" s="299" t="s">
        <v>208</v>
      </c>
      <c r="C63" s="98">
        <v>770</v>
      </c>
      <c r="D63" s="98">
        <v>1067</v>
      </c>
      <c r="E63" s="110">
        <v>113.1</v>
      </c>
      <c r="F63" s="41">
        <f t="shared" si="1"/>
        <v>72.164948453608247</v>
      </c>
      <c r="G63" s="99"/>
    </row>
    <row r="64" spans="1:8" ht="14.25" thickBot="1" x14ac:dyDescent="0.2">
      <c r="A64" s="80"/>
      <c r="B64" s="81" t="s">
        <v>59</v>
      </c>
      <c r="C64" s="82">
        <v>32139</v>
      </c>
      <c r="D64" s="82">
        <v>62902</v>
      </c>
      <c r="E64" s="83">
        <v>94.6</v>
      </c>
      <c r="F64" s="107">
        <f t="shared" si="1"/>
        <v>51.093764904136599</v>
      </c>
      <c r="G64" s="121">
        <v>136.69999999999999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E64" sqref="E6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216</v>
      </c>
      <c r="D20" s="74" t="s">
        <v>215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17689</v>
      </c>
      <c r="D21" s="9">
        <v>11284</v>
      </c>
      <c r="E21" s="109">
        <v>64.900000000000006</v>
      </c>
      <c r="F21" s="41">
        <f t="shared" ref="F21:F31" si="0">SUM(C21/D21*100)</f>
        <v>156.76178660049629</v>
      </c>
      <c r="G21" s="96"/>
    </row>
    <row r="22" spans="1:7" x14ac:dyDescent="0.15">
      <c r="A22" s="95">
        <v>2</v>
      </c>
      <c r="B22" s="299" t="s">
        <v>186</v>
      </c>
      <c r="C22" s="9">
        <v>16240</v>
      </c>
      <c r="D22" s="9">
        <v>16104</v>
      </c>
      <c r="E22" s="109">
        <v>87.9</v>
      </c>
      <c r="F22" s="41">
        <f t="shared" si="0"/>
        <v>100.84451068057625</v>
      </c>
      <c r="G22" s="96"/>
    </row>
    <row r="23" spans="1:7" ht="13.5" customHeight="1" x14ac:dyDescent="0.15">
      <c r="A23" s="95">
        <v>3</v>
      </c>
      <c r="B23" s="299" t="s">
        <v>109</v>
      </c>
      <c r="C23" s="9">
        <v>12219</v>
      </c>
      <c r="D23" s="9">
        <v>8098</v>
      </c>
      <c r="E23" s="109">
        <v>105.4</v>
      </c>
      <c r="F23" s="41">
        <f t="shared" si="0"/>
        <v>150.88910842183253</v>
      </c>
      <c r="G23" s="96"/>
    </row>
    <row r="24" spans="1:7" ht="13.5" customHeight="1" x14ac:dyDescent="0.15">
      <c r="A24" s="95">
        <v>4</v>
      </c>
      <c r="B24" s="299" t="s">
        <v>105</v>
      </c>
      <c r="C24" s="9">
        <v>11104</v>
      </c>
      <c r="D24" s="9">
        <v>15809</v>
      </c>
      <c r="E24" s="109">
        <v>91.9</v>
      </c>
      <c r="F24" s="41">
        <f t="shared" si="0"/>
        <v>70.23847175659435</v>
      </c>
      <c r="G24" s="96"/>
    </row>
    <row r="25" spans="1:7" ht="13.5" customHeight="1" x14ac:dyDescent="0.15">
      <c r="A25" s="95">
        <v>5</v>
      </c>
      <c r="B25" s="299" t="s">
        <v>108</v>
      </c>
      <c r="C25" s="9">
        <v>9270</v>
      </c>
      <c r="D25" s="9">
        <v>9615</v>
      </c>
      <c r="E25" s="109">
        <v>108.4</v>
      </c>
      <c r="F25" s="41">
        <f t="shared" si="0"/>
        <v>96.411856474258968</v>
      </c>
      <c r="G25" s="96"/>
    </row>
    <row r="26" spans="1:7" ht="13.5" customHeight="1" x14ac:dyDescent="0.15">
      <c r="A26" s="95">
        <v>6</v>
      </c>
      <c r="B26" s="299" t="s">
        <v>115</v>
      </c>
      <c r="C26" s="9">
        <v>7510</v>
      </c>
      <c r="D26" s="9">
        <v>29361</v>
      </c>
      <c r="E26" s="109">
        <v>88.3</v>
      </c>
      <c r="F26" s="229">
        <f t="shared" si="0"/>
        <v>25.578147883246483</v>
      </c>
      <c r="G26" s="96"/>
    </row>
    <row r="27" spans="1:7" ht="13.5" customHeight="1" x14ac:dyDescent="0.15">
      <c r="A27" s="95">
        <v>7</v>
      </c>
      <c r="B27" s="299" t="s">
        <v>159</v>
      </c>
      <c r="C27" s="9">
        <v>4679</v>
      </c>
      <c r="D27" s="9">
        <v>4845</v>
      </c>
      <c r="E27" s="109">
        <v>108.5</v>
      </c>
      <c r="F27" s="229">
        <f t="shared" si="0"/>
        <v>96.573787409700714</v>
      </c>
      <c r="G27" s="96"/>
    </row>
    <row r="28" spans="1:7" ht="13.5" customHeight="1" x14ac:dyDescent="0.15">
      <c r="A28" s="95">
        <v>8</v>
      </c>
      <c r="B28" s="299" t="s">
        <v>86</v>
      </c>
      <c r="C28" s="9">
        <v>3743</v>
      </c>
      <c r="D28" s="9">
        <v>3679</v>
      </c>
      <c r="E28" s="109">
        <v>93.3</v>
      </c>
      <c r="F28" s="41">
        <f t="shared" si="0"/>
        <v>101.73960315303073</v>
      </c>
      <c r="G28" s="96"/>
    </row>
    <row r="29" spans="1:7" ht="13.5" customHeight="1" x14ac:dyDescent="0.15">
      <c r="A29" s="95">
        <v>9</v>
      </c>
      <c r="B29" s="299" t="s">
        <v>110</v>
      </c>
      <c r="C29" s="111">
        <v>3253</v>
      </c>
      <c r="D29" s="101">
        <v>3653</v>
      </c>
      <c r="E29" s="112">
        <v>99.5</v>
      </c>
      <c r="F29" s="41">
        <f t="shared" si="0"/>
        <v>89.050095811661649</v>
      </c>
      <c r="G29" s="96"/>
    </row>
    <row r="30" spans="1:7" ht="13.5" customHeight="1" thickBot="1" x14ac:dyDescent="0.2">
      <c r="A30" s="100">
        <v>10</v>
      </c>
      <c r="B30" s="299" t="s">
        <v>114</v>
      </c>
      <c r="C30" s="101">
        <v>2400</v>
      </c>
      <c r="D30" s="101">
        <v>3873</v>
      </c>
      <c r="E30" s="112">
        <v>68.900000000000006</v>
      </c>
      <c r="F30" s="229">
        <f t="shared" si="0"/>
        <v>61.967467079783113</v>
      </c>
      <c r="G30" s="104"/>
    </row>
    <row r="31" spans="1:7" ht="13.5" customHeight="1" thickBot="1" x14ac:dyDescent="0.2">
      <c r="A31" s="80"/>
      <c r="B31" s="81" t="s">
        <v>65</v>
      </c>
      <c r="C31" s="82">
        <v>101258</v>
      </c>
      <c r="D31" s="82">
        <v>122131</v>
      </c>
      <c r="E31" s="83">
        <v>88.8</v>
      </c>
      <c r="F31" s="107">
        <f t="shared" si="0"/>
        <v>82.909335058257113</v>
      </c>
      <c r="G31" s="121">
        <v>79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59756</v>
      </c>
      <c r="D54" s="6">
        <v>79701</v>
      </c>
      <c r="E54" s="41">
        <v>95.4</v>
      </c>
      <c r="F54" s="41">
        <f t="shared" ref="F54:F64" si="1">SUM(C54/D54*100)</f>
        <v>74.975219884317639</v>
      </c>
      <c r="G54" s="96"/>
    </row>
    <row r="55" spans="1:7" x14ac:dyDescent="0.15">
      <c r="A55" s="95">
        <v>2</v>
      </c>
      <c r="B55" s="299" t="s">
        <v>110</v>
      </c>
      <c r="C55" s="6">
        <v>44855</v>
      </c>
      <c r="D55" s="6">
        <v>27038</v>
      </c>
      <c r="E55" s="41">
        <v>87.6</v>
      </c>
      <c r="F55" s="41">
        <f t="shared" si="1"/>
        <v>165.89614616465715</v>
      </c>
      <c r="G55" s="96"/>
    </row>
    <row r="56" spans="1:7" x14ac:dyDescent="0.15">
      <c r="A56" s="95">
        <v>3</v>
      </c>
      <c r="B56" s="299" t="s">
        <v>105</v>
      </c>
      <c r="C56" s="6">
        <v>27973</v>
      </c>
      <c r="D56" s="6">
        <v>20049</v>
      </c>
      <c r="E56" s="457">
        <v>95.1</v>
      </c>
      <c r="F56" s="41">
        <f t="shared" si="1"/>
        <v>139.52316823781734</v>
      </c>
      <c r="G56" s="96"/>
    </row>
    <row r="57" spans="1:7" x14ac:dyDescent="0.15">
      <c r="A57" s="95">
        <v>4</v>
      </c>
      <c r="B57" s="299" t="s">
        <v>87</v>
      </c>
      <c r="C57" s="6">
        <v>17973</v>
      </c>
      <c r="D57" s="6">
        <v>23937</v>
      </c>
      <c r="E57" s="41">
        <v>90.1</v>
      </c>
      <c r="F57" s="41">
        <f t="shared" si="1"/>
        <v>75.084597067301658</v>
      </c>
      <c r="G57" s="96"/>
    </row>
    <row r="58" spans="1:7" x14ac:dyDescent="0.15">
      <c r="A58" s="95">
        <v>5</v>
      </c>
      <c r="B58" s="299" t="s">
        <v>114</v>
      </c>
      <c r="C58" s="6">
        <v>17742</v>
      </c>
      <c r="D58" s="6">
        <v>12934</v>
      </c>
      <c r="E58" s="41">
        <v>99.8</v>
      </c>
      <c r="F58" s="41">
        <f t="shared" si="1"/>
        <v>137.17334158033091</v>
      </c>
      <c r="G58" s="96"/>
    </row>
    <row r="59" spans="1:7" x14ac:dyDescent="0.15">
      <c r="A59" s="95">
        <v>6</v>
      </c>
      <c r="B59" s="299" t="s">
        <v>108</v>
      </c>
      <c r="C59" s="6">
        <v>17159</v>
      </c>
      <c r="D59" s="6">
        <v>22036</v>
      </c>
      <c r="E59" s="41">
        <v>102.7</v>
      </c>
      <c r="F59" s="41">
        <f t="shared" si="1"/>
        <v>77.868034125975669</v>
      </c>
      <c r="G59" s="96"/>
    </row>
    <row r="60" spans="1:7" x14ac:dyDescent="0.15">
      <c r="A60" s="95">
        <v>7</v>
      </c>
      <c r="B60" s="299" t="s">
        <v>152</v>
      </c>
      <c r="C60" s="6">
        <v>17131</v>
      </c>
      <c r="D60" s="6">
        <v>23395</v>
      </c>
      <c r="E60" s="41">
        <v>100.3</v>
      </c>
      <c r="F60" s="41">
        <f t="shared" si="1"/>
        <v>73.225048087198118</v>
      </c>
      <c r="G60" s="96"/>
    </row>
    <row r="61" spans="1:7" x14ac:dyDescent="0.15">
      <c r="A61" s="95">
        <v>8</v>
      </c>
      <c r="B61" s="299" t="s">
        <v>84</v>
      </c>
      <c r="C61" s="6">
        <v>14082</v>
      </c>
      <c r="D61" s="6">
        <v>12536</v>
      </c>
      <c r="E61" s="41">
        <v>103.3</v>
      </c>
      <c r="F61" s="41">
        <f t="shared" si="1"/>
        <v>112.33248245054244</v>
      </c>
      <c r="G61" s="96"/>
    </row>
    <row r="62" spans="1:7" x14ac:dyDescent="0.15">
      <c r="A62" s="95">
        <v>9</v>
      </c>
      <c r="B62" s="299" t="s">
        <v>151</v>
      </c>
      <c r="C62" s="111">
        <v>11153</v>
      </c>
      <c r="D62" s="111">
        <v>14305</v>
      </c>
      <c r="E62" s="102">
        <v>105</v>
      </c>
      <c r="F62" s="41">
        <f t="shared" si="1"/>
        <v>77.965746242572536</v>
      </c>
      <c r="G62" s="96"/>
    </row>
    <row r="63" spans="1:7" ht="14.25" thickBot="1" x14ac:dyDescent="0.2">
      <c r="A63" s="100">
        <v>10</v>
      </c>
      <c r="B63" s="299" t="s">
        <v>107</v>
      </c>
      <c r="C63" s="111">
        <v>10742</v>
      </c>
      <c r="D63" s="111">
        <v>8240</v>
      </c>
      <c r="E63" s="102">
        <v>109.9</v>
      </c>
      <c r="F63" s="102">
        <f t="shared" si="1"/>
        <v>130.36407766990291</v>
      </c>
      <c r="G63" s="104"/>
    </row>
    <row r="64" spans="1:7" ht="14.25" thickBot="1" x14ac:dyDescent="0.2">
      <c r="A64" s="80"/>
      <c r="B64" s="81" t="s">
        <v>61</v>
      </c>
      <c r="C64" s="82">
        <v>287508</v>
      </c>
      <c r="D64" s="82">
        <v>301935</v>
      </c>
      <c r="E64" s="85">
        <v>95.9</v>
      </c>
      <c r="F64" s="107">
        <f t="shared" si="1"/>
        <v>95.221819265736002</v>
      </c>
      <c r="G64" s="121">
        <v>66.8</v>
      </c>
    </row>
    <row r="65" spans="4:9" x14ac:dyDescent="0.15">
      <c r="D65" s="525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R66" sqref="R66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145</v>
      </c>
      <c r="O16" s="209" t="s">
        <v>147</v>
      </c>
    </row>
    <row r="17" spans="1:27" ht="11.1" customHeight="1" x14ac:dyDescent="0.15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4">
        <f>SUM(B17:M17)</f>
        <v>786.30000000000007</v>
      </c>
      <c r="O17" s="283">
        <v>98.6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4">
        <f>SUM(B18:M18)</f>
        <v>903.59999999999991</v>
      </c>
      <c r="O18" s="283">
        <f t="shared" ref="O18:O21" si="0">ROUND(N18/N17*100,1)</f>
        <v>114.9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4">
        <f>SUM(B19:M19)</f>
        <v>933.6</v>
      </c>
      <c r="O19" s="283">
        <f t="shared" si="0"/>
        <v>103.3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215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4">
        <f>SUM(B20:M20)</f>
        <v>909.7</v>
      </c>
      <c r="O20" s="283">
        <f t="shared" si="0"/>
        <v>97.4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214</v>
      </c>
      <c r="B21" s="206">
        <v>60.4</v>
      </c>
      <c r="C21" s="206">
        <v>67.900000000000006</v>
      </c>
      <c r="D21" s="206">
        <v>64.7</v>
      </c>
      <c r="E21" s="206">
        <v>74.900000000000006</v>
      </c>
      <c r="F21" s="206">
        <v>58.4</v>
      </c>
      <c r="G21" s="206">
        <v>62.5</v>
      </c>
      <c r="H21" s="208">
        <v>65.5</v>
      </c>
      <c r="I21" s="206">
        <v>60</v>
      </c>
      <c r="J21" s="206">
        <v>66</v>
      </c>
      <c r="K21" s="206">
        <v>71.8</v>
      </c>
      <c r="L21" s="206">
        <v>82.7</v>
      </c>
      <c r="M21" s="207">
        <v>78.5</v>
      </c>
      <c r="N21" s="284">
        <f>SUM(B21:M21)</f>
        <v>813.3</v>
      </c>
      <c r="O21" s="283">
        <f t="shared" si="0"/>
        <v>89.4</v>
      </c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1">
        <v>75.900000000000006</v>
      </c>
      <c r="N42" s="288">
        <f>SUM(B42:M42)/12</f>
        <v>84.424999999999997</v>
      </c>
      <c r="O42" s="283">
        <v>102.4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1">
        <v>78.099999999999994</v>
      </c>
      <c r="N43" s="288">
        <f>SUM(B43:M43)/12</f>
        <v>83.716666666666654</v>
      </c>
      <c r="O43" s="283">
        <f>ROUND(N43/N42*100,1)</f>
        <v>99.2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1">
        <v>78.3</v>
      </c>
      <c r="N44" s="288">
        <f>SUM(B44:M44)/12</f>
        <v>86.158333333333346</v>
      </c>
      <c r="O44" s="283">
        <f t="shared" ref="O44:O46" si="1">ROUND(N44/N43*100,1)</f>
        <v>102.9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215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1">
        <v>80.2</v>
      </c>
      <c r="N45" s="288">
        <f>SUM(B45:M45)/12</f>
        <v>87.550000000000011</v>
      </c>
      <c r="O45" s="283">
        <f t="shared" si="1"/>
        <v>101.6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214</v>
      </c>
      <c r="B46" s="215">
        <v>83.7</v>
      </c>
      <c r="C46" s="215">
        <v>85.3</v>
      </c>
      <c r="D46" s="215">
        <v>80</v>
      </c>
      <c r="E46" s="215">
        <v>85.9</v>
      </c>
      <c r="F46" s="215">
        <v>87.6</v>
      </c>
      <c r="G46" s="215">
        <v>86.2</v>
      </c>
      <c r="H46" s="215">
        <v>83.1</v>
      </c>
      <c r="I46" s="215">
        <v>74.900000000000006</v>
      </c>
      <c r="J46" s="215">
        <v>72.900000000000006</v>
      </c>
      <c r="K46" s="215">
        <v>81.5</v>
      </c>
      <c r="L46" s="215">
        <v>93.4</v>
      </c>
      <c r="M46" s="281">
        <v>92.9</v>
      </c>
      <c r="N46" s="288">
        <f>SUM(B46:M46)/12</f>
        <v>83.949999999999989</v>
      </c>
      <c r="O46" s="283">
        <f t="shared" si="1"/>
        <v>95.9</v>
      </c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146</v>
      </c>
      <c r="O65" s="389" t="s">
        <v>147</v>
      </c>
    </row>
    <row r="66" spans="1:26" ht="11.1" customHeight="1" x14ac:dyDescent="0.15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7">
        <f>SUM(B66:M66)/12</f>
        <v>77.633333333333326</v>
      </c>
      <c r="O66" s="388">
        <v>96.5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7">
        <f>SUM(B67:M67)/12</f>
        <v>89.88333333333334</v>
      </c>
      <c r="O67" s="388">
        <f>ROUND(N67/N66*100,1)</f>
        <v>115.8</v>
      </c>
      <c r="P67" s="23"/>
      <c r="Q67" s="476"/>
      <c r="R67" s="476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7">
        <f>SUM(B68:M68)/12</f>
        <v>90.25</v>
      </c>
      <c r="O68" s="283">
        <f t="shared" ref="O68:O70" si="2">ROUND(N68/N67*100,1)</f>
        <v>100.4</v>
      </c>
      <c r="P68" s="23"/>
      <c r="Q68" s="476"/>
      <c r="R68" s="476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215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7">
        <f>SUM(B69:M69)/12</f>
        <v>86.558333333333337</v>
      </c>
      <c r="O69" s="283">
        <f t="shared" si="2"/>
        <v>95.9</v>
      </c>
      <c r="P69" s="23"/>
      <c r="Q69" s="476"/>
      <c r="R69" s="476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214</v>
      </c>
      <c r="B70" s="206">
        <v>71.5</v>
      </c>
      <c r="C70" s="206">
        <v>79.400000000000006</v>
      </c>
      <c r="D70" s="206">
        <v>81.5</v>
      </c>
      <c r="E70" s="206">
        <v>86.7</v>
      </c>
      <c r="F70" s="206">
        <v>66.3</v>
      </c>
      <c r="G70" s="206">
        <v>72.8</v>
      </c>
      <c r="H70" s="206">
        <v>79.2</v>
      </c>
      <c r="I70" s="206">
        <v>81.2</v>
      </c>
      <c r="J70" s="206">
        <v>90.7</v>
      </c>
      <c r="K70" s="206">
        <v>87.4</v>
      </c>
      <c r="L70" s="206">
        <v>87.8</v>
      </c>
      <c r="M70" s="207">
        <v>84.6</v>
      </c>
      <c r="N70" s="287">
        <f>SUM(B70:M70)/12</f>
        <v>80.75833333333334</v>
      </c>
      <c r="O70" s="283">
        <f t="shared" si="2"/>
        <v>93.3</v>
      </c>
      <c r="P70" s="23"/>
      <c r="Q70" s="221"/>
      <c r="R70" s="477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S29" sqref="S29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145</v>
      </c>
      <c r="O18" s="282" t="s">
        <v>147</v>
      </c>
    </row>
    <row r="19" spans="1:18" ht="11.1" customHeight="1" x14ac:dyDescent="0.15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8">
        <f>SUM(B19:M19)</f>
        <v>158.5</v>
      </c>
      <c r="O19" s="288">
        <v>97.3</v>
      </c>
      <c r="Q19" s="290"/>
      <c r="R19" s="290"/>
    </row>
    <row r="20" spans="1:18" ht="11.1" customHeight="1" x14ac:dyDescent="0.15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8">
        <f>SUM(B20:M20)</f>
        <v>176.90000000000003</v>
      </c>
      <c r="O20" s="288">
        <f>ROUND(N20/N19*100,1)</f>
        <v>111.6</v>
      </c>
      <c r="Q20" s="290"/>
      <c r="R20" s="290"/>
    </row>
    <row r="21" spans="1:18" ht="11.1" customHeight="1" x14ac:dyDescent="0.15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8">
        <f>SUM(B21:M21)</f>
        <v>172.3</v>
      </c>
      <c r="O21" s="288">
        <f t="shared" ref="O21:O23" si="0">ROUND(N21/N20*100,1)</f>
        <v>97.4</v>
      </c>
      <c r="Q21" s="290"/>
      <c r="R21" s="290"/>
    </row>
    <row r="22" spans="1:18" ht="11.1" customHeight="1" x14ac:dyDescent="0.15">
      <c r="A22" s="10" t="s">
        <v>215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8">
        <f>SUM(B22:M22)</f>
        <v>167.2</v>
      </c>
      <c r="O22" s="288">
        <f t="shared" si="0"/>
        <v>97</v>
      </c>
      <c r="Q22" s="290"/>
      <c r="R22" s="290"/>
    </row>
    <row r="23" spans="1:18" ht="11.1" customHeight="1" x14ac:dyDescent="0.15">
      <c r="A23" s="10" t="s">
        <v>221</v>
      </c>
      <c r="B23" s="215">
        <v>11.4</v>
      </c>
      <c r="C23" s="215">
        <v>13.5</v>
      </c>
      <c r="D23" s="215">
        <v>13.7</v>
      </c>
      <c r="E23" s="215">
        <v>13.4</v>
      </c>
      <c r="F23" s="215">
        <v>13.1</v>
      </c>
      <c r="G23" s="215">
        <v>12.4</v>
      </c>
      <c r="H23" s="215">
        <v>11.1</v>
      </c>
      <c r="I23" s="215">
        <v>12</v>
      </c>
      <c r="J23" s="215">
        <v>12.5</v>
      </c>
      <c r="K23" s="215">
        <v>11.2</v>
      </c>
      <c r="L23" s="215">
        <v>11.7</v>
      </c>
      <c r="M23" s="215">
        <v>13.4</v>
      </c>
      <c r="N23" s="288">
        <f>SUM(B23:M23)</f>
        <v>149.4</v>
      </c>
      <c r="O23" s="288">
        <f t="shared" si="0"/>
        <v>89.4</v>
      </c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146</v>
      </c>
      <c r="O42" s="282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8">
        <f>SUM(B43:M43)/12</f>
        <v>23.383333333333336</v>
      </c>
      <c r="O43" s="288">
        <v>98.4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8">
        <f>SUM(B44:M44)/12</f>
        <v>23.074999999999999</v>
      </c>
      <c r="O44" s="288">
        <f>ROUND(N44/N43*100,1)</f>
        <v>98.7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8">
        <f>SUM(B45:M45)/12</f>
        <v>23.683333333333334</v>
      </c>
      <c r="O45" s="288">
        <f t="shared" ref="O45:O47" si="1">ROUND(N45/N44*100,1)</f>
        <v>102.6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215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8">
        <f>SUM(B46:M46)/12</f>
        <v>24.491666666666664</v>
      </c>
      <c r="O46" s="288">
        <f t="shared" si="1"/>
        <v>103.4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221</v>
      </c>
      <c r="B47" s="215">
        <v>22.9</v>
      </c>
      <c r="C47" s="215">
        <v>22.7</v>
      </c>
      <c r="D47" s="215">
        <v>23</v>
      </c>
      <c r="E47" s="215">
        <v>23.1</v>
      </c>
      <c r="F47" s="215">
        <v>24.7</v>
      </c>
      <c r="G47" s="215">
        <v>24.6</v>
      </c>
      <c r="H47" s="215">
        <v>23.1</v>
      </c>
      <c r="I47" s="215">
        <v>23.2</v>
      </c>
      <c r="J47" s="215">
        <v>22.3</v>
      </c>
      <c r="K47" s="215">
        <v>20.8</v>
      </c>
      <c r="L47" s="215">
        <v>19.5</v>
      </c>
      <c r="M47" s="215">
        <v>20.100000000000001</v>
      </c>
      <c r="N47" s="288">
        <f>SUM(B47:M47)/12</f>
        <v>22.5</v>
      </c>
      <c r="O47" s="288">
        <f t="shared" si="1"/>
        <v>91.9</v>
      </c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146</v>
      </c>
      <c r="O70" s="282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7">
        <f>SUM(B71:M71)/12</f>
        <v>57.04999999999999</v>
      </c>
      <c r="O71" s="288">
        <v>100.4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7">
        <f>SUM(B72:M72)/12</f>
        <v>63.591666666666661</v>
      </c>
      <c r="O72" s="288">
        <f t="shared" ref="O72:O75" si="2">ROUND(N72/N71*100,1)</f>
        <v>111.5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7">
        <f>SUM(B73:M73)/12</f>
        <v>60.541666666666657</v>
      </c>
      <c r="O73" s="288">
        <f t="shared" si="2"/>
        <v>95.2</v>
      </c>
      <c r="Q73" s="390"/>
      <c r="R73" s="390"/>
    </row>
    <row r="74" spans="1:26" ht="11.1" customHeight="1" x14ac:dyDescent="0.15">
      <c r="A74" s="10" t="s">
        <v>215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7">
        <f>SUM(B74:M74)/12</f>
        <v>57</v>
      </c>
      <c r="O74" s="288">
        <f t="shared" si="2"/>
        <v>94.2</v>
      </c>
      <c r="Q74" s="390"/>
      <c r="R74" s="390"/>
    </row>
    <row r="75" spans="1:26" ht="11.1" customHeight="1" x14ac:dyDescent="0.15">
      <c r="A75" s="10" t="s">
        <v>221</v>
      </c>
      <c r="B75" s="206">
        <v>50.6</v>
      </c>
      <c r="C75" s="206">
        <v>59.7</v>
      </c>
      <c r="D75" s="206">
        <v>59.2</v>
      </c>
      <c r="E75" s="206">
        <v>58</v>
      </c>
      <c r="F75" s="206">
        <v>51.7</v>
      </c>
      <c r="G75" s="206">
        <v>50.6</v>
      </c>
      <c r="H75" s="206">
        <v>49.6</v>
      </c>
      <c r="I75" s="206">
        <v>51.4</v>
      </c>
      <c r="J75" s="206">
        <v>56.8</v>
      </c>
      <c r="K75" s="206">
        <v>55.7</v>
      </c>
      <c r="L75" s="206">
        <v>61.1</v>
      </c>
      <c r="M75" s="206">
        <v>66.099999999999994</v>
      </c>
      <c r="N75" s="287">
        <f>SUM(B75:M75)/12</f>
        <v>55.875000000000007</v>
      </c>
      <c r="O75" s="288">
        <f t="shared" si="2"/>
        <v>98</v>
      </c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O90" sqref="O90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16" t="s">
        <v>147</v>
      </c>
      <c r="AA24" s="1"/>
    </row>
    <row r="25" spans="1:27" ht="11.1" customHeight="1" x14ac:dyDescent="0.15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8">
        <f>SUM(B25:M25)</f>
        <v>213.8</v>
      </c>
      <c r="O25" s="208">
        <v>102.9</v>
      </c>
      <c r="Q25" s="21"/>
      <c r="R25" s="21"/>
      <c r="AA25" s="1"/>
    </row>
    <row r="26" spans="1:27" ht="11.1" customHeight="1" x14ac:dyDescent="0.15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8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 x14ac:dyDescent="0.15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8">
        <f>SUM(B27:M27)</f>
        <v>239.6</v>
      </c>
      <c r="O27" s="208">
        <f t="shared" ref="O27:O29" si="0">ROUND(N27/N26*100,1)</f>
        <v>104.1</v>
      </c>
      <c r="Q27" s="21"/>
      <c r="R27" s="21"/>
      <c r="AA27" s="1"/>
    </row>
    <row r="28" spans="1:27" ht="11.1" customHeight="1" x14ac:dyDescent="0.15">
      <c r="A28" s="10" t="s">
        <v>215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8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 x14ac:dyDescent="0.15">
      <c r="A29" s="10" t="s">
        <v>214</v>
      </c>
      <c r="B29" s="215">
        <v>18</v>
      </c>
      <c r="C29" s="215">
        <v>21.8</v>
      </c>
      <c r="D29" s="215">
        <v>22.1</v>
      </c>
      <c r="E29" s="215">
        <v>19</v>
      </c>
      <c r="F29" s="215">
        <v>19.3</v>
      </c>
      <c r="G29" s="215">
        <v>17.8</v>
      </c>
      <c r="H29" s="215">
        <v>20.3</v>
      </c>
      <c r="I29" s="215">
        <v>18.899999999999999</v>
      </c>
      <c r="J29" s="215">
        <v>18.600000000000001</v>
      </c>
      <c r="K29" s="215">
        <v>20.100000000000001</v>
      </c>
      <c r="L29" s="215">
        <v>17.3</v>
      </c>
      <c r="M29" s="215">
        <v>19.2</v>
      </c>
      <c r="N29" s="288">
        <f>SUM(B29:M29)</f>
        <v>232.4</v>
      </c>
      <c r="O29" s="208">
        <f t="shared" si="0"/>
        <v>102.2</v>
      </c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8">
        <f t="shared" ref="N54:N56" si="1">SUM(B54:M54)/12</f>
        <v>38.85</v>
      </c>
      <c r="O54" s="393">
        <v>114.2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8">
        <f t="shared" si="1"/>
        <v>37.083333333333329</v>
      </c>
      <c r="O55" s="393">
        <f>ROUND(N55/N54*100,1)</f>
        <v>95.5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8">
        <f t="shared" si="1"/>
        <v>39.15</v>
      </c>
      <c r="O56" s="393">
        <f t="shared" ref="O56:O58" si="2">ROUND(N56/N55*100,1)</f>
        <v>105.6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215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8">
        <f>SUM(B57:M57)/12</f>
        <v>39.9</v>
      </c>
      <c r="O57" s="393">
        <f t="shared" si="2"/>
        <v>101.9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214</v>
      </c>
      <c r="B58" s="215">
        <v>40.5</v>
      </c>
      <c r="C58" s="215">
        <v>42.5</v>
      </c>
      <c r="D58" s="215">
        <v>41.8</v>
      </c>
      <c r="E58" s="215">
        <v>40.1</v>
      </c>
      <c r="F58" s="215">
        <v>43</v>
      </c>
      <c r="G58" s="215">
        <v>42.8</v>
      </c>
      <c r="H58" s="215">
        <v>42.7</v>
      </c>
      <c r="I58" s="215">
        <v>42.3</v>
      </c>
      <c r="J58" s="215">
        <v>41</v>
      </c>
      <c r="K58" s="215">
        <v>40.700000000000003</v>
      </c>
      <c r="L58" s="215">
        <v>38</v>
      </c>
      <c r="M58" s="215">
        <v>36.4</v>
      </c>
      <c r="N58" s="288">
        <f>SUM(B58:M58)/12</f>
        <v>40.983333333333327</v>
      </c>
      <c r="O58" s="393">
        <f t="shared" si="2"/>
        <v>102.7</v>
      </c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</row>
    <row r="84" spans="1:18" s="212" customFormat="1" ht="11.1" customHeight="1" x14ac:dyDescent="0.15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7">
        <f t="shared" ref="N84:N88" si="3">SUM(B84:M84)/12</f>
        <v>45.783333333333331</v>
      </c>
      <c r="O84" s="393">
        <v>90.1</v>
      </c>
      <c r="Q84" s="392"/>
      <c r="R84" s="392"/>
    </row>
    <row r="85" spans="1:18" s="212" customFormat="1" ht="11.1" customHeight="1" x14ac:dyDescent="0.15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7">
        <f t="shared" si="3"/>
        <v>51.68333333333333</v>
      </c>
      <c r="O85" s="393">
        <f>ROUND(N85/N84*100,1)</f>
        <v>112.9</v>
      </c>
      <c r="Q85" s="392"/>
      <c r="R85" s="392"/>
    </row>
    <row r="86" spans="1:18" s="212" customFormat="1" ht="11.1" customHeight="1" x14ac:dyDescent="0.15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7">
        <f t="shared" si="3"/>
        <v>50.908333333333331</v>
      </c>
      <c r="O86" s="393">
        <f t="shared" ref="O86:O87" si="4">ROUND(N86/N85*100,1)</f>
        <v>98.5</v>
      </c>
      <c r="Q86" s="392"/>
      <c r="R86" s="392"/>
    </row>
    <row r="87" spans="1:18" s="212" customFormat="1" ht="11.1" customHeight="1" x14ac:dyDescent="0.15">
      <c r="A87" s="10" t="s">
        <v>215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7">
        <f t="shared" si="3"/>
        <v>47.525000000000006</v>
      </c>
      <c r="O87" s="393">
        <f t="shared" si="4"/>
        <v>93.4</v>
      </c>
      <c r="Q87" s="392"/>
      <c r="R87" s="392"/>
    </row>
    <row r="88" spans="1:18" ht="11.1" customHeight="1" x14ac:dyDescent="0.15">
      <c r="A88" s="10" t="s">
        <v>214</v>
      </c>
      <c r="B88" s="206">
        <v>43.5</v>
      </c>
      <c r="C88" s="208">
        <v>50</v>
      </c>
      <c r="D88" s="206">
        <v>53.2</v>
      </c>
      <c r="E88" s="206">
        <v>48.5</v>
      </c>
      <c r="F88" s="206">
        <v>42.9</v>
      </c>
      <c r="G88" s="206">
        <v>41.7</v>
      </c>
      <c r="H88" s="208">
        <v>47.4</v>
      </c>
      <c r="I88" s="206">
        <v>45</v>
      </c>
      <c r="J88" s="206">
        <v>46.3</v>
      </c>
      <c r="K88" s="206">
        <v>49.6</v>
      </c>
      <c r="L88" s="206">
        <v>47.6</v>
      </c>
      <c r="M88" s="206">
        <v>53.7</v>
      </c>
      <c r="N88" s="287">
        <f t="shared" si="3"/>
        <v>47.45000000000001</v>
      </c>
      <c r="O88" s="393">
        <v>100</v>
      </c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95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M89" sqref="M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8">
        <f>SUM(B25:M25)</f>
        <v>470.6</v>
      </c>
      <c r="O25" s="283">
        <v>101.5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8">
        <f>SUM(B26:M26)</f>
        <v>478.00000000000006</v>
      </c>
      <c r="O26" s="283">
        <f>ROUND(N26/N25*100,1)</f>
        <v>101.6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17">
        <f>SUM(B27:M27)</f>
        <v>553.70000000000005</v>
      </c>
      <c r="O27" s="283">
        <f t="shared" ref="O27:O29" si="0">ROUND(N27/N26*100,1)</f>
        <v>115.8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215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17">
        <f>SUM(B28:M28)</f>
        <v>678.8</v>
      </c>
      <c r="O28" s="283">
        <f t="shared" si="0"/>
        <v>122.6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222</v>
      </c>
      <c r="B29" s="220">
        <v>47.8</v>
      </c>
      <c r="C29" s="220">
        <v>44.8</v>
      </c>
      <c r="D29" s="220">
        <v>52.1</v>
      </c>
      <c r="E29" s="220">
        <v>55.6</v>
      </c>
      <c r="F29" s="220">
        <v>47.6</v>
      </c>
      <c r="G29" s="220">
        <v>72.400000000000006</v>
      </c>
      <c r="H29" s="220">
        <v>64.7</v>
      </c>
      <c r="I29" s="220">
        <v>42.3</v>
      </c>
      <c r="J29" s="220">
        <v>49.9</v>
      </c>
      <c r="K29" s="220">
        <v>47.9</v>
      </c>
      <c r="L29" s="220">
        <v>46.1</v>
      </c>
      <c r="M29" s="220">
        <v>44.3</v>
      </c>
      <c r="N29" s="417">
        <f>SUM(B29:M29)</f>
        <v>615.49999999999989</v>
      </c>
      <c r="O29" s="283">
        <f t="shared" si="0"/>
        <v>90.7</v>
      </c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8">
        <f>SUM(B54:M54)/12</f>
        <v>46.633333333333326</v>
      </c>
      <c r="O54" s="283">
        <v>112.7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8">
        <f>SUM(B55:M55)/12</f>
        <v>47.983333333333327</v>
      </c>
      <c r="O55" s="283">
        <f>ROUND(N55/N54*100,1)</f>
        <v>102.9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8">
        <f>SUM(B56:M56)/12</f>
        <v>48.19166666666667</v>
      </c>
      <c r="O56" s="283">
        <f t="shared" ref="O56:O58" si="1">ROUND(N56/N55*100,1)</f>
        <v>100.4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215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8">
        <f>SUM(B57:M57)/12</f>
        <v>59.06666666666667</v>
      </c>
      <c r="O57" s="283">
        <f t="shared" si="1"/>
        <v>122.6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222</v>
      </c>
      <c r="B58" s="220">
        <v>65.900000000000006</v>
      </c>
      <c r="C58" s="220">
        <v>65.900000000000006</v>
      </c>
      <c r="D58" s="220">
        <v>60.8</v>
      </c>
      <c r="E58" s="220">
        <v>61</v>
      </c>
      <c r="F58" s="220">
        <v>64.599999999999994</v>
      </c>
      <c r="G58" s="220">
        <v>55.6</v>
      </c>
      <c r="H58" s="220">
        <v>43</v>
      </c>
      <c r="I58" s="220">
        <v>47.8</v>
      </c>
      <c r="J58" s="220">
        <v>53.1</v>
      </c>
      <c r="K58" s="220">
        <v>53.4</v>
      </c>
      <c r="L58" s="220">
        <v>34</v>
      </c>
      <c r="M58" s="220">
        <v>32.1</v>
      </c>
      <c r="N58" s="288">
        <f>SUM(B58:M58)/12</f>
        <v>53.1</v>
      </c>
      <c r="O58" s="283">
        <f t="shared" si="1"/>
        <v>89.9</v>
      </c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7">
        <f>SUM(B84:M84)/12</f>
        <v>84.041666666666657</v>
      </c>
      <c r="O84" s="208">
        <v>90.2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7">
        <f>SUM(B85:M85)/12</f>
        <v>82.891666666666666</v>
      </c>
      <c r="O85" s="208">
        <f>ROUND(N85/N84*100,1)</f>
        <v>98.6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7">
        <f>SUM(B86:M86)/12</f>
        <v>95.975000000000009</v>
      </c>
      <c r="O86" s="208">
        <f t="shared" ref="O86:O88" si="2">ROUND(N86/N85*100,1)</f>
        <v>115.8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215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7">
        <f>SUM(B87:M87)/12</f>
        <v>95.733333333333334</v>
      </c>
      <c r="O87" s="208">
        <f t="shared" si="2"/>
        <v>99.7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222</v>
      </c>
      <c r="B88" s="15">
        <v>71.8</v>
      </c>
      <c r="C88" s="15">
        <v>67.900000000000006</v>
      </c>
      <c r="D88" s="15">
        <v>86.3</v>
      </c>
      <c r="E88" s="15">
        <v>91.1</v>
      </c>
      <c r="F88" s="15">
        <v>72.900000000000006</v>
      </c>
      <c r="G88" s="15">
        <v>127.8</v>
      </c>
      <c r="H88" s="15">
        <v>144</v>
      </c>
      <c r="I88" s="15">
        <v>88.1</v>
      </c>
      <c r="J88" s="15">
        <v>93.5</v>
      </c>
      <c r="K88" s="15">
        <v>89.7</v>
      </c>
      <c r="L88" s="15">
        <v>127.8</v>
      </c>
      <c r="M88" s="15">
        <v>136.69999999999999</v>
      </c>
      <c r="N88" s="287">
        <f>SUM(B88:M88)/12</f>
        <v>99.800000000000011</v>
      </c>
      <c r="O88" s="208">
        <f t="shared" si="2"/>
        <v>104.2</v>
      </c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3"/>
      <c r="D89" s="487"/>
    </row>
    <row r="90" spans="1:26" s="510" customFormat="1" ht="9.9499999999999993" customHeight="1" x14ac:dyDescent="0.15">
      <c r="D90" s="48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O87" sqref="O87:O88"/>
    </sheetView>
  </sheetViews>
  <sheetFormatPr defaultRowHeight="9.9499999999999993" customHeight="1" x14ac:dyDescent="0.15"/>
  <cols>
    <col min="1" max="1" width="8" style="497" customWidth="1"/>
    <col min="2" max="13" width="6.125" style="497" customWidth="1"/>
    <col min="14" max="26" width="7.625" style="497" customWidth="1"/>
    <col min="27" max="16384" width="9" style="497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1" t="s">
        <v>196</v>
      </c>
      <c r="B25" s="482">
        <v>65.8</v>
      </c>
      <c r="C25" s="482">
        <v>77.2</v>
      </c>
      <c r="D25" s="482">
        <v>98.6</v>
      </c>
      <c r="E25" s="482">
        <v>102.1</v>
      </c>
      <c r="F25" s="482">
        <v>107.9</v>
      </c>
      <c r="G25" s="482">
        <v>110.2</v>
      </c>
      <c r="H25" s="482">
        <v>110.1</v>
      </c>
      <c r="I25" s="482">
        <v>92.2</v>
      </c>
      <c r="J25" s="482">
        <v>93.8</v>
      </c>
      <c r="K25" s="482">
        <v>96.7</v>
      </c>
      <c r="L25" s="482">
        <v>111.1</v>
      </c>
      <c r="M25" s="482">
        <v>104.1</v>
      </c>
      <c r="N25" s="288">
        <f>SUM(B25:M25)</f>
        <v>1169.8</v>
      </c>
      <c r="O25" s="283">
        <v>117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1" t="s">
        <v>203</v>
      </c>
      <c r="B26" s="482">
        <v>86.4</v>
      </c>
      <c r="C26" s="482">
        <v>105.9</v>
      </c>
      <c r="D26" s="482">
        <v>115.8</v>
      </c>
      <c r="E26" s="482">
        <v>124.6</v>
      </c>
      <c r="F26" s="482">
        <v>121.9</v>
      </c>
      <c r="G26" s="482">
        <v>135.4</v>
      </c>
      <c r="H26" s="482">
        <v>137.80000000000001</v>
      </c>
      <c r="I26" s="482">
        <v>127</v>
      </c>
      <c r="J26" s="482">
        <v>126.1</v>
      </c>
      <c r="K26" s="482">
        <v>125.2</v>
      </c>
      <c r="L26" s="482">
        <v>122.8</v>
      </c>
      <c r="M26" s="482">
        <v>110</v>
      </c>
      <c r="N26" s="483">
        <f>SUM(B26:M26)</f>
        <v>1438.8999999999999</v>
      </c>
      <c r="O26" s="484">
        <f>ROUND(N26/N25*100,1)</f>
        <v>123</v>
      </c>
      <c r="P26" s="488"/>
      <c r="Q26" s="489"/>
      <c r="R26" s="489"/>
      <c r="S26" s="488"/>
      <c r="T26" s="488"/>
      <c r="U26" s="488"/>
      <c r="V26" s="488"/>
      <c r="W26" s="488"/>
      <c r="X26" s="488"/>
      <c r="Y26" s="488"/>
      <c r="Z26" s="488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1" t="s">
        <v>206</v>
      </c>
      <c r="B27" s="482">
        <v>91</v>
      </c>
      <c r="C27" s="482">
        <v>88.5</v>
      </c>
      <c r="D27" s="482">
        <v>127.1</v>
      </c>
      <c r="E27" s="482">
        <v>123.6</v>
      </c>
      <c r="F27" s="482">
        <v>127.3</v>
      </c>
      <c r="G27" s="482">
        <v>123.9</v>
      </c>
      <c r="H27" s="482">
        <v>147.6</v>
      </c>
      <c r="I27" s="482">
        <v>123.9</v>
      </c>
      <c r="J27" s="482">
        <v>121.8</v>
      </c>
      <c r="K27" s="482">
        <v>131</v>
      </c>
      <c r="L27" s="482">
        <v>110.3</v>
      </c>
      <c r="M27" s="482">
        <v>106.5</v>
      </c>
      <c r="N27" s="483">
        <f>SUM(B27:M27)</f>
        <v>1422.5</v>
      </c>
      <c r="O27" s="484">
        <f t="shared" ref="O27:O29" si="0">ROUND(N27/N26*100,1)</f>
        <v>98.9</v>
      </c>
      <c r="P27" s="488"/>
      <c r="Q27" s="489"/>
      <c r="R27" s="489"/>
      <c r="S27" s="488"/>
      <c r="T27" s="488"/>
      <c r="U27" s="488"/>
      <c r="V27" s="488"/>
      <c r="W27" s="488"/>
      <c r="X27" s="488"/>
      <c r="Y27" s="488"/>
      <c r="Z27" s="488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1" t="s">
        <v>215</v>
      </c>
      <c r="B28" s="482">
        <v>96.4</v>
      </c>
      <c r="C28" s="482">
        <v>100.8</v>
      </c>
      <c r="D28" s="482">
        <v>119.9</v>
      </c>
      <c r="E28" s="482">
        <v>122</v>
      </c>
      <c r="F28" s="482">
        <v>123.5</v>
      </c>
      <c r="G28" s="482">
        <v>126.2</v>
      </c>
      <c r="H28" s="482">
        <v>126.9</v>
      </c>
      <c r="I28" s="482">
        <v>97.5</v>
      </c>
      <c r="J28" s="482">
        <v>114.1</v>
      </c>
      <c r="K28" s="482">
        <v>104.1</v>
      </c>
      <c r="L28" s="482">
        <v>95.1</v>
      </c>
      <c r="M28" s="482">
        <v>110</v>
      </c>
      <c r="N28" s="483">
        <f>SUM(B28:M28)</f>
        <v>1336.4999999999998</v>
      </c>
      <c r="O28" s="484">
        <f t="shared" si="0"/>
        <v>94</v>
      </c>
      <c r="P28" s="488"/>
      <c r="Q28" s="489"/>
      <c r="R28" s="489"/>
      <c r="S28" s="488"/>
      <c r="T28" s="488"/>
      <c r="U28" s="488"/>
      <c r="V28" s="488"/>
      <c r="W28" s="488"/>
      <c r="X28" s="488"/>
      <c r="Y28" s="488"/>
      <c r="Z28" s="48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1" t="s">
        <v>223</v>
      </c>
      <c r="B29" s="482">
        <v>84.4</v>
      </c>
      <c r="C29" s="482">
        <v>90.2</v>
      </c>
      <c r="D29" s="482">
        <v>113.2</v>
      </c>
      <c r="E29" s="482">
        <v>112.9</v>
      </c>
      <c r="F29" s="482">
        <v>92.8</v>
      </c>
      <c r="G29" s="482">
        <v>100.2</v>
      </c>
      <c r="H29" s="482">
        <v>103</v>
      </c>
      <c r="I29" s="482">
        <v>90.2</v>
      </c>
      <c r="J29" s="482">
        <v>95.8</v>
      </c>
      <c r="K29" s="482">
        <v>131.9</v>
      </c>
      <c r="L29" s="482">
        <v>84.5</v>
      </c>
      <c r="M29" s="482">
        <v>78.599999999999994</v>
      </c>
      <c r="N29" s="483">
        <f>SUM(B29:M29)</f>
        <v>1177.6999999999998</v>
      </c>
      <c r="O29" s="484">
        <f t="shared" si="0"/>
        <v>88.1</v>
      </c>
      <c r="P29" s="488"/>
      <c r="Q29" s="490"/>
      <c r="R29" s="490"/>
      <c r="S29" s="488"/>
      <c r="T29" s="488"/>
      <c r="U29" s="488"/>
      <c r="V29" s="488"/>
      <c r="W29" s="488"/>
      <c r="X29" s="488"/>
      <c r="Y29" s="488"/>
      <c r="Z29" s="48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1"/>
      <c r="B53" s="492" t="s">
        <v>89</v>
      </c>
      <c r="C53" s="492" t="s">
        <v>90</v>
      </c>
      <c r="D53" s="492" t="s">
        <v>91</v>
      </c>
      <c r="E53" s="492" t="s">
        <v>92</v>
      </c>
      <c r="F53" s="492" t="s">
        <v>93</v>
      </c>
      <c r="G53" s="492" t="s">
        <v>94</v>
      </c>
      <c r="H53" s="492" t="s">
        <v>95</v>
      </c>
      <c r="I53" s="492" t="s">
        <v>96</v>
      </c>
      <c r="J53" s="492" t="s">
        <v>97</v>
      </c>
      <c r="K53" s="492" t="s">
        <v>98</v>
      </c>
      <c r="L53" s="492" t="s">
        <v>99</v>
      </c>
      <c r="M53" s="492" t="s">
        <v>100</v>
      </c>
      <c r="N53" s="493" t="s">
        <v>146</v>
      </c>
      <c r="O53" s="494" t="s">
        <v>148</v>
      </c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</row>
    <row r="54" spans="1:48" s="415" customFormat="1" ht="11.1" customHeight="1" x14ac:dyDescent="0.15">
      <c r="A54" s="481" t="s">
        <v>196</v>
      </c>
      <c r="B54" s="482">
        <v>84</v>
      </c>
      <c r="C54" s="482">
        <v>84.8</v>
      </c>
      <c r="D54" s="482">
        <v>92.1</v>
      </c>
      <c r="E54" s="482">
        <v>91.6</v>
      </c>
      <c r="F54" s="482">
        <v>101.2</v>
      </c>
      <c r="G54" s="482">
        <v>98.3</v>
      </c>
      <c r="H54" s="482">
        <v>99.7</v>
      </c>
      <c r="I54" s="482">
        <v>93.7</v>
      </c>
      <c r="J54" s="482">
        <v>97.1</v>
      </c>
      <c r="K54" s="482">
        <v>93.4</v>
      </c>
      <c r="L54" s="482">
        <v>102.6</v>
      </c>
      <c r="M54" s="482">
        <v>94.6</v>
      </c>
      <c r="N54" s="483">
        <f>SUM(B54:M54)/12</f>
        <v>94.424999999999997</v>
      </c>
      <c r="O54" s="484">
        <v>107.6</v>
      </c>
      <c r="P54" s="485"/>
      <c r="Q54" s="486"/>
      <c r="R54" s="486"/>
      <c r="S54" s="485"/>
      <c r="T54" s="485"/>
      <c r="U54" s="485"/>
      <c r="V54" s="485"/>
      <c r="W54" s="485"/>
      <c r="X54" s="485"/>
      <c r="Y54" s="485"/>
      <c r="Z54" s="485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</row>
    <row r="55" spans="1:48" s="415" customFormat="1" ht="11.1" customHeight="1" x14ac:dyDescent="0.15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3">
        <f>SUM(B55:M55)/12</f>
        <v>118.075</v>
      </c>
      <c r="O55" s="484">
        <f t="shared" ref="O55:O58" si="1">ROUND(N55/N54*100,1)</f>
        <v>125</v>
      </c>
      <c r="P55" s="485"/>
      <c r="Q55" s="486"/>
      <c r="R55" s="486"/>
      <c r="S55" s="485"/>
      <c r="T55" s="485"/>
      <c r="U55" s="485"/>
      <c r="V55" s="485"/>
      <c r="W55" s="485"/>
      <c r="X55" s="485"/>
      <c r="Y55" s="485"/>
      <c r="Z55" s="485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</row>
    <row r="56" spans="1:48" s="415" customFormat="1" ht="11.1" customHeight="1" x14ac:dyDescent="0.15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3">
        <f>SUM(B56:M56)/12</f>
        <v>127.89999999999999</v>
      </c>
      <c r="O56" s="484">
        <f t="shared" si="1"/>
        <v>108.3</v>
      </c>
      <c r="P56" s="485"/>
      <c r="Q56" s="486"/>
      <c r="R56" s="486"/>
      <c r="S56" s="485"/>
      <c r="T56" s="485"/>
      <c r="U56" s="485"/>
      <c r="V56" s="485"/>
      <c r="W56" s="485"/>
      <c r="X56" s="485"/>
      <c r="Y56" s="485"/>
      <c r="Z56" s="485"/>
      <c r="AA56" s="487"/>
    </row>
    <row r="57" spans="1:48" s="415" customFormat="1" ht="11.1" customHeight="1" x14ac:dyDescent="0.15">
      <c r="A57" s="10" t="s">
        <v>215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3">
        <f>SUM(B57:M57)/12</f>
        <v>127.17499999999997</v>
      </c>
      <c r="O57" s="484">
        <f t="shared" si="1"/>
        <v>99.4</v>
      </c>
      <c r="P57" s="485"/>
      <c r="Q57" s="486"/>
      <c r="R57" s="486"/>
      <c r="S57" s="485"/>
      <c r="T57" s="485"/>
      <c r="U57" s="485"/>
      <c r="V57" s="485"/>
      <c r="W57" s="485"/>
      <c r="X57" s="485"/>
      <c r="Y57" s="485"/>
      <c r="Z57" s="485"/>
      <c r="AA57" s="487"/>
    </row>
    <row r="58" spans="1:48" s="212" customFormat="1" ht="11.1" customHeight="1" x14ac:dyDescent="0.15">
      <c r="A58" s="10" t="s">
        <v>223</v>
      </c>
      <c r="B58" s="215">
        <v>119.6</v>
      </c>
      <c r="C58" s="215">
        <v>116.2</v>
      </c>
      <c r="D58" s="215">
        <v>120.4</v>
      </c>
      <c r="E58" s="215">
        <v>120.3</v>
      </c>
      <c r="F58" s="215">
        <v>123.1</v>
      </c>
      <c r="G58" s="215">
        <v>116.5</v>
      </c>
      <c r="H58" s="215">
        <v>114.8</v>
      </c>
      <c r="I58" s="215">
        <v>111.8</v>
      </c>
      <c r="J58" s="215">
        <v>114</v>
      </c>
      <c r="K58" s="215">
        <v>141.30000000000001</v>
      </c>
      <c r="L58" s="215">
        <v>114</v>
      </c>
      <c r="M58" s="215">
        <v>101.3</v>
      </c>
      <c r="N58" s="288">
        <f>SUM(B58:M58)/12</f>
        <v>117.77499999999998</v>
      </c>
      <c r="O58" s="484">
        <f t="shared" si="1"/>
        <v>92.6</v>
      </c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8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8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>
        <v>81</v>
      </c>
      <c r="J88" s="208">
        <v>83.9</v>
      </c>
      <c r="K88" s="208">
        <v>92.6</v>
      </c>
      <c r="L88" s="208">
        <v>76.900000000000006</v>
      </c>
      <c r="M88" s="208">
        <v>79</v>
      </c>
      <c r="N88" s="287">
        <f t="shared" si="2"/>
        <v>83.45</v>
      </c>
      <c r="O88" s="293">
        <f t="shared" si="3"/>
        <v>95</v>
      </c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99FF"/>
  </sheetPr>
  <dimension ref="A8:BC89"/>
  <sheetViews>
    <sheetView workbookViewId="0">
      <selection activeCell="S94" sqref="S94"/>
    </sheetView>
  </sheetViews>
  <sheetFormatPr defaultRowHeight="9.9499999999999993" customHeight="1" x14ac:dyDescent="0.15"/>
  <cols>
    <col min="1" max="1" width="8" style="496" customWidth="1"/>
    <col min="2" max="13" width="6.125" style="496" customWidth="1"/>
    <col min="14" max="26" width="7.625" style="496" customWidth="1"/>
    <col min="27" max="16384" width="9" style="496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10" t="s">
        <v>196</v>
      </c>
      <c r="B25" s="215">
        <v>6.6</v>
      </c>
      <c r="C25" s="215">
        <v>7.7</v>
      </c>
      <c r="D25" s="215">
        <v>9.9</v>
      </c>
      <c r="E25" s="215">
        <v>10.199999999999999</v>
      </c>
      <c r="F25" s="215">
        <v>10.8</v>
      </c>
      <c r="G25" s="215">
        <v>11</v>
      </c>
      <c r="H25" s="215">
        <v>11</v>
      </c>
      <c r="I25" s="215">
        <v>9.1999999999999993</v>
      </c>
      <c r="J25" s="215">
        <v>9.4</v>
      </c>
      <c r="K25" s="215">
        <v>9.6999999999999993</v>
      </c>
      <c r="L25" s="215">
        <v>11.1</v>
      </c>
      <c r="M25" s="215">
        <v>10.4</v>
      </c>
      <c r="N25" s="288">
        <f>SUM(B25:M25)</f>
        <v>117.00000000000001</v>
      </c>
      <c r="O25" s="283">
        <v>117.1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 x14ac:dyDescent="0.15">
      <c r="A26" s="10" t="s">
        <v>203</v>
      </c>
      <c r="B26" s="215">
        <v>8.6</v>
      </c>
      <c r="C26" s="215">
        <v>10.6</v>
      </c>
      <c r="D26" s="215">
        <v>11.6</v>
      </c>
      <c r="E26" s="215">
        <v>12.5</v>
      </c>
      <c r="F26" s="215">
        <v>12.2</v>
      </c>
      <c r="G26" s="215">
        <v>13.5</v>
      </c>
      <c r="H26" s="215">
        <v>13.8</v>
      </c>
      <c r="I26" s="215">
        <v>12.7</v>
      </c>
      <c r="J26" s="215">
        <v>12.6</v>
      </c>
      <c r="K26" s="215">
        <v>12.5</v>
      </c>
      <c r="L26" s="215">
        <v>12.3</v>
      </c>
      <c r="M26" s="215">
        <v>11</v>
      </c>
      <c r="N26" s="288">
        <f>SUM(B26:M26)</f>
        <v>143.9</v>
      </c>
      <c r="O26" s="283">
        <f>ROUND(N26/N25*100,1)</f>
        <v>123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 x14ac:dyDescent="0.15">
      <c r="A27" s="10" t="s">
        <v>206</v>
      </c>
      <c r="B27" s="215">
        <v>9.1</v>
      </c>
      <c r="C27" s="215">
        <v>8.9</v>
      </c>
      <c r="D27" s="215">
        <v>12.7</v>
      </c>
      <c r="E27" s="215">
        <v>12.4</v>
      </c>
      <c r="F27" s="215">
        <v>12.7</v>
      </c>
      <c r="G27" s="215">
        <v>12.4</v>
      </c>
      <c r="H27" s="215">
        <v>14.8</v>
      </c>
      <c r="I27" s="215">
        <v>12.4</v>
      </c>
      <c r="J27" s="215">
        <v>12.2</v>
      </c>
      <c r="K27" s="215">
        <v>13.1</v>
      </c>
      <c r="L27" s="215">
        <v>11</v>
      </c>
      <c r="M27" s="215">
        <v>10.6</v>
      </c>
      <c r="N27" s="417">
        <f>SUM(B27:M27)</f>
        <v>142.29999999999998</v>
      </c>
      <c r="O27" s="283">
        <f t="shared" ref="O27:O29" si="0">ROUND(N27/N26*100,1)</f>
        <v>98.9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 x14ac:dyDescent="0.15">
      <c r="A28" s="10" t="s">
        <v>215</v>
      </c>
      <c r="B28" s="215">
        <v>9.6</v>
      </c>
      <c r="C28" s="215">
        <v>10.1</v>
      </c>
      <c r="D28" s="215">
        <v>12</v>
      </c>
      <c r="E28" s="215">
        <v>12.2</v>
      </c>
      <c r="F28" s="215">
        <v>12.4</v>
      </c>
      <c r="G28" s="215">
        <v>12.6</v>
      </c>
      <c r="H28" s="215">
        <v>12.7</v>
      </c>
      <c r="I28" s="215">
        <v>9.8000000000000007</v>
      </c>
      <c r="J28" s="215">
        <v>11.4</v>
      </c>
      <c r="K28" s="215">
        <v>10.4</v>
      </c>
      <c r="L28" s="215">
        <v>9.5</v>
      </c>
      <c r="M28" s="215">
        <v>11</v>
      </c>
      <c r="N28" s="288">
        <f>SUM(B28:M28)</f>
        <v>133.69999999999999</v>
      </c>
      <c r="O28" s="283">
        <f t="shared" si="0"/>
        <v>94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 x14ac:dyDescent="0.15">
      <c r="A29" s="10" t="s">
        <v>223</v>
      </c>
      <c r="B29" s="215">
        <v>8.4</v>
      </c>
      <c r="C29" s="215">
        <v>9</v>
      </c>
      <c r="D29" s="215">
        <v>11.3</v>
      </c>
      <c r="E29" s="215">
        <v>11.3</v>
      </c>
      <c r="F29" s="215">
        <v>9.3000000000000007</v>
      </c>
      <c r="G29" s="215">
        <v>10</v>
      </c>
      <c r="H29" s="215">
        <v>10.3</v>
      </c>
      <c r="I29" s="215">
        <v>9</v>
      </c>
      <c r="J29" s="215">
        <v>9.6</v>
      </c>
      <c r="K29" s="215">
        <v>13.2</v>
      </c>
      <c r="L29" s="215">
        <v>8.5</v>
      </c>
      <c r="M29" s="215">
        <v>7.9</v>
      </c>
      <c r="N29" s="288">
        <f>SUM(B29:M29)</f>
        <v>117.8</v>
      </c>
      <c r="O29" s="283">
        <f t="shared" si="0"/>
        <v>88.1</v>
      </c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 x14ac:dyDescent="0.15">
      <c r="H30" s="266"/>
    </row>
    <row r="53" spans="1:48" s="212" customFormat="1" ht="11.1" customHeight="1" x14ac:dyDescent="0.15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2" t="s">
        <v>146</v>
      </c>
      <c r="O53" s="209" t="s">
        <v>148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 x14ac:dyDescent="0.15">
      <c r="A54" s="10" t="s">
        <v>196</v>
      </c>
      <c r="B54" s="215">
        <v>8.4</v>
      </c>
      <c r="C54" s="215">
        <v>8.5</v>
      </c>
      <c r="D54" s="215">
        <v>9.1999999999999993</v>
      </c>
      <c r="E54" s="215">
        <v>9.1999999999999993</v>
      </c>
      <c r="F54" s="215">
        <v>10.1</v>
      </c>
      <c r="G54" s="215">
        <v>9.8000000000000007</v>
      </c>
      <c r="H54" s="215">
        <v>10</v>
      </c>
      <c r="I54" s="215">
        <v>9.4</v>
      </c>
      <c r="J54" s="215">
        <v>9.6999999999999993</v>
      </c>
      <c r="K54" s="215">
        <v>9.3000000000000007</v>
      </c>
      <c r="L54" s="215">
        <v>10.3</v>
      </c>
      <c r="M54" s="215">
        <v>9.5</v>
      </c>
      <c r="N54" s="288">
        <f>SUM(B54:M54)/12</f>
        <v>9.4500000000000011</v>
      </c>
      <c r="O54" s="283">
        <v>107.6</v>
      </c>
      <c r="P54" s="222"/>
      <c r="Q54" s="385"/>
      <c r="R54" s="385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 x14ac:dyDescent="0.15">
      <c r="A55" s="10" t="s">
        <v>203</v>
      </c>
      <c r="B55" s="215">
        <v>9.3000000000000007</v>
      </c>
      <c r="C55" s="215">
        <v>10.3</v>
      </c>
      <c r="D55" s="215">
        <v>9.9</v>
      </c>
      <c r="E55" s="215">
        <v>10.9</v>
      </c>
      <c r="F55" s="215">
        <v>11.3</v>
      </c>
      <c r="G55" s="215">
        <v>12.5</v>
      </c>
      <c r="H55" s="215">
        <v>12.3</v>
      </c>
      <c r="I55" s="215">
        <v>13.1</v>
      </c>
      <c r="J55" s="215">
        <v>13</v>
      </c>
      <c r="K55" s="215">
        <v>13.2</v>
      </c>
      <c r="L55" s="215">
        <v>13.4</v>
      </c>
      <c r="M55" s="215">
        <v>12.4</v>
      </c>
      <c r="N55" s="288">
        <f>SUM(B55:M55)/12</f>
        <v>11.799999999999999</v>
      </c>
      <c r="O55" s="283">
        <f t="shared" ref="O55:O58" si="1">ROUND(N55/N54*100,1)</f>
        <v>124.9</v>
      </c>
      <c r="P55" s="222"/>
      <c r="Q55" s="385"/>
      <c r="R55" s="385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 x14ac:dyDescent="0.15">
      <c r="A56" s="10" t="s">
        <v>206</v>
      </c>
      <c r="B56" s="215">
        <v>12</v>
      </c>
      <c r="C56" s="215">
        <v>10.9</v>
      </c>
      <c r="D56" s="215">
        <v>12</v>
      </c>
      <c r="E56" s="215">
        <v>12.2</v>
      </c>
      <c r="F56" s="215">
        <v>13.6</v>
      </c>
      <c r="G56" s="215">
        <v>14.2</v>
      </c>
      <c r="H56" s="215">
        <v>13.8</v>
      </c>
      <c r="I56" s="215">
        <v>11.5</v>
      </c>
      <c r="J56" s="215">
        <v>12.7</v>
      </c>
      <c r="K56" s="215">
        <v>14</v>
      </c>
      <c r="L56" s="215">
        <v>13.5</v>
      </c>
      <c r="M56" s="215">
        <v>13.1</v>
      </c>
      <c r="N56" s="288">
        <f>SUM(B56:M56)/12</f>
        <v>12.791666666666664</v>
      </c>
      <c r="O56" s="283">
        <f t="shared" si="1"/>
        <v>108.4</v>
      </c>
      <c r="P56" s="222"/>
      <c r="Q56" s="385"/>
      <c r="R56" s="385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 x14ac:dyDescent="0.15">
      <c r="A57" s="10" t="s">
        <v>215</v>
      </c>
      <c r="B57" s="215">
        <v>11.4</v>
      </c>
      <c r="C57" s="215">
        <v>11.9</v>
      </c>
      <c r="D57" s="215">
        <v>12.6</v>
      </c>
      <c r="E57" s="215">
        <v>11.8</v>
      </c>
      <c r="F57" s="215">
        <v>12.6</v>
      </c>
      <c r="G57" s="215">
        <v>13.9</v>
      </c>
      <c r="H57" s="215">
        <v>14.6</v>
      </c>
      <c r="I57" s="215">
        <v>13.4</v>
      </c>
      <c r="J57" s="215">
        <v>13.4</v>
      </c>
      <c r="K57" s="215">
        <v>12.3</v>
      </c>
      <c r="L57" s="215">
        <v>12.4</v>
      </c>
      <c r="M57" s="215">
        <v>12.2</v>
      </c>
      <c r="N57" s="288">
        <f>SUM(B57:M57)/12</f>
        <v>12.708333333333334</v>
      </c>
      <c r="O57" s="283">
        <f t="shared" si="1"/>
        <v>99.3</v>
      </c>
      <c r="P57" s="222"/>
      <c r="Q57" s="385"/>
      <c r="R57" s="385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 x14ac:dyDescent="0.15">
      <c r="A58" s="10" t="s">
        <v>223</v>
      </c>
      <c r="B58" s="215">
        <v>12</v>
      </c>
      <c r="C58" s="215">
        <v>11.6</v>
      </c>
      <c r="D58" s="215">
        <v>12</v>
      </c>
      <c r="E58" s="215">
        <v>12</v>
      </c>
      <c r="F58" s="215">
        <v>12.3</v>
      </c>
      <c r="G58" s="215">
        <v>11.7</v>
      </c>
      <c r="H58" s="215">
        <v>11.5</v>
      </c>
      <c r="I58" s="215">
        <v>11.2</v>
      </c>
      <c r="J58" s="215">
        <v>11.4</v>
      </c>
      <c r="K58" s="215">
        <v>14.1</v>
      </c>
      <c r="L58" s="215">
        <v>11.4</v>
      </c>
      <c r="M58" s="215">
        <v>10.1</v>
      </c>
      <c r="N58" s="288">
        <f>SUM(B58:M58)/12</f>
        <v>11.775</v>
      </c>
      <c r="O58" s="283">
        <f t="shared" si="1"/>
        <v>92.7</v>
      </c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8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8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>
        <v>81</v>
      </c>
      <c r="J88" s="208">
        <v>83.9</v>
      </c>
      <c r="K88" s="208">
        <v>92.6</v>
      </c>
      <c r="L88" s="208">
        <v>76.900000000000006</v>
      </c>
      <c r="M88" s="208">
        <v>79</v>
      </c>
      <c r="N88" s="287">
        <f t="shared" si="2"/>
        <v>83.45</v>
      </c>
      <c r="O88" s="293">
        <f t="shared" si="3"/>
        <v>95</v>
      </c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O89" sqref="O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0">
        <v>14.8</v>
      </c>
      <c r="N25" s="288">
        <f>SUM(B25:M25)</f>
        <v>175.50000000000003</v>
      </c>
      <c r="O25" s="283">
        <v>96.9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0">
        <v>15.7</v>
      </c>
      <c r="N26" s="288">
        <f>SUM(B26:M26)</f>
        <v>191</v>
      </c>
      <c r="O26" s="283">
        <f>SUM(N26/N25)*100</f>
        <v>108.83190883190881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0">
        <v>18.5</v>
      </c>
      <c r="N27" s="388">
        <f>SUM(B27:M27)</f>
        <v>202.7</v>
      </c>
      <c r="O27" s="283">
        <f>SUM(N27/N26)*100</f>
        <v>106.12565445026176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215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0">
        <v>20.8</v>
      </c>
      <c r="N28" s="388">
        <f>SUM(B28:M28)</f>
        <v>260</v>
      </c>
      <c r="O28" s="283">
        <f>SUM(N28/N27)*100</f>
        <v>128.26837691169217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224</v>
      </c>
      <c r="B29" s="215">
        <v>20.3</v>
      </c>
      <c r="C29" s="215">
        <v>21.9</v>
      </c>
      <c r="D29" s="215">
        <v>25.5</v>
      </c>
      <c r="E29" s="215">
        <v>26.2</v>
      </c>
      <c r="F29" s="215">
        <v>20.399999999999999</v>
      </c>
      <c r="G29" s="215">
        <v>21.6</v>
      </c>
      <c r="H29" s="215">
        <v>23.6</v>
      </c>
      <c r="I29" s="215">
        <v>19.3</v>
      </c>
      <c r="J29" s="215">
        <v>23.5</v>
      </c>
      <c r="K29" s="215">
        <v>23.4</v>
      </c>
      <c r="L29" s="215">
        <v>16.899999999999999</v>
      </c>
      <c r="M29" s="450">
        <v>19</v>
      </c>
      <c r="N29" s="388">
        <f>SUM(B29:M29)</f>
        <v>261.60000000000002</v>
      </c>
      <c r="O29" s="283">
        <f>SUM(N29/N28)*100</f>
        <v>100.61538461538461</v>
      </c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8">
        <f t="shared" ref="N54:N58" si="0">SUM(B54:M54)/12</f>
        <v>22.141666666666666</v>
      </c>
      <c r="O54" s="283">
        <v>101.9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8">
        <f t="shared" si="0"/>
        <v>23.383333333333336</v>
      </c>
      <c r="O55" s="283">
        <f>SUM(N55/N54)*100</f>
        <v>105.60782837786979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8">
        <f t="shared" si="0"/>
        <v>25.716666666666665</v>
      </c>
      <c r="O56" s="283">
        <f t="shared" ref="O56:O57" si="1">SUM(N56/N55)*100</f>
        <v>109.97861724875264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215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8">
        <f t="shared" si="0"/>
        <v>30.858333333333331</v>
      </c>
      <c r="O57" s="283">
        <f t="shared" si="1"/>
        <v>119.99351911860012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224</v>
      </c>
      <c r="B58" s="215">
        <v>31.5</v>
      </c>
      <c r="C58" s="215">
        <v>32.5</v>
      </c>
      <c r="D58" s="215">
        <v>33.299999999999997</v>
      </c>
      <c r="E58" s="215">
        <v>34</v>
      </c>
      <c r="F58" s="215">
        <v>33.9</v>
      </c>
      <c r="G58" s="215">
        <v>32.9</v>
      </c>
      <c r="H58" s="215">
        <v>31</v>
      </c>
      <c r="I58" s="215">
        <v>30.4</v>
      </c>
      <c r="J58" s="215">
        <v>31.4</v>
      </c>
      <c r="K58" s="215">
        <v>28.8</v>
      </c>
      <c r="L58" s="215">
        <v>30</v>
      </c>
      <c r="M58" s="215">
        <v>28.8</v>
      </c>
      <c r="N58" s="288">
        <f t="shared" si="0"/>
        <v>31.541666666666668</v>
      </c>
      <c r="O58" s="283">
        <v>101.9</v>
      </c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7">
        <f t="shared" ref="N84:N88" si="2">SUM(B84:M84)/12</f>
        <v>65.933333333333323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7">
        <f t="shared" si="2"/>
        <v>67.99166666666666</v>
      </c>
      <c r="O85" s="208">
        <f t="shared" ref="O85:O87" si="3">ROUND(N85/N84*100,1)</f>
        <v>103.1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7">
        <f t="shared" si="2"/>
        <v>65.424999999999997</v>
      </c>
      <c r="O86" s="208">
        <f t="shared" si="3"/>
        <v>96.2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215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7">
        <f t="shared" si="2"/>
        <v>70.283333333333346</v>
      </c>
      <c r="O87" s="208">
        <f t="shared" si="3"/>
        <v>107.4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224</v>
      </c>
      <c r="B88" s="206">
        <v>63.7</v>
      </c>
      <c r="C88" s="206">
        <v>66.900000000000006</v>
      </c>
      <c r="D88" s="206">
        <v>76.400000000000006</v>
      </c>
      <c r="E88" s="206">
        <v>76.900000000000006</v>
      </c>
      <c r="F88" s="206">
        <v>60.2</v>
      </c>
      <c r="G88" s="206">
        <v>66.400000000000006</v>
      </c>
      <c r="H88" s="206">
        <v>77</v>
      </c>
      <c r="I88" s="206">
        <v>64</v>
      </c>
      <c r="J88" s="206">
        <v>74.5</v>
      </c>
      <c r="K88" s="206">
        <v>82</v>
      </c>
      <c r="L88" s="206">
        <v>55.6</v>
      </c>
      <c r="M88" s="206">
        <v>66.8</v>
      </c>
      <c r="N88" s="287">
        <f t="shared" si="2"/>
        <v>69.2</v>
      </c>
      <c r="O88" s="208">
        <v>98.4</v>
      </c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opLeftCell="B1" workbookViewId="0">
      <selection activeCell="M38" sqref="M38"/>
    </sheetView>
  </sheetViews>
  <sheetFormatPr defaultColWidth="10.625" defaultRowHeight="13.5" x14ac:dyDescent="0.15"/>
  <cols>
    <col min="1" max="1" width="8.5" style="473" customWidth="1"/>
    <col min="2" max="2" width="13.375" style="473" customWidth="1"/>
    <col min="3" max="16384" width="10.625" style="473"/>
  </cols>
  <sheetData>
    <row r="1" spans="1:13" ht="17.25" customHeight="1" x14ac:dyDescent="0.2">
      <c r="A1" s="564" t="s">
        <v>154</v>
      </c>
      <c r="F1" s="201"/>
      <c r="G1" s="201"/>
      <c r="H1" s="201"/>
    </row>
    <row r="2" spans="1:13" x14ac:dyDescent="0.15">
      <c r="A2" s="558"/>
    </row>
    <row r="3" spans="1:13" ht="17.25" x14ac:dyDescent="0.2">
      <c r="A3" s="558"/>
      <c r="C3" s="201"/>
    </row>
    <row r="4" spans="1:13" ht="17.25" x14ac:dyDescent="0.2">
      <c r="A4" s="558"/>
      <c r="J4" s="201"/>
      <c r="K4" s="201"/>
      <c r="L4" s="201"/>
      <c r="M4" s="201"/>
    </row>
    <row r="5" spans="1:13" x14ac:dyDescent="0.15">
      <c r="A5" s="558"/>
    </row>
    <row r="6" spans="1:13" x14ac:dyDescent="0.15">
      <c r="A6" s="558"/>
    </row>
    <row r="7" spans="1:13" x14ac:dyDescent="0.15">
      <c r="A7" s="558"/>
    </row>
    <row r="8" spans="1:13" x14ac:dyDescent="0.15">
      <c r="A8" s="558"/>
    </row>
    <row r="9" spans="1:13" x14ac:dyDescent="0.15">
      <c r="A9" s="558"/>
    </row>
    <row r="10" spans="1:13" x14ac:dyDescent="0.15">
      <c r="A10" s="558"/>
    </row>
    <row r="11" spans="1:13" x14ac:dyDescent="0.15">
      <c r="A11" s="558"/>
    </row>
    <row r="12" spans="1:13" x14ac:dyDescent="0.15">
      <c r="A12" s="558"/>
    </row>
    <row r="13" spans="1:13" x14ac:dyDescent="0.15">
      <c r="A13" s="558"/>
    </row>
    <row r="14" spans="1:13" x14ac:dyDescent="0.15">
      <c r="A14" s="558"/>
    </row>
    <row r="15" spans="1:13" x14ac:dyDescent="0.15">
      <c r="A15" s="558"/>
    </row>
    <row r="16" spans="1:13" x14ac:dyDescent="0.15">
      <c r="A16" s="558"/>
    </row>
    <row r="17" spans="1:15" x14ac:dyDescent="0.15">
      <c r="A17" s="558"/>
    </row>
    <row r="18" spans="1:15" x14ac:dyDescent="0.15">
      <c r="A18" s="558"/>
    </row>
    <row r="19" spans="1:15" x14ac:dyDescent="0.15">
      <c r="A19" s="558"/>
    </row>
    <row r="20" spans="1:15" x14ac:dyDescent="0.15">
      <c r="A20" s="558"/>
    </row>
    <row r="21" spans="1:15" x14ac:dyDescent="0.15">
      <c r="A21" s="558"/>
    </row>
    <row r="22" spans="1:15" x14ac:dyDescent="0.15">
      <c r="A22" s="558"/>
    </row>
    <row r="23" spans="1:15" x14ac:dyDescent="0.15">
      <c r="A23" s="558"/>
    </row>
    <row r="24" spans="1:15" x14ac:dyDescent="0.15">
      <c r="A24" s="558"/>
    </row>
    <row r="25" spans="1:15" x14ac:dyDescent="0.15">
      <c r="A25" s="558"/>
    </row>
    <row r="26" spans="1:15" x14ac:dyDescent="0.15">
      <c r="A26" s="558"/>
    </row>
    <row r="27" spans="1:15" x14ac:dyDescent="0.15">
      <c r="A27" s="558"/>
    </row>
    <row r="28" spans="1:15" x14ac:dyDescent="0.15">
      <c r="A28" s="558"/>
    </row>
    <row r="29" spans="1:15" x14ac:dyDescent="0.15">
      <c r="A29" s="558"/>
      <c r="O29" s="470"/>
    </row>
    <row r="30" spans="1:15" x14ac:dyDescent="0.15">
      <c r="A30" s="558"/>
    </row>
    <row r="31" spans="1:15" x14ac:dyDescent="0.15">
      <c r="A31" s="558"/>
    </row>
    <row r="32" spans="1:15" x14ac:dyDescent="0.15">
      <c r="A32" s="558"/>
    </row>
    <row r="33" spans="1:15" x14ac:dyDescent="0.15">
      <c r="A33" s="558"/>
    </row>
    <row r="34" spans="1:15" x14ac:dyDescent="0.15">
      <c r="A34" s="558"/>
    </row>
    <row r="35" spans="1:15" s="51" customFormat="1" ht="20.100000000000001" customHeight="1" x14ac:dyDescent="0.15">
      <c r="A35" s="558"/>
      <c r="B35" s="500" t="s">
        <v>204</v>
      </c>
      <c r="C35" s="500" t="s">
        <v>144</v>
      </c>
      <c r="D35" s="500" t="s">
        <v>153</v>
      </c>
      <c r="E35" s="500" t="s">
        <v>184</v>
      </c>
      <c r="F35" s="500" t="s">
        <v>185</v>
      </c>
      <c r="G35" s="501" t="s">
        <v>188</v>
      </c>
      <c r="H35" s="502" t="s">
        <v>191</v>
      </c>
      <c r="I35" s="502" t="s">
        <v>196</v>
      </c>
      <c r="J35" s="502" t="s">
        <v>203</v>
      </c>
      <c r="K35" s="502" t="s">
        <v>206</v>
      </c>
      <c r="L35" s="502" t="s">
        <v>211</v>
      </c>
      <c r="M35" s="503" t="s">
        <v>233</v>
      </c>
      <c r="N35" s="56"/>
      <c r="O35" s="203"/>
    </row>
    <row r="36" spans="1:15" ht="25.5" customHeight="1" x14ac:dyDescent="0.15">
      <c r="A36" s="558"/>
      <c r="B36" s="269" t="s">
        <v>130</v>
      </c>
      <c r="C36" s="380">
        <v>101.6</v>
      </c>
      <c r="D36" s="380">
        <v>107.2</v>
      </c>
      <c r="E36" s="380">
        <v>105</v>
      </c>
      <c r="F36" s="380">
        <v>95.8</v>
      </c>
      <c r="G36" s="380">
        <v>99.5</v>
      </c>
      <c r="H36" s="380">
        <v>100.7</v>
      </c>
      <c r="I36" s="380">
        <v>106.9</v>
      </c>
      <c r="J36" s="380">
        <v>108.5</v>
      </c>
      <c r="K36" s="380">
        <v>114.8</v>
      </c>
      <c r="L36" s="380">
        <v>122.6</v>
      </c>
      <c r="M36" s="380">
        <v>120.5</v>
      </c>
      <c r="N36" s="1"/>
      <c r="O36" s="1"/>
    </row>
    <row r="37" spans="1:15" ht="25.5" customHeight="1" x14ac:dyDescent="0.15">
      <c r="A37" s="558"/>
      <c r="B37" s="268" t="s">
        <v>158</v>
      </c>
      <c r="C37" s="380">
        <v>215.3</v>
      </c>
      <c r="D37" s="380">
        <v>214.8</v>
      </c>
      <c r="E37" s="380">
        <v>215</v>
      </c>
      <c r="F37" s="380">
        <v>220.5</v>
      </c>
      <c r="G37" s="380">
        <v>225.3</v>
      </c>
      <c r="H37" s="380">
        <v>226.3</v>
      </c>
      <c r="I37" s="380">
        <v>228.9</v>
      </c>
      <c r="J37" s="380">
        <v>231.8</v>
      </c>
      <c r="K37" s="380">
        <v>234.9</v>
      </c>
      <c r="L37" s="380">
        <v>240.8</v>
      </c>
      <c r="M37" s="380">
        <v>233.6</v>
      </c>
      <c r="N37" s="1"/>
      <c r="O37" s="1"/>
    </row>
    <row r="38" spans="1:15" ht="24.75" customHeight="1" x14ac:dyDescent="0.15">
      <c r="A38" s="558"/>
      <c r="B38" s="242" t="s">
        <v>157</v>
      </c>
      <c r="C38" s="380">
        <v>174</v>
      </c>
      <c r="D38" s="380">
        <v>174</v>
      </c>
      <c r="E38" s="380">
        <v>174</v>
      </c>
      <c r="F38" s="380">
        <v>173</v>
      </c>
      <c r="G38" s="380">
        <v>171</v>
      </c>
      <c r="H38" s="380">
        <v>171</v>
      </c>
      <c r="I38" s="380">
        <v>171</v>
      </c>
      <c r="J38" s="380">
        <v>171</v>
      </c>
      <c r="K38" s="380">
        <v>170</v>
      </c>
      <c r="L38" s="380">
        <v>171</v>
      </c>
      <c r="M38" s="380">
        <v>169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N28" sqref="N28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70" t="s">
        <v>238</v>
      </c>
      <c r="C1" s="570"/>
      <c r="D1" s="570"/>
      <c r="E1" s="570"/>
      <c r="F1" s="570"/>
      <c r="G1" s="571" t="s">
        <v>155</v>
      </c>
      <c r="H1" s="571"/>
      <c r="I1" s="571"/>
      <c r="J1" s="309" t="s">
        <v>132</v>
      </c>
      <c r="K1" s="5"/>
      <c r="M1" s="5" t="s">
        <v>198</v>
      </c>
    </row>
    <row r="2" spans="1:15" x14ac:dyDescent="0.15">
      <c r="A2" s="306"/>
      <c r="B2" s="570"/>
      <c r="C2" s="570"/>
      <c r="D2" s="570"/>
      <c r="E2" s="570"/>
      <c r="F2" s="570"/>
      <c r="G2" s="571"/>
      <c r="H2" s="571"/>
      <c r="I2" s="571"/>
      <c r="J2" s="462">
        <v>220967</v>
      </c>
      <c r="K2" s="7" t="s">
        <v>134</v>
      </c>
      <c r="L2" s="278">
        <f t="shared" ref="L2:L7" si="0">SUM(J2)</f>
        <v>220967</v>
      </c>
      <c r="M2" s="462">
        <v>156217</v>
      </c>
    </row>
    <row r="3" spans="1:15" x14ac:dyDescent="0.15">
      <c r="J3" s="462">
        <v>385070</v>
      </c>
      <c r="K3" s="5" t="s">
        <v>135</v>
      </c>
      <c r="L3" s="278">
        <f t="shared" si="0"/>
        <v>385070</v>
      </c>
      <c r="M3" s="462">
        <v>245410</v>
      </c>
    </row>
    <row r="4" spans="1:15" x14ac:dyDescent="0.15">
      <c r="J4" s="462">
        <v>504618</v>
      </c>
      <c r="K4" s="5" t="s">
        <v>124</v>
      </c>
      <c r="L4" s="278">
        <f t="shared" si="0"/>
        <v>504618</v>
      </c>
      <c r="M4" s="462">
        <v>308745</v>
      </c>
    </row>
    <row r="5" spans="1:15" x14ac:dyDescent="0.15">
      <c r="J5" s="462">
        <v>151070</v>
      </c>
      <c r="K5" s="5" t="s">
        <v>104</v>
      </c>
      <c r="L5" s="278">
        <f t="shared" si="0"/>
        <v>151070</v>
      </c>
      <c r="M5" s="462">
        <v>119667</v>
      </c>
    </row>
    <row r="6" spans="1:15" x14ac:dyDescent="0.15">
      <c r="J6" s="462">
        <v>246495</v>
      </c>
      <c r="K6" s="5" t="s">
        <v>122</v>
      </c>
      <c r="L6" s="278">
        <f t="shared" si="0"/>
        <v>246495</v>
      </c>
      <c r="M6" s="462">
        <v>144698</v>
      </c>
    </row>
    <row r="7" spans="1:15" x14ac:dyDescent="0.15">
      <c r="J7" s="462">
        <v>827357</v>
      </c>
      <c r="K7" s="5" t="s">
        <v>125</v>
      </c>
      <c r="L7" s="278">
        <f t="shared" si="0"/>
        <v>827357</v>
      </c>
      <c r="M7" s="462">
        <v>561474</v>
      </c>
    </row>
    <row r="8" spans="1:15" x14ac:dyDescent="0.15">
      <c r="J8" s="278">
        <f>SUM(J2:J7)</f>
        <v>2335577</v>
      </c>
      <c r="K8" s="5" t="s">
        <v>111</v>
      </c>
      <c r="L8" s="60">
        <f>SUM(L2:L7)</f>
        <v>2335577</v>
      </c>
      <c r="M8" s="529">
        <f>SUM(M2:M7)</f>
        <v>1536211</v>
      </c>
    </row>
    <row r="10" spans="1:15" x14ac:dyDescent="0.15">
      <c r="K10" s="5"/>
      <c r="L10" s="5" t="s">
        <v>198</v>
      </c>
      <c r="M10" s="5" t="s">
        <v>136</v>
      </c>
      <c r="N10" s="5"/>
      <c r="O10" s="5" t="s">
        <v>156</v>
      </c>
    </row>
    <row r="11" spans="1:15" x14ac:dyDescent="0.15">
      <c r="K11" s="7" t="s">
        <v>134</v>
      </c>
      <c r="L11" s="278">
        <f>SUM(M2)</f>
        <v>156217</v>
      </c>
      <c r="M11" s="278">
        <f t="shared" ref="M11:M17" si="1">SUM(N11-L11)</f>
        <v>64750</v>
      </c>
      <c r="N11" s="278">
        <f t="shared" ref="N11:N17" si="2">SUM(L2)</f>
        <v>220967</v>
      </c>
      <c r="O11" s="463">
        <f>SUM(L11/N11)</f>
        <v>0.70696981902275002</v>
      </c>
    </row>
    <row r="12" spans="1:15" x14ac:dyDescent="0.15">
      <c r="K12" s="5" t="s">
        <v>135</v>
      </c>
      <c r="L12" s="278">
        <f t="shared" ref="L12:L17" si="3">SUM(M3)</f>
        <v>245410</v>
      </c>
      <c r="M12" s="278">
        <f t="shared" si="1"/>
        <v>139660</v>
      </c>
      <c r="N12" s="278">
        <f t="shared" si="2"/>
        <v>385070</v>
      </c>
      <c r="O12" s="463">
        <f t="shared" ref="O12:O17" si="4">SUM(L12/N12)</f>
        <v>0.63731269639286359</v>
      </c>
    </row>
    <row r="13" spans="1:15" x14ac:dyDescent="0.15">
      <c r="K13" s="5" t="s">
        <v>124</v>
      </c>
      <c r="L13" s="278">
        <f t="shared" si="3"/>
        <v>308745</v>
      </c>
      <c r="M13" s="278">
        <f t="shared" si="1"/>
        <v>195873</v>
      </c>
      <c r="N13" s="278">
        <f t="shared" si="2"/>
        <v>504618</v>
      </c>
      <c r="O13" s="463">
        <f t="shared" si="4"/>
        <v>0.61183905449270537</v>
      </c>
    </row>
    <row r="14" spans="1:15" x14ac:dyDescent="0.15">
      <c r="K14" s="5" t="s">
        <v>104</v>
      </c>
      <c r="L14" s="278">
        <f t="shared" si="3"/>
        <v>119667</v>
      </c>
      <c r="M14" s="278">
        <f t="shared" si="1"/>
        <v>31403</v>
      </c>
      <c r="N14" s="278">
        <f t="shared" si="2"/>
        <v>151070</v>
      </c>
      <c r="O14" s="463">
        <f t="shared" si="4"/>
        <v>0.79212947640166809</v>
      </c>
    </row>
    <row r="15" spans="1:15" x14ac:dyDescent="0.15">
      <c r="K15" s="5" t="s">
        <v>122</v>
      </c>
      <c r="L15" s="278">
        <f t="shared" si="3"/>
        <v>144698</v>
      </c>
      <c r="M15" s="278">
        <f t="shared" si="1"/>
        <v>101797</v>
      </c>
      <c r="N15" s="278">
        <f t="shared" si="2"/>
        <v>246495</v>
      </c>
      <c r="O15" s="463">
        <f t="shared" si="4"/>
        <v>0.58702204912878553</v>
      </c>
    </row>
    <row r="16" spans="1:15" x14ac:dyDescent="0.15">
      <c r="K16" s="5" t="s">
        <v>125</v>
      </c>
      <c r="L16" s="278">
        <f t="shared" si="3"/>
        <v>561474</v>
      </c>
      <c r="M16" s="278">
        <f t="shared" si="1"/>
        <v>265883</v>
      </c>
      <c r="N16" s="278">
        <f t="shared" si="2"/>
        <v>827357</v>
      </c>
      <c r="O16" s="463">
        <f t="shared" si="4"/>
        <v>0.67863570381346872</v>
      </c>
    </row>
    <row r="17" spans="11:15" x14ac:dyDescent="0.15">
      <c r="K17" s="5" t="s">
        <v>111</v>
      </c>
      <c r="L17" s="278">
        <f t="shared" si="3"/>
        <v>1536211</v>
      </c>
      <c r="M17" s="278">
        <f t="shared" si="1"/>
        <v>799366</v>
      </c>
      <c r="N17" s="278">
        <f t="shared" si="2"/>
        <v>2335577</v>
      </c>
      <c r="O17" s="530">
        <f t="shared" si="4"/>
        <v>0.65774367533162037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72" t="s">
        <v>132</v>
      </c>
      <c r="D56" s="573"/>
      <c r="E56" s="572" t="s">
        <v>133</v>
      </c>
      <c r="F56" s="573"/>
      <c r="G56" s="576" t="s">
        <v>138</v>
      </c>
      <c r="H56" s="572" t="s">
        <v>139</v>
      </c>
      <c r="I56" s="573"/>
    </row>
    <row r="57" spans="1:11" ht="14.25" x14ac:dyDescent="0.15">
      <c r="A57" s="45" t="s">
        <v>140</v>
      </c>
      <c r="B57" s="46"/>
      <c r="C57" s="574"/>
      <c r="D57" s="575"/>
      <c r="E57" s="574"/>
      <c r="F57" s="575"/>
      <c r="G57" s="577"/>
      <c r="H57" s="574"/>
      <c r="I57" s="575"/>
    </row>
    <row r="58" spans="1:11" ht="19.5" customHeight="1" x14ac:dyDescent="0.15">
      <c r="A58" s="50" t="s">
        <v>141</v>
      </c>
      <c r="B58" s="47"/>
      <c r="C58" s="567" t="s">
        <v>190</v>
      </c>
      <c r="D58" s="566"/>
      <c r="E58" s="568" t="s">
        <v>225</v>
      </c>
      <c r="F58" s="566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65" t="s">
        <v>187</v>
      </c>
      <c r="D59" s="566"/>
      <c r="E59" s="568" t="s">
        <v>234</v>
      </c>
      <c r="F59" s="566"/>
      <c r="G59" s="122">
        <v>19.7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68" t="s">
        <v>226</v>
      </c>
      <c r="D60" s="569"/>
      <c r="E60" s="565" t="s">
        <v>235</v>
      </c>
      <c r="F60" s="566"/>
      <c r="G60" s="116">
        <v>75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R59" sqref="R59"/>
    </sheetView>
  </sheetViews>
  <sheetFormatPr defaultColWidth="4.75" defaultRowHeight="9.9499999999999993" customHeight="1" x14ac:dyDescent="0.15"/>
  <cols>
    <col min="1" max="1" width="7.625" style="474" customWidth="1"/>
    <col min="2" max="10" width="6.125" style="474" customWidth="1"/>
    <col min="11" max="11" width="6.125" style="1" customWidth="1"/>
    <col min="12" max="13" width="6.125" style="474" customWidth="1"/>
    <col min="14" max="14" width="7.625" style="474" customWidth="1"/>
    <col min="15" max="15" width="7.5" style="474" customWidth="1"/>
    <col min="16" max="34" width="7.625" style="474" customWidth="1"/>
    <col min="35" max="41" width="9.625" style="474" customWidth="1"/>
    <col min="42" max="16384" width="4.75" style="474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149</v>
      </c>
      <c r="O25" s="209" t="s">
        <v>148</v>
      </c>
      <c r="AI25" s="474"/>
    </row>
    <row r="26" spans="1:35" ht="9.9499999999999993" customHeight="1" x14ac:dyDescent="0.15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6">
        <v>68.3</v>
      </c>
      <c r="N26" s="417">
        <f t="shared" ref="N26:N30" si="0">SUM(B26:M26)</f>
        <v>790.50000000000011</v>
      </c>
      <c r="O26" s="208">
        <v>101.6</v>
      </c>
    </row>
    <row r="27" spans="1:35" ht="9.9499999999999993" customHeight="1" x14ac:dyDescent="0.15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6">
        <v>75.400000000000006</v>
      </c>
      <c r="N27" s="417">
        <f t="shared" si="0"/>
        <v>879.9</v>
      </c>
      <c r="O27" s="208">
        <f>SUM(N27/N26)*100</f>
        <v>111.30929791271345</v>
      </c>
    </row>
    <row r="28" spans="1:35" ht="9.9499999999999993" customHeight="1" x14ac:dyDescent="0.15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6">
        <v>74.400000000000006</v>
      </c>
      <c r="N28" s="417">
        <f t="shared" si="0"/>
        <v>905.5</v>
      </c>
      <c r="O28" s="208">
        <f>SUM(N28/N27)*100</f>
        <v>102.90942152517333</v>
      </c>
    </row>
    <row r="29" spans="1:35" ht="9.9499999999999993" customHeight="1" x14ac:dyDescent="0.15">
      <c r="A29" s="10" t="s">
        <v>215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6">
        <v>76.5</v>
      </c>
      <c r="N29" s="417">
        <f t="shared" si="0"/>
        <v>947.3</v>
      </c>
      <c r="O29" s="208">
        <f>SUM(N29/N28)*100</f>
        <v>104.61623412479292</v>
      </c>
    </row>
    <row r="30" spans="1:35" ht="9.9499999999999993" customHeight="1" x14ac:dyDescent="0.15">
      <c r="A30" s="10" t="s">
        <v>214</v>
      </c>
      <c r="B30" s="206">
        <v>69</v>
      </c>
      <c r="C30" s="206">
        <v>77.5</v>
      </c>
      <c r="D30" s="208">
        <v>84.3</v>
      </c>
      <c r="E30" s="206">
        <v>83</v>
      </c>
      <c r="F30" s="206">
        <v>72.7</v>
      </c>
      <c r="G30" s="206">
        <v>75.400000000000006</v>
      </c>
      <c r="H30" s="208">
        <v>78.3</v>
      </c>
      <c r="I30" s="206">
        <v>69.5</v>
      </c>
      <c r="J30" s="206">
        <v>75.900000000000006</v>
      </c>
      <c r="K30" s="206">
        <v>79.900000000000006</v>
      </c>
      <c r="L30" s="206">
        <v>67.3</v>
      </c>
      <c r="M30" s="416">
        <v>71.8</v>
      </c>
      <c r="N30" s="417">
        <f t="shared" si="0"/>
        <v>904.5999999999998</v>
      </c>
      <c r="O30" s="208">
        <f>SUM(N30/N29)*100</f>
        <v>95.492452232661236</v>
      </c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150</v>
      </c>
      <c r="O55" s="209" t="s">
        <v>148</v>
      </c>
    </row>
    <row r="56" spans="1:27" ht="9.9499999999999993" customHeight="1" x14ac:dyDescent="0.15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7">
        <f t="shared" ref="N56:N60" si="1">SUM(B56:M56)/12</f>
        <v>106.93333333333332</v>
      </c>
      <c r="O56" s="208">
        <v>106.2</v>
      </c>
      <c r="P56" s="21"/>
      <c r="Q56" s="21"/>
    </row>
    <row r="57" spans="1:27" ht="9.9499999999999993" customHeight="1" x14ac:dyDescent="0.15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7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 x14ac:dyDescent="0.15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7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 x14ac:dyDescent="0.15">
      <c r="A59" s="10" t="s">
        <v>215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7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 x14ac:dyDescent="0.15">
      <c r="A60" s="10" t="s">
        <v>214</v>
      </c>
      <c r="B60" s="206">
        <v>121.9</v>
      </c>
      <c r="C60" s="206">
        <v>124.4</v>
      </c>
      <c r="D60" s="206">
        <v>124.3</v>
      </c>
      <c r="E60" s="206">
        <v>124</v>
      </c>
      <c r="F60" s="206">
        <v>129.1</v>
      </c>
      <c r="G60" s="206">
        <v>126</v>
      </c>
      <c r="H60" s="206">
        <v>120.9</v>
      </c>
      <c r="I60" s="206">
        <v>119.3</v>
      </c>
      <c r="J60" s="207">
        <v>118.8</v>
      </c>
      <c r="K60" s="206">
        <v>118</v>
      </c>
      <c r="L60" s="206">
        <v>111.6</v>
      </c>
      <c r="M60" s="207">
        <v>107.9</v>
      </c>
      <c r="N60" s="287">
        <f t="shared" si="1"/>
        <v>120.51666666666667</v>
      </c>
      <c r="O60" s="208">
        <f>SUM(N60/N59)*100</f>
        <v>98.267309913705233</v>
      </c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150</v>
      </c>
      <c r="O85" s="209" t="s">
        <v>148</v>
      </c>
    </row>
    <row r="86" spans="1:25" ht="9.9499999999999993" customHeight="1" x14ac:dyDescent="0.15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7">
        <f t="shared" ref="N86" si="2">SUM(B86:M86)/12</f>
        <v>61.633333333333333</v>
      </c>
      <c r="O86" s="208">
        <v>95.9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7">
        <f>SUM(B87:M87)/12</f>
        <v>67.408333333333317</v>
      </c>
      <c r="O87" s="208">
        <f t="shared" ref="O87:O88" si="3">SUM(N87/N86)*100</f>
        <v>109.36992969172523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7">
        <f>SUM(B88:M88)/12</f>
        <v>65.650000000000006</v>
      </c>
      <c r="O88" s="208">
        <f t="shared" si="3"/>
        <v>97.391519347261749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215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7">
        <f>SUM(B89:M89)/12</f>
        <v>64.38333333333334</v>
      </c>
      <c r="O89" s="208">
        <f>SUM(N89/N88)*100</f>
        <v>98.070576288398073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214</v>
      </c>
      <c r="B90" s="206">
        <v>56.2</v>
      </c>
      <c r="C90" s="206">
        <v>61.9</v>
      </c>
      <c r="D90" s="206">
        <v>67.900000000000006</v>
      </c>
      <c r="E90" s="206">
        <v>67</v>
      </c>
      <c r="F90" s="206">
        <v>55.4</v>
      </c>
      <c r="G90" s="206">
        <v>60.3</v>
      </c>
      <c r="H90" s="206">
        <v>65.5</v>
      </c>
      <c r="I90" s="206">
        <v>58.5</v>
      </c>
      <c r="J90" s="207">
        <v>63.9</v>
      </c>
      <c r="K90" s="206">
        <v>67.900000000000006</v>
      </c>
      <c r="L90" s="206">
        <v>61.4</v>
      </c>
      <c r="M90" s="207">
        <v>67</v>
      </c>
      <c r="N90" s="287">
        <f>SUM(B90:M90)/12</f>
        <v>62.741666666666667</v>
      </c>
      <c r="O90" s="208">
        <v>97.4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F61" sqref="F6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8" t="s">
        <v>236</v>
      </c>
      <c r="B1" s="579"/>
      <c r="C1" s="579"/>
      <c r="D1" s="579"/>
      <c r="E1" s="579"/>
      <c r="F1" s="579"/>
      <c r="G1" s="579"/>
      <c r="M1" s="20"/>
      <c r="N1" s="453" t="s">
        <v>216</v>
      </c>
      <c r="O1" s="155"/>
      <c r="P1" s="58"/>
      <c r="Q1" s="382" t="s">
        <v>215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100859</v>
      </c>
      <c r="K3" s="271">
        <v>1</v>
      </c>
      <c r="L3" s="5">
        <f>SUM(H3)</f>
        <v>33</v>
      </c>
      <c r="M3" s="224" t="s">
        <v>0</v>
      </c>
      <c r="N3" s="17">
        <f>SUM(J3)</f>
        <v>100859</v>
      </c>
      <c r="O3" s="5">
        <f>SUM(H3)</f>
        <v>33</v>
      </c>
      <c r="P3" s="224" t="s">
        <v>0</v>
      </c>
      <c r="Q3" s="272">
        <v>89699</v>
      </c>
    </row>
    <row r="4" spans="1:19" ht="13.5" customHeight="1" x14ac:dyDescent="0.15">
      <c r="H4" s="119">
        <v>26</v>
      </c>
      <c r="I4" s="224" t="s">
        <v>31</v>
      </c>
      <c r="J4" s="17">
        <v>93908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93908</v>
      </c>
      <c r="O4" s="5">
        <f t="shared" ref="O4:O12" si="2">SUM(H4)</f>
        <v>26</v>
      </c>
      <c r="P4" s="224" t="s">
        <v>31</v>
      </c>
      <c r="Q4" s="125">
        <v>100730</v>
      </c>
    </row>
    <row r="5" spans="1:19" ht="13.5" customHeight="1" x14ac:dyDescent="0.15">
      <c r="H5" s="119">
        <v>16</v>
      </c>
      <c r="I5" s="224" t="s">
        <v>3</v>
      </c>
      <c r="J5" s="126">
        <v>58500</v>
      </c>
      <c r="K5" s="271">
        <v>3</v>
      </c>
      <c r="L5" s="5">
        <f t="shared" si="0"/>
        <v>16</v>
      </c>
      <c r="M5" s="224" t="s">
        <v>3</v>
      </c>
      <c r="N5" s="17">
        <f t="shared" si="1"/>
        <v>58500</v>
      </c>
      <c r="O5" s="5">
        <f t="shared" si="2"/>
        <v>16</v>
      </c>
      <c r="P5" s="224" t="s">
        <v>3</v>
      </c>
      <c r="Q5" s="125">
        <v>68175</v>
      </c>
      <c r="S5" s="58"/>
    </row>
    <row r="6" spans="1:19" ht="13.5" customHeight="1" x14ac:dyDescent="0.15">
      <c r="H6" s="119">
        <v>36</v>
      </c>
      <c r="I6" s="225" t="s">
        <v>5</v>
      </c>
      <c r="J6" s="17">
        <v>53642</v>
      </c>
      <c r="K6" s="271">
        <v>4</v>
      </c>
      <c r="L6" s="5">
        <f t="shared" si="0"/>
        <v>36</v>
      </c>
      <c r="M6" s="225" t="s">
        <v>5</v>
      </c>
      <c r="N6" s="17">
        <f t="shared" si="1"/>
        <v>53642</v>
      </c>
      <c r="O6" s="5">
        <f t="shared" si="2"/>
        <v>36</v>
      </c>
      <c r="P6" s="225" t="s">
        <v>5</v>
      </c>
      <c r="Q6" s="125">
        <v>85850</v>
      </c>
    </row>
    <row r="7" spans="1:19" ht="13.5" customHeight="1" x14ac:dyDescent="0.15">
      <c r="H7" s="119">
        <v>17</v>
      </c>
      <c r="I7" s="224" t="s">
        <v>22</v>
      </c>
      <c r="J7" s="17">
        <v>51815</v>
      </c>
      <c r="K7" s="271">
        <v>5</v>
      </c>
      <c r="L7" s="5">
        <f t="shared" si="0"/>
        <v>17</v>
      </c>
      <c r="M7" s="224" t="s">
        <v>22</v>
      </c>
      <c r="N7" s="17">
        <f t="shared" si="1"/>
        <v>51815</v>
      </c>
      <c r="O7" s="5">
        <f t="shared" si="2"/>
        <v>17</v>
      </c>
      <c r="P7" s="224" t="s">
        <v>22</v>
      </c>
      <c r="Q7" s="125">
        <v>44765</v>
      </c>
    </row>
    <row r="8" spans="1:19" ht="13.5" customHeight="1" x14ac:dyDescent="0.15">
      <c r="G8" s="516"/>
      <c r="H8" s="119">
        <v>34</v>
      </c>
      <c r="I8" s="224" t="s">
        <v>1</v>
      </c>
      <c r="J8" s="300">
        <v>46659</v>
      </c>
      <c r="K8" s="271">
        <v>6</v>
      </c>
      <c r="L8" s="5">
        <f t="shared" si="0"/>
        <v>34</v>
      </c>
      <c r="M8" s="224" t="s">
        <v>1</v>
      </c>
      <c r="N8" s="17">
        <f t="shared" si="1"/>
        <v>46659</v>
      </c>
      <c r="O8" s="5">
        <f t="shared" si="2"/>
        <v>34</v>
      </c>
      <c r="P8" s="224" t="s">
        <v>1</v>
      </c>
      <c r="Q8" s="125">
        <v>62247</v>
      </c>
    </row>
    <row r="9" spans="1:19" ht="13.5" customHeight="1" x14ac:dyDescent="0.15">
      <c r="H9" s="194">
        <v>25</v>
      </c>
      <c r="I9" s="227" t="s">
        <v>30</v>
      </c>
      <c r="J9" s="17">
        <v>37040</v>
      </c>
      <c r="K9" s="271">
        <v>7</v>
      </c>
      <c r="L9" s="5">
        <f t="shared" si="0"/>
        <v>25</v>
      </c>
      <c r="M9" s="227" t="s">
        <v>30</v>
      </c>
      <c r="N9" s="17">
        <f t="shared" si="1"/>
        <v>37040</v>
      </c>
      <c r="O9" s="5">
        <f t="shared" si="2"/>
        <v>25</v>
      </c>
      <c r="P9" s="227" t="s">
        <v>30</v>
      </c>
      <c r="Q9" s="125">
        <v>34389</v>
      </c>
    </row>
    <row r="10" spans="1:19" ht="13.5" customHeight="1" x14ac:dyDescent="0.15">
      <c r="G10" s="516"/>
      <c r="H10" s="404">
        <v>40</v>
      </c>
      <c r="I10" s="225" t="s">
        <v>2</v>
      </c>
      <c r="J10" s="17">
        <v>37016</v>
      </c>
      <c r="K10" s="271">
        <v>8</v>
      </c>
      <c r="L10" s="5">
        <f t="shared" si="0"/>
        <v>40</v>
      </c>
      <c r="M10" s="225" t="s">
        <v>2</v>
      </c>
      <c r="N10" s="17">
        <f t="shared" si="1"/>
        <v>37016</v>
      </c>
      <c r="O10" s="5">
        <f t="shared" si="2"/>
        <v>40</v>
      </c>
      <c r="P10" s="225" t="s">
        <v>2</v>
      </c>
      <c r="Q10" s="125">
        <v>50881</v>
      </c>
    </row>
    <row r="11" spans="1:19" ht="13.5" customHeight="1" x14ac:dyDescent="0.15">
      <c r="H11" s="194">
        <v>24</v>
      </c>
      <c r="I11" s="302" t="s">
        <v>29</v>
      </c>
      <c r="J11" s="543">
        <v>35593</v>
      </c>
      <c r="K11" s="271">
        <v>9</v>
      </c>
      <c r="L11" s="5">
        <f t="shared" si="0"/>
        <v>24</v>
      </c>
      <c r="M11" s="302" t="s">
        <v>29</v>
      </c>
      <c r="N11" s="17">
        <f t="shared" si="1"/>
        <v>35593</v>
      </c>
      <c r="O11" s="5">
        <f t="shared" si="2"/>
        <v>24</v>
      </c>
      <c r="P11" s="302" t="s">
        <v>29</v>
      </c>
      <c r="Q11" s="125">
        <v>31969</v>
      </c>
    </row>
    <row r="12" spans="1:19" ht="13.5" customHeight="1" thickBot="1" x14ac:dyDescent="0.2">
      <c r="H12" s="373">
        <v>13</v>
      </c>
      <c r="I12" s="542" t="s">
        <v>7</v>
      </c>
      <c r="J12" s="546">
        <v>30976</v>
      </c>
      <c r="K12" s="270">
        <v>10</v>
      </c>
      <c r="L12" s="5">
        <f t="shared" si="0"/>
        <v>13</v>
      </c>
      <c r="M12" s="542" t="s">
        <v>7</v>
      </c>
      <c r="N12" s="160">
        <f t="shared" si="1"/>
        <v>30976</v>
      </c>
      <c r="O12" s="18">
        <f t="shared" si="2"/>
        <v>13</v>
      </c>
      <c r="P12" s="542" t="s">
        <v>7</v>
      </c>
      <c r="Q12" s="273">
        <v>34897</v>
      </c>
    </row>
    <row r="13" spans="1:19" ht="13.5" customHeight="1" thickTop="1" thickBot="1" x14ac:dyDescent="0.2">
      <c r="H13" s="168">
        <v>31</v>
      </c>
      <c r="I13" s="245" t="s">
        <v>126</v>
      </c>
      <c r="J13" s="545">
        <v>30074</v>
      </c>
      <c r="K13" s="147"/>
      <c r="L13" s="113"/>
      <c r="M13" s="228"/>
      <c r="N13" s="460">
        <f>SUM(J43)</f>
        <v>717521</v>
      </c>
      <c r="O13" s="5"/>
      <c r="P13" s="372" t="s">
        <v>182</v>
      </c>
      <c r="Q13" s="275">
        <v>765006</v>
      </c>
    </row>
    <row r="14" spans="1:19" ht="13.5" customHeight="1" x14ac:dyDescent="0.15">
      <c r="B14" s="24"/>
      <c r="G14" s="1"/>
      <c r="H14" s="119">
        <v>38</v>
      </c>
      <c r="I14" s="224" t="s">
        <v>39</v>
      </c>
      <c r="J14" s="17">
        <v>28475</v>
      </c>
      <c r="K14" s="147"/>
      <c r="L14" s="31"/>
      <c r="N14" t="s">
        <v>66</v>
      </c>
      <c r="O14"/>
    </row>
    <row r="15" spans="1:19" ht="13.5" customHeight="1" x14ac:dyDescent="0.15">
      <c r="H15" s="119">
        <v>3</v>
      </c>
      <c r="I15" s="224" t="s">
        <v>11</v>
      </c>
      <c r="J15" s="17">
        <v>20902</v>
      </c>
      <c r="K15" s="147"/>
      <c r="L15" s="31"/>
      <c r="M15" s="1" t="s">
        <v>217</v>
      </c>
      <c r="N15" s="19"/>
      <c r="O15"/>
      <c r="P15" s="453" t="s">
        <v>218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14</v>
      </c>
      <c r="I16" s="224" t="s">
        <v>20</v>
      </c>
      <c r="J16" s="17">
        <v>12968</v>
      </c>
      <c r="K16" s="147"/>
      <c r="L16" s="5">
        <f>SUM(L3)</f>
        <v>33</v>
      </c>
      <c r="M16" s="17">
        <f>SUM(N3)</f>
        <v>100859</v>
      </c>
      <c r="N16" s="224" t="s">
        <v>0</v>
      </c>
      <c r="O16" s="5">
        <f>SUM(O3)</f>
        <v>33</v>
      </c>
      <c r="P16" s="17">
        <f>SUM(M16)</f>
        <v>100859</v>
      </c>
      <c r="Q16" s="377">
        <v>86513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15</v>
      </c>
      <c r="I17" s="224" t="s">
        <v>21</v>
      </c>
      <c r="J17" s="17">
        <v>11268</v>
      </c>
      <c r="K17" s="147"/>
      <c r="L17" s="5">
        <f t="shared" ref="L17:L25" si="3">SUM(L4)</f>
        <v>26</v>
      </c>
      <c r="M17" s="17">
        <f t="shared" ref="M17:M25" si="4">SUM(N4)</f>
        <v>93908</v>
      </c>
      <c r="N17" s="224" t="s">
        <v>31</v>
      </c>
      <c r="O17" s="5">
        <f t="shared" ref="O17:O25" si="5">SUM(O4)</f>
        <v>26</v>
      </c>
      <c r="P17" s="17">
        <f t="shared" ref="P17:P25" si="6">SUM(M17)</f>
        <v>93908</v>
      </c>
      <c r="Q17" s="378">
        <v>96785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2</v>
      </c>
      <c r="I18" s="224" t="s">
        <v>6</v>
      </c>
      <c r="J18" s="17">
        <v>10877</v>
      </c>
      <c r="K18" s="147"/>
      <c r="L18" s="5">
        <f t="shared" si="3"/>
        <v>16</v>
      </c>
      <c r="M18" s="17">
        <f t="shared" si="4"/>
        <v>58500</v>
      </c>
      <c r="N18" s="224" t="s">
        <v>3</v>
      </c>
      <c r="O18" s="5">
        <f t="shared" si="5"/>
        <v>16</v>
      </c>
      <c r="P18" s="17">
        <f t="shared" si="6"/>
        <v>58500</v>
      </c>
      <c r="Q18" s="378">
        <v>58670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8"/>
      <c r="H19" s="119">
        <v>9</v>
      </c>
      <c r="I19" s="454" t="s">
        <v>201</v>
      </c>
      <c r="J19" s="17">
        <v>10029</v>
      </c>
      <c r="L19" s="5">
        <f t="shared" si="3"/>
        <v>36</v>
      </c>
      <c r="M19" s="17">
        <f t="shared" si="4"/>
        <v>53642</v>
      </c>
      <c r="N19" s="225" t="s">
        <v>5</v>
      </c>
      <c r="O19" s="5">
        <f t="shared" si="5"/>
        <v>36</v>
      </c>
      <c r="P19" s="17">
        <f t="shared" si="6"/>
        <v>53642</v>
      </c>
      <c r="Q19" s="378">
        <v>51342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37</v>
      </c>
      <c r="I20" s="224" t="s">
        <v>38</v>
      </c>
      <c r="J20" s="17">
        <v>8820</v>
      </c>
      <c r="L20" s="5">
        <f t="shared" si="3"/>
        <v>17</v>
      </c>
      <c r="M20" s="17">
        <f t="shared" si="4"/>
        <v>51815</v>
      </c>
      <c r="N20" s="224" t="s">
        <v>22</v>
      </c>
      <c r="O20" s="5">
        <f t="shared" si="5"/>
        <v>17</v>
      </c>
      <c r="P20" s="17">
        <f t="shared" si="6"/>
        <v>51815</v>
      </c>
      <c r="Q20" s="378">
        <v>49858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21</v>
      </c>
      <c r="I21" s="454" t="s">
        <v>193</v>
      </c>
      <c r="J21" s="17">
        <v>8661</v>
      </c>
      <c r="L21" s="5">
        <f t="shared" si="3"/>
        <v>34</v>
      </c>
      <c r="M21" s="17">
        <f t="shared" si="4"/>
        <v>46659</v>
      </c>
      <c r="N21" s="224" t="s">
        <v>1</v>
      </c>
      <c r="O21" s="5">
        <f t="shared" si="5"/>
        <v>34</v>
      </c>
      <c r="P21" s="17">
        <f t="shared" si="6"/>
        <v>46659</v>
      </c>
      <c r="Q21" s="378">
        <v>43644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11</v>
      </c>
      <c r="I22" s="224" t="s">
        <v>18</v>
      </c>
      <c r="J22" s="300">
        <v>5033</v>
      </c>
      <c r="K22" s="19"/>
      <c r="L22" s="5">
        <f t="shared" si="3"/>
        <v>25</v>
      </c>
      <c r="M22" s="17">
        <f t="shared" si="4"/>
        <v>37040</v>
      </c>
      <c r="N22" s="227" t="s">
        <v>30</v>
      </c>
      <c r="O22" s="5">
        <f t="shared" si="5"/>
        <v>25</v>
      </c>
      <c r="P22" s="17">
        <f t="shared" si="6"/>
        <v>37040</v>
      </c>
      <c r="Q22" s="378">
        <v>31864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22</v>
      </c>
      <c r="I23" s="224" t="s">
        <v>27</v>
      </c>
      <c r="J23" s="300">
        <v>3937</v>
      </c>
      <c r="K23" s="19"/>
      <c r="L23" s="5">
        <f t="shared" si="3"/>
        <v>40</v>
      </c>
      <c r="M23" s="17">
        <f t="shared" si="4"/>
        <v>37016</v>
      </c>
      <c r="N23" s="225" t="s">
        <v>2</v>
      </c>
      <c r="O23" s="5">
        <f t="shared" si="5"/>
        <v>40</v>
      </c>
      <c r="P23" s="17">
        <f t="shared" si="6"/>
        <v>37016</v>
      </c>
      <c r="Q23" s="378">
        <v>38532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1</v>
      </c>
      <c r="I24" s="224" t="s">
        <v>4</v>
      </c>
      <c r="J24" s="17">
        <v>3393</v>
      </c>
      <c r="K24" s="19"/>
      <c r="L24" s="5">
        <f t="shared" si="3"/>
        <v>24</v>
      </c>
      <c r="M24" s="17">
        <f t="shared" si="4"/>
        <v>35593</v>
      </c>
      <c r="N24" s="302" t="s">
        <v>29</v>
      </c>
      <c r="O24" s="5">
        <f t="shared" si="5"/>
        <v>24</v>
      </c>
      <c r="P24" s="17">
        <f t="shared" si="6"/>
        <v>35593</v>
      </c>
      <c r="Q24" s="378">
        <v>33093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27</v>
      </c>
      <c r="I25" s="224" t="s">
        <v>32</v>
      </c>
      <c r="J25" s="193">
        <v>3015</v>
      </c>
      <c r="K25" s="19"/>
      <c r="L25" s="18">
        <f t="shared" si="3"/>
        <v>13</v>
      </c>
      <c r="M25" s="160">
        <f t="shared" si="4"/>
        <v>30976</v>
      </c>
      <c r="N25" s="542" t="s">
        <v>7</v>
      </c>
      <c r="O25" s="18">
        <f t="shared" si="5"/>
        <v>13</v>
      </c>
      <c r="P25" s="160">
        <f t="shared" si="6"/>
        <v>30976</v>
      </c>
      <c r="Q25" s="379">
        <v>36434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12</v>
      </c>
      <c r="I26" s="224" t="s">
        <v>19</v>
      </c>
      <c r="J26" s="17">
        <v>2622</v>
      </c>
      <c r="K26" s="19"/>
      <c r="L26" s="161"/>
      <c r="M26" s="226">
        <f>SUM(J43-(M16+M17+M18+M19+M20+M21+M22+M23+M24+M25))</f>
        <v>171513</v>
      </c>
      <c r="N26" s="301" t="s">
        <v>46</v>
      </c>
      <c r="O26" s="162"/>
      <c r="P26" s="226">
        <f>SUM(M26)</f>
        <v>171513</v>
      </c>
      <c r="Q26" s="226"/>
      <c r="R26" s="246">
        <v>672848</v>
      </c>
      <c r="T26" s="33"/>
    </row>
    <row r="27" spans="2:20" ht="13.5" customHeight="1" x14ac:dyDescent="0.15">
      <c r="H27" s="119">
        <v>30</v>
      </c>
      <c r="I27" s="224" t="s">
        <v>34</v>
      </c>
      <c r="J27" s="17">
        <v>2592</v>
      </c>
      <c r="K27" s="19"/>
      <c r="M27" s="58" t="s">
        <v>227</v>
      </c>
      <c r="N27" s="58"/>
      <c r="O27" s="155"/>
      <c r="P27" s="156" t="s">
        <v>228</v>
      </c>
    </row>
    <row r="28" spans="2:20" ht="13.5" customHeight="1" x14ac:dyDescent="0.15">
      <c r="G28" s="21"/>
      <c r="H28" s="119">
        <v>39</v>
      </c>
      <c r="I28" s="224" t="s">
        <v>40</v>
      </c>
      <c r="J28" s="17">
        <v>2115</v>
      </c>
      <c r="K28" s="19"/>
      <c r="M28" s="125">
        <f t="shared" ref="M28:M37" si="7">SUM(Q3)</f>
        <v>89699</v>
      </c>
      <c r="N28" s="224" t="s">
        <v>0</v>
      </c>
      <c r="O28" s="5">
        <f>SUM(L3)</f>
        <v>33</v>
      </c>
      <c r="P28" s="125">
        <f t="shared" ref="P28:P37" si="8">SUM(Q3)</f>
        <v>89699</v>
      </c>
    </row>
    <row r="29" spans="2:20" ht="13.5" customHeight="1" x14ac:dyDescent="0.15">
      <c r="H29" s="119">
        <v>18</v>
      </c>
      <c r="I29" s="224" t="s">
        <v>23</v>
      </c>
      <c r="J29" s="17">
        <v>1763</v>
      </c>
      <c r="K29" s="19"/>
      <c r="M29" s="125">
        <f t="shared" si="7"/>
        <v>100730</v>
      </c>
      <c r="N29" s="224" t="s">
        <v>31</v>
      </c>
      <c r="O29" s="5">
        <f t="shared" ref="O29:O37" si="9">SUM(L4)</f>
        <v>26</v>
      </c>
      <c r="P29" s="125">
        <f t="shared" si="8"/>
        <v>100730</v>
      </c>
    </row>
    <row r="30" spans="2:20" ht="13.5" customHeight="1" x14ac:dyDescent="0.15">
      <c r="H30" s="119">
        <v>35</v>
      </c>
      <c r="I30" s="224" t="s">
        <v>37</v>
      </c>
      <c r="J30" s="193">
        <v>1339</v>
      </c>
      <c r="K30" s="19"/>
      <c r="M30" s="125">
        <f t="shared" si="7"/>
        <v>68175</v>
      </c>
      <c r="N30" s="224" t="s">
        <v>3</v>
      </c>
      <c r="O30" s="5">
        <f t="shared" si="9"/>
        <v>16</v>
      </c>
      <c r="P30" s="125">
        <f t="shared" si="8"/>
        <v>68175</v>
      </c>
    </row>
    <row r="31" spans="2:20" ht="13.5" customHeight="1" x14ac:dyDescent="0.15">
      <c r="H31" s="119">
        <v>29</v>
      </c>
      <c r="I31" s="224" t="s">
        <v>116</v>
      </c>
      <c r="J31" s="17">
        <v>1176</v>
      </c>
      <c r="K31" s="19"/>
      <c r="M31" s="125">
        <f t="shared" si="7"/>
        <v>85850</v>
      </c>
      <c r="N31" s="225" t="s">
        <v>5</v>
      </c>
      <c r="O31" s="5">
        <f t="shared" si="9"/>
        <v>36</v>
      </c>
      <c r="P31" s="125">
        <f t="shared" si="8"/>
        <v>85850</v>
      </c>
    </row>
    <row r="32" spans="2:20" ht="13.5" customHeight="1" x14ac:dyDescent="0.15">
      <c r="H32" s="119">
        <v>6</v>
      </c>
      <c r="I32" s="224" t="s">
        <v>14</v>
      </c>
      <c r="J32" s="17">
        <v>407</v>
      </c>
      <c r="K32" s="19"/>
      <c r="M32" s="125">
        <f t="shared" si="7"/>
        <v>44765</v>
      </c>
      <c r="N32" s="224" t="s">
        <v>22</v>
      </c>
      <c r="O32" s="5">
        <f t="shared" si="9"/>
        <v>17</v>
      </c>
      <c r="P32" s="125">
        <f t="shared" si="8"/>
        <v>44765</v>
      </c>
      <c r="S32" s="14"/>
    </row>
    <row r="33" spans="7:21" ht="13.5" customHeight="1" x14ac:dyDescent="0.15">
      <c r="G33" s="517"/>
      <c r="H33" s="119">
        <v>32</v>
      </c>
      <c r="I33" s="224" t="s">
        <v>36</v>
      </c>
      <c r="J33" s="193">
        <v>355</v>
      </c>
      <c r="K33" s="19"/>
      <c r="M33" s="125">
        <f t="shared" si="7"/>
        <v>62247</v>
      </c>
      <c r="N33" s="224" t="s">
        <v>1</v>
      </c>
      <c r="O33" s="5">
        <f t="shared" si="9"/>
        <v>34</v>
      </c>
      <c r="P33" s="125">
        <f t="shared" si="8"/>
        <v>62247</v>
      </c>
      <c r="S33" s="33"/>
      <c r="T33" s="33"/>
    </row>
    <row r="34" spans="7:21" ht="13.5" customHeight="1" x14ac:dyDescent="0.15">
      <c r="H34" s="119">
        <v>5</v>
      </c>
      <c r="I34" s="224" t="s">
        <v>13</v>
      </c>
      <c r="J34" s="300">
        <v>334</v>
      </c>
      <c r="K34" s="19"/>
      <c r="M34" s="125">
        <f t="shared" si="7"/>
        <v>34389</v>
      </c>
      <c r="N34" s="227" t="s">
        <v>30</v>
      </c>
      <c r="O34" s="5">
        <f t="shared" si="9"/>
        <v>25</v>
      </c>
      <c r="P34" s="125">
        <f t="shared" si="8"/>
        <v>34389</v>
      </c>
      <c r="S34" s="33"/>
      <c r="T34" s="33"/>
    </row>
    <row r="35" spans="7:21" ht="13.5" customHeight="1" x14ac:dyDescent="0.15">
      <c r="H35" s="119">
        <v>19</v>
      </c>
      <c r="I35" s="224" t="s">
        <v>24</v>
      </c>
      <c r="J35" s="17">
        <v>274</v>
      </c>
      <c r="K35" s="19"/>
      <c r="M35" s="125">
        <f t="shared" si="7"/>
        <v>50881</v>
      </c>
      <c r="N35" s="225" t="s">
        <v>2</v>
      </c>
      <c r="O35" s="5">
        <f t="shared" si="9"/>
        <v>40</v>
      </c>
      <c r="P35" s="125">
        <f t="shared" si="8"/>
        <v>50881</v>
      </c>
      <c r="S35" s="33"/>
    </row>
    <row r="36" spans="7:21" ht="13.5" customHeight="1" x14ac:dyDescent="0.15">
      <c r="H36" s="119">
        <v>7</v>
      </c>
      <c r="I36" s="224" t="s">
        <v>15</v>
      </c>
      <c r="J36" s="300">
        <v>260</v>
      </c>
      <c r="K36" s="19"/>
      <c r="M36" s="125">
        <f t="shared" si="7"/>
        <v>31969</v>
      </c>
      <c r="N36" s="302" t="s">
        <v>29</v>
      </c>
      <c r="O36" s="5">
        <f t="shared" si="9"/>
        <v>24</v>
      </c>
      <c r="P36" s="125">
        <f t="shared" si="8"/>
        <v>31969</v>
      </c>
      <c r="S36" s="33"/>
    </row>
    <row r="37" spans="7:21" ht="13.5" customHeight="1" thickBot="1" x14ac:dyDescent="0.2">
      <c r="H37" s="119">
        <v>4</v>
      </c>
      <c r="I37" s="224" t="s">
        <v>12</v>
      </c>
      <c r="J37" s="300">
        <v>258</v>
      </c>
      <c r="K37" s="19"/>
      <c r="M37" s="159">
        <f t="shared" si="7"/>
        <v>34897</v>
      </c>
      <c r="N37" s="542" t="s">
        <v>7</v>
      </c>
      <c r="O37" s="18">
        <f t="shared" si="9"/>
        <v>13</v>
      </c>
      <c r="P37" s="159">
        <f t="shared" si="8"/>
        <v>34897</v>
      </c>
      <c r="S37" s="33"/>
    </row>
    <row r="38" spans="7:21" ht="13.5" customHeight="1" thickTop="1" x14ac:dyDescent="0.15">
      <c r="G38" s="498"/>
      <c r="H38" s="119">
        <v>23</v>
      </c>
      <c r="I38" s="224" t="s">
        <v>28</v>
      </c>
      <c r="J38" s="17">
        <v>210</v>
      </c>
      <c r="K38" s="19"/>
      <c r="M38" s="466">
        <f>SUM(Q13-(Q3+Q4+Q5+Q6+Q7+Q8+Q9+Q10+Q11+Q12))</f>
        <v>161404</v>
      </c>
      <c r="N38" s="467" t="s">
        <v>197</v>
      </c>
      <c r="O38" s="468"/>
      <c r="P38" s="469">
        <f>SUM(M38)</f>
        <v>161404</v>
      </c>
      <c r="U38" s="33"/>
    </row>
    <row r="39" spans="7:21" ht="13.5" customHeight="1" x14ac:dyDescent="0.15">
      <c r="H39" s="119">
        <v>20</v>
      </c>
      <c r="I39" s="224" t="s">
        <v>25</v>
      </c>
      <c r="J39" s="126">
        <v>180</v>
      </c>
      <c r="K39" s="19"/>
      <c r="P39" s="33"/>
    </row>
    <row r="40" spans="7:21" ht="13.5" customHeight="1" x14ac:dyDescent="0.15">
      <c r="H40" s="119">
        <v>10</v>
      </c>
      <c r="I40" s="224" t="s">
        <v>17</v>
      </c>
      <c r="J40" s="17">
        <v>92</v>
      </c>
      <c r="K40" s="19"/>
    </row>
    <row r="41" spans="7:21" ht="13.5" customHeight="1" x14ac:dyDescent="0.15">
      <c r="G41" s="517"/>
      <c r="H41" s="119">
        <v>8</v>
      </c>
      <c r="I41" s="224" t="s">
        <v>16</v>
      </c>
      <c r="J41" s="17">
        <v>52</v>
      </c>
      <c r="K41" s="19"/>
    </row>
    <row r="42" spans="7:21" ht="13.5" customHeight="1" thickBot="1" x14ac:dyDescent="0.2">
      <c r="H42" s="194">
        <v>28</v>
      </c>
      <c r="I42" s="227" t="s">
        <v>33</v>
      </c>
      <c r="J42" s="160">
        <v>32</v>
      </c>
      <c r="K42" s="19"/>
    </row>
    <row r="43" spans="7:21" ht="13.5" customHeight="1" thickTop="1" x14ac:dyDescent="0.15">
      <c r="H43" s="161"/>
      <c r="I43" s="399" t="s">
        <v>111</v>
      </c>
      <c r="J43" s="400">
        <f>SUM(J3:J42)</f>
        <v>717521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216</v>
      </c>
      <c r="D52" s="12" t="s">
        <v>215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100859</v>
      </c>
      <c r="D53" s="126">
        <f t="shared" ref="D53:D63" si="11">SUM(Q3)</f>
        <v>89699</v>
      </c>
      <c r="E53" s="123">
        <f t="shared" ref="E53:E62" si="12">SUM(P16/Q16*100)</f>
        <v>116.58247893380185</v>
      </c>
      <c r="F53" s="25">
        <f t="shared" ref="F53:F63" si="13">SUM(C53/D53*100)</f>
        <v>112.44161027436203</v>
      </c>
      <c r="G53" s="26"/>
      <c r="I53" s="223"/>
    </row>
    <row r="54" spans="1:16" ht="13.5" customHeight="1" x14ac:dyDescent="0.15">
      <c r="A54" s="13">
        <v>2</v>
      </c>
      <c r="B54" s="224" t="s">
        <v>31</v>
      </c>
      <c r="C54" s="17">
        <f t="shared" si="10"/>
        <v>93908</v>
      </c>
      <c r="D54" s="126">
        <f t="shared" si="11"/>
        <v>100730</v>
      </c>
      <c r="E54" s="123">
        <f t="shared" si="12"/>
        <v>97.027431936767059</v>
      </c>
      <c r="F54" s="25">
        <f t="shared" si="13"/>
        <v>93.227439690261093</v>
      </c>
      <c r="G54" s="26"/>
      <c r="I54" s="223"/>
    </row>
    <row r="55" spans="1:16" ht="13.5" customHeight="1" x14ac:dyDescent="0.15">
      <c r="A55" s="13">
        <v>3</v>
      </c>
      <c r="B55" s="224" t="s">
        <v>3</v>
      </c>
      <c r="C55" s="17">
        <f t="shared" si="10"/>
        <v>58500</v>
      </c>
      <c r="D55" s="126">
        <f t="shared" si="11"/>
        <v>68175</v>
      </c>
      <c r="E55" s="123">
        <f t="shared" si="12"/>
        <v>99.710243736151355</v>
      </c>
      <c r="F55" s="25">
        <f t="shared" si="13"/>
        <v>85.808580858085804</v>
      </c>
      <c r="G55" s="26"/>
      <c r="I55" s="223"/>
    </row>
    <row r="56" spans="1:16" ht="13.5" customHeight="1" x14ac:dyDescent="0.15">
      <c r="A56" s="13">
        <v>4</v>
      </c>
      <c r="B56" s="225" t="s">
        <v>5</v>
      </c>
      <c r="C56" s="17">
        <f t="shared" si="10"/>
        <v>53642</v>
      </c>
      <c r="D56" s="126">
        <f t="shared" si="11"/>
        <v>85850</v>
      </c>
      <c r="E56" s="123">
        <f t="shared" si="12"/>
        <v>104.47976315686962</v>
      </c>
      <c r="F56" s="25">
        <f t="shared" si="13"/>
        <v>62.483401281304594</v>
      </c>
      <c r="G56" s="26"/>
      <c r="I56" s="223"/>
    </row>
    <row r="57" spans="1:16" ht="13.5" customHeight="1" x14ac:dyDescent="0.15">
      <c r="A57" s="13">
        <v>5</v>
      </c>
      <c r="B57" s="224" t="s">
        <v>22</v>
      </c>
      <c r="C57" s="17">
        <f t="shared" si="10"/>
        <v>51815</v>
      </c>
      <c r="D57" s="126">
        <f t="shared" si="11"/>
        <v>44765</v>
      </c>
      <c r="E57" s="123">
        <f t="shared" si="12"/>
        <v>103.92514741866903</v>
      </c>
      <c r="F57" s="25">
        <f t="shared" si="13"/>
        <v>115.74891097955992</v>
      </c>
      <c r="G57" s="26"/>
      <c r="I57" s="223"/>
      <c r="P57" s="33"/>
    </row>
    <row r="58" spans="1:16" ht="13.5" customHeight="1" x14ac:dyDescent="0.15">
      <c r="A58" s="13">
        <v>6</v>
      </c>
      <c r="B58" s="224" t="s">
        <v>1</v>
      </c>
      <c r="C58" s="17">
        <f t="shared" si="10"/>
        <v>46659</v>
      </c>
      <c r="D58" s="126">
        <f t="shared" si="11"/>
        <v>62247</v>
      </c>
      <c r="E58" s="123">
        <f t="shared" si="12"/>
        <v>106.90816607093758</v>
      </c>
      <c r="F58" s="25">
        <f t="shared" si="13"/>
        <v>74.957829292977976</v>
      </c>
      <c r="G58" s="26"/>
    </row>
    <row r="59" spans="1:16" ht="13.5" customHeight="1" x14ac:dyDescent="0.15">
      <c r="A59" s="13">
        <v>7</v>
      </c>
      <c r="B59" s="227" t="s">
        <v>30</v>
      </c>
      <c r="C59" s="17">
        <f t="shared" si="10"/>
        <v>37040</v>
      </c>
      <c r="D59" s="126">
        <f t="shared" si="11"/>
        <v>34389</v>
      </c>
      <c r="E59" s="123">
        <f t="shared" si="12"/>
        <v>116.24403715792116</v>
      </c>
      <c r="F59" s="25">
        <f t="shared" si="13"/>
        <v>107.70886039140424</v>
      </c>
      <c r="G59" s="26"/>
    </row>
    <row r="60" spans="1:16" ht="13.5" customHeight="1" x14ac:dyDescent="0.15">
      <c r="A60" s="13">
        <v>8</v>
      </c>
      <c r="B60" s="225" t="s">
        <v>2</v>
      </c>
      <c r="C60" s="17">
        <f t="shared" si="10"/>
        <v>37016</v>
      </c>
      <c r="D60" s="126">
        <f t="shared" si="11"/>
        <v>50881</v>
      </c>
      <c r="E60" s="123">
        <f t="shared" si="12"/>
        <v>96.065607806498505</v>
      </c>
      <c r="F60" s="25">
        <f t="shared" si="13"/>
        <v>72.750142489337861</v>
      </c>
      <c r="G60" s="26"/>
    </row>
    <row r="61" spans="1:16" ht="13.5" customHeight="1" x14ac:dyDescent="0.15">
      <c r="A61" s="13">
        <v>9</v>
      </c>
      <c r="B61" s="302" t="s">
        <v>29</v>
      </c>
      <c r="C61" s="17">
        <f t="shared" si="10"/>
        <v>35593</v>
      </c>
      <c r="D61" s="126">
        <f t="shared" si="11"/>
        <v>31969</v>
      </c>
      <c r="E61" s="123">
        <f t="shared" si="12"/>
        <v>107.55446771220501</v>
      </c>
      <c r="F61" s="25">
        <f t="shared" si="13"/>
        <v>111.33598173230317</v>
      </c>
      <c r="G61" s="26"/>
    </row>
    <row r="62" spans="1:16" ht="13.5" customHeight="1" thickBot="1" x14ac:dyDescent="0.2">
      <c r="A62" s="179">
        <v>10</v>
      </c>
      <c r="B62" s="542" t="s">
        <v>7</v>
      </c>
      <c r="C62" s="160">
        <f t="shared" si="10"/>
        <v>30976</v>
      </c>
      <c r="D62" s="180">
        <f t="shared" si="11"/>
        <v>34897</v>
      </c>
      <c r="E62" s="181">
        <f t="shared" si="12"/>
        <v>85.019487292089806</v>
      </c>
      <c r="F62" s="182">
        <f t="shared" si="13"/>
        <v>88.764077141301541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717521</v>
      </c>
      <c r="D63" s="185">
        <f t="shared" si="11"/>
        <v>765006</v>
      </c>
      <c r="E63" s="186">
        <f>SUM(C63/R26*100)</f>
        <v>106.63938957981595</v>
      </c>
      <c r="F63" s="187">
        <f t="shared" si="13"/>
        <v>93.792859140974059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74" sqref="M7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214</v>
      </c>
      <c r="I2" s="119"/>
      <c r="J2" s="257" t="s">
        <v>123</v>
      </c>
      <c r="K2" s="5"/>
      <c r="L2" s="408" t="s">
        <v>215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408" t="s">
        <v>120</v>
      </c>
      <c r="M3" s="1"/>
      <c r="N3" s="129"/>
      <c r="O3" s="129"/>
      <c r="S3" s="31"/>
      <c r="T3" s="31"/>
      <c r="U3" s="31"/>
    </row>
    <row r="4" spans="8:30" x14ac:dyDescent="0.15">
      <c r="H4" s="128">
        <v>24618</v>
      </c>
      <c r="I4" s="119">
        <v>33</v>
      </c>
      <c r="J4" s="224" t="s">
        <v>0</v>
      </c>
      <c r="K4" s="163">
        <f>SUM(I4)</f>
        <v>33</v>
      </c>
      <c r="L4" s="425">
        <v>20465</v>
      </c>
      <c r="M4" s="54"/>
      <c r="N4" s="130"/>
      <c r="O4" s="130"/>
      <c r="S4" s="31"/>
      <c r="T4" s="31"/>
      <c r="U4" s="31"/>
    </row>
    <row r="5" spans="8:30" x14ac:dyDescent="0.15">
      <c r="H5" s="267">
        <v>17916</v>
      </c>
      <c r="I5" s="119">
        <v>26</v>
      </c>
      <c r="J5" s="224" t="s">
        <v>31</v>
      </c>
      <c r="K5" s="163">
        <f t="shared" ref="K5:K13" si="0">SUM(I5)</f>
        <v>26</v>
      </c>
      <c r="L5" s="426">
        <v>16409</v>
      </c>
      <c r="M5" s="54"/>
      <c r="N5" s="130"/>
      <c r="O5" s="130"/>
      <c r="S5" s="31"/>
      <c r="T5" s="31"/>
      <c r="U5" s="31"/>
    </row>
    <row r="6" spans="8:30" x14ac:dyDescent="0.15">
      <c r="H6" s="267">
        <v>7125</v>
      </c>
      <c r="I6" s="119">
        <v>14</v>
      </c>
      <c r="J6" s="224" t="s">
        <v>20</v>
      </c>
      <c r="K6" s="163">
        <f t="shared" si="0"/>
        <v>14</v>
      </c>
      <c r="L6" s="426">
        <v>9061</v>
      </c>
      <c r="M6" s="54"/>
      <c r="N6" s="256"/>
      <c r="O6" s="130"/>
      <c r="S6" s="31"/>
      <c r="T6" s="31"/>
      <c r="U6" s="31"/>
    </row>
    <row r="7" spans="8:30" x14ac:dyDescent="0.15">
      <c r="H7" s="127">
        <v>5139</v>
      </c>
      <c r="I7" s="119">
        <v>34</v>
      </c>
      <c r="J7" s="224" t="s">
        <v>1</v>
      </c>
      <c r="K7" s="163">
        <f t="shared" si="0"/>
        <v>34</v>
      </c>
      <c r="L7" s="426">
        <v>1842</v>
      </c>
      <c r="M7" s="54"/>
      <c r="N7" s="130"/>
      <c r="O7" s="130"/>
      <c r="S7" s="31"/>
      <c r="T7" s="31"/>
      <c r="U7" s="31"/>
    </row>
    <row r="8" spans="8:30" x14ac:dyDescent="0.15">
      <c r="H8" s="452">
        <v>4514</v>
      </c>
      <c r="I8" s="119">
        <v>38</v>
      </c>
      <c r="J8" s="224" t="s">
        <v>39</v>
      </c>
      <c r="K8" s="163">
        <f t="shared" si="0"/>
        <v>38</v>
      </c>
      <c r="L8" s="426">
        <v>4645</v>
      </c>
      <c r="M8" s="54"/>
      <c r="N8" s="130"/>
      <c r="O8" s="130"/>
      <c r="S8" s="31"/>
      <c r="T8" s="31"/>
      <c r="U8" s="31"/>
    </row>
    <row r="9" spans="8:30" x14ac:dyDescent="0.15">
      <c r="H9" s="53">
        <v>4363</v>
      </c>
      <c r="I9" s="119">
        <v>24</v>
      </c>
      <c r="J9" s="224" t="s">
        <v>29</v>
      </c>
      <c r="K9" s="163">
        <f t="shared" si="0"/>
        <v>24</v>
      </c>
      <c r="L9" s="426">
        <v>2988</v>
      </c>
      <c r="M9" s="54"/>
      <c r="N9" s="130"/>
      <c r="O9" s="130"/>
      <c r="S9" s="31"/>
      <c r="T9" s="31"/>
      <c r="U9" s="31"/>
    </row>
    <row r="10" spans="8:30" x14ac:dyDescent="0.15">
      <c r="H10" s="53">
        <v>4292</v>
      </c>
      <c r="I10" s="194">
        <v>15</v>
      </c>
      <c r="J10" s="227" t="s">
        <v>21</v>
      </c>
      <c r="K10" s="163">
        <f t="shared" si="0"/>
        <v>15</v>
      </c>
      <c r="L10" s="426">
        <v>4194</v>
      </c>
      <c r="S10" s="31"/>
      <c r="T10" s="31"/>
      <c r="U10" s="31"/>
    </row>
    <row r="11" spans="8:30" x14ac:dyDescent="0.15">
      <c r="H11" s="52">
        <v>3008</v>
      </c>
      <c r="I11" s="119">
        <v>37</v>
      </c>
      <c r="J11" s="224" t="s">
        <v>38</v>
      </c>
      <c r="K11" s="163">
        <f t="shared" si="0"/>
        <v>37</v>
      </c>
      <c r="L11" s="426">
        <v>2091</v>
      </c>
      <c r="M11" s="54"/>
      <c r="N11" s="130"/>
      <c r="O11" s="130"/>
      <c r="S11" s="31"/>
      <c r="T11" s="31"/>
      <c r="U11" s="31"/>
    </row>
    <row r="12" spans="8:30" x14ac:dyDescent="0.15">
      <c r="H12" s="233">
        <v>2116</v>
      </c>
      <c r="I12" s="194">
        <v>27</v>
      </c>
      <c r="J12" s="227" t="s">
        <v>32</v>
      </c>
      <c r="K12" s="163">
        <f t="shared" si="0"/>
        <v>27</v>
      </c>
      <c r="L12" s="426">
        <v>2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47">
        <v>2061</v>
      </c>
      <c r="I13" s="527">
        <v>36</v>
      </c>
      <c r="J13" s="528" t="s">
        <v>5</v>
      </c>
      <c r="K13" s="163">
        <f t="shared" si="0"/>
        <v>36</v>
      </c>
      <c r="L13" s="426">
        <v>1980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127">
        <v>931</v>
      </c>
      <c r="I14" s="168">
        <v>25</v>
      </c>
      <c r="J14" s="245" t="s">
        <v>30</v>
      </c>
      <c r="K14" s="151" t="s">
        <v>8</v>
      </c>
      <c r="L14" s="427">
        <v>68064</v>
      </c>
      <c r="S14" s="31"/>
      <c r="T14" s="31"/>
      <c r="U14" s="31"/>
    </row>
    <row r="15" spans="8:30" x14ac:dyDescent="0.15">
      <c r="H15" s="53">
        <v>844</v>
      </c>
      <c r="I15" s="119">
        <v>17</v>
      </c>
      <c r="J15" s="224" t="s">
        <v>22</v>
      </c>
      <c r="K15" s="61"/>
      <c r="L15" s="1" t="s">
        <v>67</v>
      </c>
      <c r="M15" s="534" t="s">
        <v>112</v>
      </c>
      <c r="N15" s="51" t="s">
        <v>83</v>
      </c>
      <c r="S15" s="31"/>
      <c r="T15" s="31"/>
      <c r="U15" s="31"/>
    </row>
    <row r="16" spans="8:30" x14ac:dyDescent="0.15">
      <c r="H16" s="53">
        <v>382</v>
      </c>
      <c r="I16" s="404">
        <v>40</v>
      </c>
      <c r="J16" s="225" t="s">
        <v>2</v>
      </c>
      <c r="K16" s="163">
        <f>SUM(I4)</f>
        <v>33</v>
      </c>
      <c r="L16" s="224" t="s">
        <v>0</v>
      </c>
      <c r="M16" s="428">
        <v>27406</v>
      </c>
      <c r="N16" s="128">
        <f>SUM(H4)</f>
        <v>24618</v>
      </c>
      <c r="O16" s="54"/>
      <c r="P16" s="21"/>
      <c r="S16" s="31"/>
      <c r="T16" s="31"/>
      <c r="U16" s="31"/>
    </row>
    <row r="17" spans="1:21" x14ac:dyDescent="0.15">
      <c r="H17" s="127">
        <v>251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429">
        <v>18729</v>
      </c>
      <c r="N17" s="128">
        <f t="shared" ref="N17:N25" si="2">SUM(H5)</f>
        <v>17916</v>
      </c>
      <c r="O17" s="54"/>
      <c r="P17" s="21"/>
      <c r="S17" s="31"/>
      <c r="T17" s="31"/>
      <c r="U17" s="31"/>
    </row>
    <row r="18" spans="1:21" x14ac:dyDescent="0.15">
      <c r="H18" s="471">
        <v>210</v>
      </c>
      <c r="I18" s="119">
        <v>19</v>
      </c>
      <c r="J18" s="224" t="s">
        <v>24</v>
      </c>
      <c r="K18" s="163">
        <f t="shared" si="1"/>
        <v>14</v>
      </c>
      <c r="L18" s="224" t="s">
        <v>20</v>
      </c>
      <c r="M18" s="429">
        <v>8025</v>
      </c>
      <c r="N18" s="128">
        <f t="shared" si="2"/>
        <v>7125</v>
      </c>
      <c r="O18" s="54"/>
      <c r="P18" s="21"/>
      <c r="S18" s="31"/>
      <c r="T18" s="31"/>
      <c r="U18" s="31"/>
    </row>
    <row r="19" spans="1:21" x14ac:dyDescent="0.15">
      <c r="H19" s="52">
        <v>196</v>
      </c>
      <c r="I19" s="119">
        <v>31</v>
      </c>
      <c r="J19" s="224" t="s">
        <v>126</v>
      </c>
      <c r="K19" s="163">
        <f t="shared" si="1"/>
        <v>34</v>
      </c>
      <c r="L19" s="224" t="s">
        <v>1</v>
      </c>
      <c r="M19" s="429">
        <v>9353</v>
      </c>
      <c r="N19" s="128">
        <f t="shared" si="2"/>
        <v>5139</v>
      </c>
      <c r="O19" s="54"/>
      <c r="P19" s="21"/>
      <c r="S19" s="31"/>
      <c r="T19" s="31"/>
      <c r="U19" s="31"/>
    </row>
    <row r="20" spans="1:21" ht="14.25" thickBot="1" x14ac:dyDescent="0.2">
      <c r="H20" s="549">
        <v>150</v>
      </c>
      <c r="I20" s="119">
        <v>16</v>
      </c>
      <c r="J20" s="224" t="s">
        <v>3</v>
      </c>
      <c r="K20" s="163">
        <f t="shared" si="1"/>
        <v>38</v>
      </c>
      <c r="L20" s="224" t="s">
        <v>39</v>
      </c>
      <c r="M20" s="429">
        <v>4517</v>
      </c>
      <c r="N20" s="128">
        <f t="shared" si="2"/>
        <v>4514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214</v>
      </c>
      <c r="D21" s="74" t="s">
        <v>215</v>
      </c>
      <c r="E21" s="74" t="s">
        <v>54</v>
      </c>
      <c r="F21" s="74" t="s">
        <v>53</v>
      </c>
      <c r="G21" s="74" t="s">
        <v>55</v>
      </c>
      <c r="H21" s="53">
        <v>137</v>
      </c>
      <c r="I21" s="119">
        <v>21</v>
      </c>
      <c r="J21" s="224" t="s">
        <v>26</v>
      </c>
      <c r="K21" s="163">
        <f t="shared" si="1"/>
        <v>24</v>
      </c>
      <c r="L21" s="224" t="s">
        <v>29</v>
      </c>
      <c r="M21" s="429">
        <v>2965</v>
      </c>
      <c r="N21" s="128">
        <f t="shared" si="2"/>
        <v>4363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24618</v>
      </c>
      <c r="D22" s="128">
        <f>SUM(L4)</f>
        <v>20465</v>
      </c>
      <c r="E22" s="66">
        <f t="shared" ref="E22:E32" si="4">SUM(N16/M16*100)</f>
        <v>89.827045172589948</v>
      </c>
      <c r="F22" s="70">
        <f>SUM(C22/D22*100)</f>
        <v>120.29318348399707</v>
      </c>
      <c r="G22" s="5"/>
      <c r="H22" s="131">
        <v>113</v>
      </c>
      <c r="I22" s="119">
        <v>23</v>
      </c>
      <c r="J22" s="224" t="s">
        <v>28</v>
      </c>
      <c r="K22" s="163">
        <f t="shared" si="1"/>
        <v>15</v>
      </c>
      <c r="L22" s="227" t="s">
        <v>21</v>
      </c>
      <c r="M22" s="429">
        <v>4650</v>
      </c>
      <c r="N22" s="128">
        <f t="shared" si="2"/>
        <v>4292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17916</v>
      </c>
      <c r="D23" s="128">
        <f>SUM(L5)</f>
        <v>16409</v>
      </c>
      <c r="E23" s="66">
        <f t="shared" si="4"/>
        <v>95.659138234823004</v>
      </c>
      <c r="F23" s="70">
        <f t="shared" ref="F23:F32" si="5">SUM(C23/D23*100)</f>
        <v>109.18398439880552</v>
      </c>
      <c r="G23" s="5"/>
      <c r="H23" s="131">
        <v>42</v>
      </c>
      <c r="I23" s="119">
        <v>9</v>
      </c>
      <c r="J23" s="454" t="s">
        <v>202</v>
      </c>
      <c r="K23" s="163">
        <f t="shared" si="1"/>
        <v>37</v>
      </c>
      <c r="L23" s="224" t="s">
        <v>38</v>
      </c>
      <c r="M23" s="429">
        <v>1244</v>
      </c>
      <c r="N23" s="128">
        <f t="shared" si="2"/>
        <v>3008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7125</v>
      </c>
      <c r="D24" s="128">
        <f t="shared" ref="D24:D31" si="6">SUM(L6)</f>
        <v>9061</v>
      </c>
      <c r="E24" s="66">
        <f t="shared" si="4"/>
        <v>88.785046728971963</v>
      </c>
      <c r="F24" s="70">
        <f t="shared" si="5"/>
        <v>78.633704889085081</v>
      </c>
      <c r="G24" s="5"/>
      <c r="H24" s="176">
        <v>39</v>
      </c>
      <c r="I24" s="119">
        <v>4</v>
      </c>
      <c r="J24" s="224" t="s">
        <v>12</v>
      </c>
      <c r="K24" s="163">
        <f t="shared" si="1"/>
        <v>27</v>
      </c>
      <c r="L24" s="227" t="s">
        <v>32</v>
      </c>
      <c r="M24" s="429">
        <v>161</v>
      </c>
      <c r="N24" s="128">
        <f t="shared" si="2"/>
        <v>2116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1</v>
      </c>
      <c r="C25" s="52">
        <f t="shared" si="3"/>
        <v>5139</v>
      </c>
      <c r="D25" s="128">
        <f t="shared" si="6"/>
        <v>1842</v>
      </c>
      <c r="E25" s="66">
        <f t="shared" si="4"/>
        <v>54.944937453223567</v>
      </c>
      <c r="F25" s="70">
        <f t="shared" si="5"/>
        <v>278.99022801302931</v>
      </c>
      <c r="G25" s="5"/>
      <c r="H25" s="131">
        <v>33</v>
      </c>
      <c r="I25" s="119">
        <v>22</v>
      </c>
      <c r="J25" s="224" t="s">
        <v>27</v>
      </c>
      <c r="K25" s="252">
        <f t="shared" si="1"/>
        <v>36</v>
      </c>
      <c r="L25" s="528" t="s">
        <v>5</v>
      </c>
      <c r="M25" s="430">
        <v>1715</v>
      </c>
      <c r="N25" s="233">
        <f t="shared" si="2"/>
        <v>2061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39</v>
      </c>
      <c r="C26" s="128">
        <f t="shared" si="3"/>
        <v>4514</v>
      </c>
      <c r="D26" s="128">
        <f t="shared" si="6"/>
        <v>4645</v>
      </c>
      <c r="E26" s="537">
        <f t="shared" si="4"/>
        <v>99.933584237325661</v>
      </c>
      <c r="F26" s="541">
        <f t="shared" si="5"/>
        <v>97.179763186221749</v>
      </c>
      <c r="G26" s="16"/>
      <c r="H26" s="176">
        <v>30</v>
      </c>
      <c r="I26" s="119">
        <v>39</v>
      </c>
      <c r="J26" s="224" t="s">
        <v>40</v>
      </c>
      <c r="K26" s="5"/>
      <c r="L26" s="504" t="s">
        <v>192</v>
      </c>
      <c r="M26" s="431">
        <v>82732</v>
      </c>
      <c r="N26" s="265">
        <f>SUM(H44)</f>
        <v>78547</v>
      </c>
      <c r="S26" s="31"/>
      <c r="T26" s="31"/>
      <c r="U26" s="31"/>
    </row>
    <row r="27" spans="1:21" x14ac:dyDescent="0.15">
      <c r="A27" s="76">
        <v>6</v>
      </c>
      <c r="B27" s="224" t="s">
        <v>29</v>
      </c>
      <c r="C27" s="52">
        <f t="shared" si="3"/>
        <v>4363</v>
      </c>
      <c r="D27" s="128">
        <f t="shared" si="6"/>
        <v>2988</v>
      </c>
      <c r="E27" s="66">
        <f t="shared" si="4"/>
        <v>147.15008431703205</v>
      </c>
      <c r="F27" s="70">
        <f t="shared" si="5"/>
        <v>146.01740294511379</v>
      </c>
      <c r="G27" s="5"/>
      <c r="H27" s="176">
        <v>15</v>
      </c>
      <c r="I27" s="119">
        <v>2</v>
      </c>
      <c r="J27" s="224" t="s">
        <v>6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21</v>
      </c>
      <c r="C28" s="52">
        <f t="shared" si="3"/>
        <v>4292</v>
      </c>
      <c r="D28" s="128">
        <f t="shared" si="6"/>
        <v>4194</v>
      </c>
      <c r="E28" s="66">
        <f t="shared" si="4"/>
        <v>92.3010752688172</v>
      </c>
      <c r="F28" s="70">
        <f t="shared" si="5"/>
        <v>102.33667143538388</v>
      </c>
      <c r="G28" s="5"/>
      <c r="H28" s="533">
        <v>13</v>
      </c>
      <c r="I28" s="119">
        <v>32</v>
      </c>
      <c r="J28" s="224" t="s">
        <v>36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38</v>
      </c>
      <c r="C29" s="52">
        <f t="shared" si="3"/>
        <v>3008</v>
      </c>
      <c r="D29" s="128">
        <f t="shared" si="6"/>
        <v>2091</v>
      </c>
      <c r="E29" s="66">
        <f t="shared" si="4"/>
        <v>241.80064308681671</v>
      </c>
      <c r="F29" s="70">
        <f t="shared" si="5"/>
        <v>143.85461501673839</v>
      </c>
      <c r="G29" s="15"/>
      <c r="H29" s="131">
        <v>5</v>
      </c>
      <c r="I29" s="119">
        <v>6</v>
      </c>
      <c r="J29" s="224" t="s">
        <v>14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32</v>
      </c>
      <c r="C30" s="52">
        <f t="shared" si="3"/>
        <v>2116</v>
      </c>
      <c r="D30" s="128">
        <f t="shared" si="6"/>
        <v>2</v>
      </c>
      <c r="E30" s="66">
        <f t="shared" si="4"/>
        <v>1314.2857142857142</v>
      </c>
      <c r="F30" s="70">
        <f t="shared" si="5"/>
        <v>105800</v>
      </c>
      <c r="G30" s="16"/>
      <c r="H30" s="176">
        <v>3</v>
      </c>
      <c r="I30" s="119">
        <v>3</v>
      </c>
      <c r="J30" s="224" t="s">
        <v>11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28" t="s">
        <v>5</v>
      </c>
      <c r="C31" s="52">
        <f t="shared" si="3"/>
        <v>2061</v>
      </c>
      <c r="D31" s="128">
        <f t="shared" si="6"/>
        <v>1980</v>
      </c>
      <c r="E31" s="66">
        <f t="shared" si="4"/>
        <v>120.17492711370264</v>
      </c>
      <c r="F31" s="70">
        <f t="shared" si="5"/>
        <v>104.09090909090909</v>
      </c>
      <c r="G31" s="132"/>
      <c r="H31" s="533">
        <v>1</v>
      </c>
      <c r="I31" s="119">
        <v>12</v>
      </c>
      <c r="J31" s="224" t="s">
        <v>19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78547</v>
      </c>
      <c r="D32" s="82">
        <f>SUM(L14)</f>
        <v>68064</v>
      </c>
      <c r="E32" s="85">
        <f t="shared" si="4"/>
        <v>94.941497848474583</v>
      </c>
      <c r="F32" s="83">
        <f t="shared" si="5"/>
        <v>115.40168077103903</v>
      </c>
      <c r="G32" s="84"/>
      <c r="H32" s="548">
        <v>0</v>
      </c>
      <c r="I32" s="119">
        <v>5</v>
      </c>
      <c r="J32" s="224" t="s">
        <v>13</v>
      </c>
      <c r="L32" s="36"/>
      <c r="M32" s="31"/>
      <c r="S32" s="31"/>
      <c r="T32" s="31"/>
      <c r="U32" s="31"/>
    </row>
    <row r="33" spans="1:30" x14ac:dyDescent="0.15">
      <c r="H33" s="139">
        <v>0</v>
      </c>
      <c r="I33" s="119">
        <v>7</v>
      </c>
      <c r="J33" s="224" t="s">
        <v>15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5">
        <v>0</v>
      </c>
      <c r="I34" s="119">
        <v>8</v>
      </c>
      <c r="J34" s="224" t="s">
        <v>16</v>
      </c>
      <c r="L34" s="295"/>
      <c r="M34" s="31"/>
      <c r="S34" s="31"/>
      <c r="T34" s="31"/>
      <c r="U34" s="31"/>
    </row>
    <row r="35" spans="1:30" x14ac:dyDescent="0.15">
      <c r="H35" s="471">
        <v>0</v>
      </c>
      <c r="I35" s="119">
        <v>10</v>
      </c>
      <c r="J35" s="224" t="s">
        <v>17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139">
        <v>0</v>
      </c>
      <c r="I36" s="119">
        <v>11</v>
      </c>
      <c r="J36" s="224" t="s">
        <v>18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267">
        <v>0</v>
      </c>
      <c r="I37" s="119">
        <v>13</v>
      </c>
      <c r="J37" s="224" t="s">
        <v>7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127">
        <v>0</v>
      </c>
      <c r="I38" s="119">
        <v>18</v>
      </c>
      <c r="J38" s="224" t="s">
        <v>23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53">
        <v>0</v>
      </c>
      <c r="I39" s="119">
        <v>20</v>
      </c>
      <c r="J39" s="224" t="s">
        <v>25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127">
        <v>0</v>
      </c>
      <c r="I40" s="119">
        <v>28</v>
      </c>
      <c r="J40" s="224" t="s">
        <v>33</v>
      </c>
      <c r="L40" s="57"/>
      <c r="M40" s="31"/>
      <c r="S40" s="31"/>
      <c r="T40" s="31"/>
      <c r="U40" s="31"/>
    </row>
    <row r="41" spans="1:30" x14ac:dyDescent="0.15">
      <c r="H41" s="267">
        <v>0</v>
      </c>
      <c r="I41" s="119">
        <v>29</v>
      </c>
      <c r="J41" s="224" t="s">
        <v>116</v>
      </c>
      <c r="L41" s="57"/>
      <c r="M41" s="31"/>
      <c r="S41" s="31"/>
      <c r="T41" s="31"/>
      <c r="U41" s="31"/>
    </row>
    <row r="42" spans="1:30" x14ac:dyDescent="0.15">
      <c r="H42" s="53">
        <v>0</v>
      </c>
      <c r="I42" s="119">
        <v>30</v>
      </c>
      <c r="J42" s="224" t="s">
        <v>34</v>
      </c>
      <c r="L42" s="57"/>
      <c r="M42" s="31"/>
      <c r="S42" s="31"/>
      <c r="T42" s="31"/>
      <c r="U42" s="31"/>
    </row>
    <row r="43" spans="1:30" x14ac:dyDescent="0.15">
      <c r="H43" s="127">
        <v>0</v>
      </c>
      <c r="I43" s="119">
        <v>35</v>
      </c>
      <c r="J43" s="224" t="s">
        <v>37</v>
      </c>
      <c r="L43" s="57"/>
      <c r="M43" s="31"/>
      <c r="S43" s="37"/>
      <c r="T43" s="37"/>
      <c r="U43" s="37"/>
    </row>
    <row r="44" spans="1:30" x14ac:dyDescent="0.15">
      <c r="H44" s="164">
        <f>SUM(H4:H43)</f>
        <v>78547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216</v>
      </c>
      <c r="I47" s="119"/>
      <c r="J47" s="250" t="s">
        <v>79</v>
      </c>
      <c r="K47" s="5"/>
      <c r="L47" s="413" t="s">
        <v>215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418" t="s">
        <v>120</v>
      </c>
      <c r="S48" s="31"/>
      <c r="T48" s="31"/>
      <c r="U48" s="31"/>
      <c r="V48" s="31"/>
    </row>
    <row r="49" spans="1:22" x14ac:dyDescent="0.15">
      <c r="H49" s="52">
        <v>50088</v>
      </c>
      <c r="I49" s="119">
        <v>26</v>
      </c>
      <c r="J49" s="224" t="s">
        <v>31</v>
      </c>
      <c r="K49" s="5">
        <f>SUM(I49)</f>
        <v>26</v>
      </c>
      <c r="L49" s="419">
        <v>53798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52">
        <v>17378</v>
      </c>
      <c r="I50" s="119">
        <v>25</v>
      </c>
      <c r="J50" s="224" t="s">
        <v>30</v>
      </c>
      <c r="K50" s="5">
        <f t="shared" ref="K50:K58" si="7">SUM(I50)</f>
        <v>25</v>
      </c>
      <c r="L50" s="419">
        <v>18634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53">
        <v>14242</v>
      </c>
      <c r="I51" s="119">
        <v>33</v>
      </c>
      <c r="J51" s="224" t="s">
        <v>0</v>
      </c>
      <c r="K51" s="5">
        <f t="shared" si="7"/>
        <v>33</v>
      </c>
      <c r="L51" s="419">
        <v>15941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53">
        <v>11835</v>
      </c>
      <c r="I52" s="119">
        <v>13</v>
      </c>
      <c r="J52" s="224" t="s">
        <v>7</v>
      </c>
      <c r="K52" s="5">
        <f t="shared" si="7"/>
        <v>13</v>
      </c>
      <c r="L52" s="419">
        <v>13327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214</v>
      </c>
      <c r="D53" s="74" t="s">
        <v>215</v>
      </c>
      <c r="E53" s="74" t="s">
        <v>54</v>
      </c>
      <c r="F53" s="74" t="s">
        <v>53</v>
      </c>
      <c r="G53" s="74" t="s">
        <v>55</v>
      </c>
      <c r="H53" s="127">
        <v>10721</v>
      </c>
      <c r="I53" s="119">
        <v>34</v>
      </c>
      <c r="J53" s="224" t="s">
        <v>1</v>
      </c>
      <c r="K53" s="5">
        <f t="shared" si="7"/>
        <v>34</v>
      </c>
      <c r="L53" s="419">
        <v>9271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50088</v>
      </c>
      <c r="D54" s="139">
        <f>SUM(L49)</f>
        <v>53798</v>
      </c>
      <c r="E54" s="66">
        <f t="shared" ref="E54:E64" si="9">SUM(N63/M63*100)</f>
        <v>94.825921508490936</v>
      </c>
      <c r="F54" s="66">
        <f>SUM(C54/D54*100)</f>
        <v>93.103832856240004</v>
      </c>
      <c r="G54" s="5"/>
      <c r="H54" s="127">
        <v>7859</v>
      </c>
      <c r="I54" s="119">
        <v>40</v>
      </c>
      <c r="J54" s="224" t="s">
        <v>2</v>
      </c>
      <c r="K54" s="5">
        <f t="shared" si="7"/>
        <v>40</v>
      </c>
      <c r="L54" s="419">
        <v>8513</v>
      </c>
      <c r="M54" s="31"/>
      <c r="N54" s="499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30</v>
      </c>
      <c r="C55" s="52">
        <f t="shared" si="8"/>
        <v>17378</v>
      </c>
      <c r="D55" s="139">
        <f t="shared" ref="D55:D64" si="10">SUM(L50)</f>
        <v>18634</v>
      </c>
      <c r="E55" s="66">
        <f t="shared" si="9"/>
        <v>201.64771408679508</v>
      </c>
      <c r="F55" s="66">
        <f t="shared" ref="F55:F64" si="11">SUM(C55/D55*100)</f>
        <v>93.259632929054419</v>
      </c>
      <c r="G55" s="5"/>
      <c r="H55" s="53">
        <v>5801</v>
      </c>
      <c r="I55" s="119">
        <v>16</v>
      </c>
      <c r="J55" s="224" t="s">
        <v>3</v>
      </c>
      <c r="K55" s="5">
        <f t="shared" si="7"/>
        <v>16</v>
      </c>
      <c r="L55" s="419">
        <v>9420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0</v>
      </c>
      <c r="C56" s="52">
        <f t="shared" si="8"/>
        <v>14242</v>
      </c>
      <c r="D56" s="139">
        <f t="shared" si="10"/>
        <v>15941</v>
      </c>
      <c r="E56" s="66">
        <f t="shared" si="9"/>
        <v>136.85019698280004</v>
      </c>
      <c r="F56" s="66">
        <f t="shared" si="11"/>
        <v>89.341948434853521</v>
      </c>
      <c r="G56" s="5"/>
      <c r="H56" s="452">
        <v>3966</v>
      </c>
      <c r="I56" s="119">
        <v>24</v>
      </c>
      <c r="J56" s="224" t="s">
        <v>29</v>
      </c>
      <c r="K56" s="5">
        <f t="shared" si="7"/>
        <v>24</v>
      </c>
      <c r="L56" s="419">
        <v>3150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7</v>
      </c>
      <c r="C57" s="52">
        <f t="shared" si="8"/>
        <v>11835</v>
      </c>
      <c r="D57" s="139">
        <f t="shared" si="10"/>
        <v>13327</v>
      </c>
      <c r="E57" s="66">
        <f t="shared" si="9"/>
        <v>83.28055731475618</v>
      </c>
      <c r="F57" s="66">
        <f t="shared" si="11"/>
        <v>88.804682224056435</v>
      </c>
      <c r="G57" s="5"/>
      <c r="H57" s="131">
        <v>3826</v>
      </c>
      <c r="I57" s="119">
        <v>36</v>
      </c>
      <c r="J57" s="224" t="s">
        <v>5</v>
      </c>
      <c r="K57" s="5">
        <f t="shared" si="7"/>
        <v>36</v>
      </c>
      <c r="L57" s="419">
        <v>2665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1</v>
      </c>
      <c r="C58" s="52">
        <f t="shared" si="8"/>
        <v>10721</v>
      </c>
      <c r="D58" s="139">
        <f t="shared" si="10"/>
        <v>9271</v>
      </c>
      <c r="E58" s="66">
        <f t="shared" si="9"/>
        <v>238.82824682557361</v>
      </c>
      <c r="F58" s="66">
        <f t="shared" si="11"/>
        <v>115.6401682666379</v>
      </c>
      <c r="G58" s="16"/>
      <c r="H58" s="233">
        <v>3200</v>
      </c>
      <c r="I58" s="194">
        <v>15</v>
      </c>
      <c r="J58" s="227" t="s">
        <v>21</v>
      </c>
      <c r="K58" s="18">
        <f t="shared" si="7"/>
        <v>15</v>
      </c>
      <c r="L58" s="420">
        <v>3234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2</v>
      </c>
      <c r="C59" s="52">
        <f t="shared" si="8"/>
        <v>7859</v>
      </c>
      <c r="D59" s="139">
        <f t="shared" si="10"/>
        <v>8513</v>
      </c>
      <c r="E59" s="66">
        <f t="shared" si="9"/>
        <v>95.168321627512725</v>
      </c>
      <c r="F59" s="66">
        <f t="shared" si="11"/>
        <v>92.31763185715964</v>
      </c>
      <c r="G59" s="5"/>
      <c r="H59" s="544">
        <v>2924</v>
      </c>
      <c r="I59" s="459">
        <v>22</v>
      </c>
      <c r="J59" s="304" t="s">
        <v>27</v>
      </c>
      <c r="K59" s="12" t="s">
        <v>75</v>
      </c>
      <c r="L59" s="421">
        <v>142228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3</v>
      </c>
      <c r="C60" s="52">
        <f t="shared" si="8"/>
        <v>5801</v>
      </c>
      <c r="D60" s="139">
        <f t="shared" si="10"/>
        <v>9420</v>
      </c>
      <c r="E60" s="66">
        <f t="shared" si="9"/>
        <v>191.70522141440847</v>
      </c>
      <c r="F60" s="66">
        <f t="shared" si="11"/>
        <v>61.581740976645435</v>
      </c>
      <c r="G60" s="5"/>
      <c r="H60" s="131">
        <v>1298</v>
      </c>
      <c r="I60" s="197">
        <v>38</v>
      </c>
      <c r="J60" s="224" t="s">
        <v>39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29</v>
      </c>
      <c r="C61" s="52">
        <f t="shared" si="8"/>
        <v>3966</v>
      </c>
      <c r="D61" s="139">
        <f t="shared" si="10"/>
        <v>3150</v>
      </c>
      <c r="E61" s="66">
        <f t="shared" si="9"/>
        <v>118.21162444113264</v>
      </c>
      <c r="F61" s="66">
        <f t="shared" si="11"/>
        <v>125.9047619047619</v>
      </c>
      <c r="G61" s="15"/>
      <c r="H61" s="131">
        <v>477</v>
      </c>
      <c r="I61" s="197">
        <v>21</v>
      </c>
      <c r="J61" s="5" t="s">
        <v>189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5</v>
      </c>
      <c r="C62" s="52">
        <f t="shared" si="8"/>
        <v>3826</v>
      </c>
      <c r="D62" s="139">
        <f t="shared" si="10"/>
        <v>2665</v>
      </c>
      <c r="E62" s="66">
        <f t="shared" si="9"/>
        <v>90.299740382345988</v>
      </c>
      <c r="F62" s="66">
        <f t="shared" si="11"/>
        <v>143.56472795497186</v>
      </c>
      <c r="G62" s="16"/>
      <c r="H62" s="131">
        <v>315</v>
      </c>
      <c r="I62" s="244">
        <v>17</v>
      </c>
      <c r="J62" s="224" t="s">
        <v>22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21</v>
      </c>
      <c r="C63" s="447">
        <f t="shared" si="8"/>
        <v>3200</v>
      </c>
      <c r="D63" s="195">
        <f t="shared" si="10"/>
        <v>3234</v>
      </c>
      <c r="E63" s="72">
        <f t="shared" si="9"/>
        <v>108.437817688919</v>
      </c>
      <c r="F63" s="72">
        <f t="shared" si="11"/>
        <v>98.948670377241811</v>
      </c>
      <c r="G63" s="132"/>
      <c r="H63" s="176">
        <v>118</v>
      </c>
      <c r="I63" s="119">
        <v>9</v>
      </c>
      <c r="J63" s="454" t="s">
        <v>199</v>
      </c>
      <c r="K63" s="5">
        <f>SUM(K49)</f>
        <v>26</v>
      </c>
      <c r="L63" s="224" t="s">
        <v>31</v>
      </c>
      <c r="M63" s="236">
        <v>52821</v>
      </c>
      <c r="N63" s="128">
        <f>SUM(H49)</f>
        <v>50088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134239</v>
      </c>
      <c r="D64" s="196">
        <f t="shared" si="10"/>
        <v>142228</v>
      </c>
      <c r="E64" s="85">
        <f t="shared" si="9"/>
        <v>114.97002398081536</v>
      </c>
      <c r="F64" s="85">
        <f t="shared" si="11"/>
        <v>94.382962567145711</v>
      </c>
      <c r="G64" s="84"/>
      <c r="H64" s="176">
        <v>62</v>
      </c>
      <c r="I64" s="119">
        <v>23</v>
      </c>
      <c r="J64" s="224" t="s">
        <v>28</v>
      </c>
      <c r="K64" s="5">
        <f t="shared" ref="K64:K72" si="12">SUM(K50)</f>
        <v>25</v>
      </c>
      <c r="L64" s="224" t="s">
        <v>30</v>
      </c>
      <c r="M64" s="236">
        <v>8618</v>
      </c>
      <c r="N64" s="128">
        <f t="shared" ref="N64:N72" si="13">SUM(H50)</f>
        <v>17378</v>
      </c>
      <c r="O64" s="54"/>
      <c r="S64" s="31"/>
      <c r="T64" s="31"/>
      <c r="U64" s="31"/>
      <c r="V64" s="31"/>
    </row>
    <row r="65" spans="2:22" x14ac:dyDescent="0.15">
      <c r="H65" s="52">
        <v>60</v>
      </c>
      <c r="I65" s="119">
        <v>27</v>
      </c>
      <c r="J65" s="224" t="s">
        <v>32</v>
      </c>
      <c r="K65" s="5">
        <f t="shared" si="12"/>
        <v>33</v>
      </c>
      <c r="L65" s="224" t="s">
        <v>0</v>
      </c>
      <c r="M65" s="236">
        <v>10407</v>
      </c>
      <c r="N65" s="128">
        <f t="shared" si="13"/>
        <v>14242</v>
      </c>
      <c r="O65" s="54"/>
      <c r="S65" s="31"/>
      <c r="T65" s="31"/>
      <c r="U65" s="31"/>
      <c r="V65" s="31"/>
    </row>
    <row r="66" spans="2:22" x14ac:dyDescent="0.15">
      <c r="H66" s="128">
        <v>22</v>
      </c>
      <c r="I66" s="119">
        <v>1</v>
      </c>
      <c r="J66" s="224" t="s">
        <v>4</v>
      </c>
      <c r="K66" s="5">
        <f t="shared" si="12"/>
        <v>13</v>
      </c>
      <c r="L66" s="224" t="s">
        <v>7</v>
      </c>
      <c r="M66" s="236">
        <v>14211</v>
      </c>
      <c r="N66" s="128">
        <f t="shared" si="13"/>
        <v>11835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6">
        <v>20</v>
      </c>
      <c r="I67" s="119">
        <v>12</v>
      </c>
      <c r="J67" s="224" t="s">
        <v>19</v>
      </c>
      <c r="K67" s="5">
        <f t="shared" si="12"/>
        <v>34</v>
      </c>
      <c r="L67" s="224" t="s">
        <v>1</v>
      </c>
      <c r="M67" s="236">
        <v>4489</v>
      </c>
      <c r="N67" s="128">
        <f t="shared" si="13"/>
        <v>10721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19</v>
      </c>
      <c r="I68" s="119">
        <v>29</v>
      </c>
      <c r="J68" s="224" t="s">
        <v>116</v>
      </c>
      <c r="K68" s="5">
        <f t="shared" si="12"/>
        <v>40</v>
      </c>
      <c r="L68" s="224" t="s">
        <v>2</v>
      </c>
      <c r="M68" s="236">
        <v>8258</v>
      </c>
      <c r="N68" s="128">
        <f t="shared" si="13"/>
        <v>7859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127">
        <v>8</v>
      </c>
      <c r="I69" s="119">
        <v>30</v>
      </c>
      <c r="J69" s="224" t="s">
        <v>34</v>
      </c>
      <c r="K69" s="5">
        <f t="shared" si="12"/>
        <v>16</v>
      </c>
      <c r="L69" s="224" t="s">
        <v>3</v>
      </c>
      <c r="M69" s="236">
        <v>3026</v>
      </c>
      <c r="N69" s="128">
        <f t="shared" si="13"/>
        <v>5801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127">
        <v>0</v>
      </c>
      <c r="I70" s="119">
        <v>2</v>
      </c>
      <c r="J70" s="224" t="s">
        <v>6</v>
      </c>
      <c r="K70" s="5">
        <f t="shared" si="12"/>
        <v>24</v>
      </c>
      <c r="L70" s="224" t="s">
        <v>29</v>
      </c>
      <c r="M70" s="236">
        <v>3355</v>
      </c>
      <c r="N70" s="128">
        <f t="shared" si="13"/>
        <v>3966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127">
        <v>0</v>
      </c>
      <c r="I71" s="119">
        <v>3</v>
      </c>
      <c r="J71" s="224" t="s">
        <v>11</v>
      </c>
      <c r="K71" s="5">
        <f t="shared" si="12"/>
        <v>36</v>
      </c>
      <c r="L71" s="224" t="s">
        <v>5</v>
      </c>
      <c r="M71" s="236">
        <v>4237</v>
      </c>
      <c r="N71" s="128">
        <f t="shared" si="13"/>
        <v>3826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53">
        <v>0</v>
      </c>
      <c r="I72" s="119">
        <v>4</v>
      </c>
      <c r="J72" s="224" t="s">
        <v>12</v>
      </c>
      <c r="K72" s="5">
        <f t="shared" si="12"/>
        <v>15</v>
      </c>
      <c r="L72" s="227" t="s">
        <v>21</v>
      </c>
      <c r="M72" s="237">
        <v>2951</v>
      </c>
      <c r="N72" s="128">
        <f t="shared" si="13"/>
        <v>3200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127">
        <v>0</v>
      </c>
      <c r="I73" s="119">
        <v>5</v>
      </c>
      <c r="J73" s="224" t="s">
        <v>13</v>
      </c>
      <c r="K73" s="52"/>
      <c r="L73" s="383" t="s">
        <v>106</v>
      </c>
      <c r="M73" s="235">
        <v>116760</v>
      </c>
      <c r="N73" s="234">
        <f>SUM(H89)</f>
        <v>134239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127">
        <v>0</v>
      </c>
      <c r="I74" s="119">
        <v>6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127">
        <v>0</v>
      </c>
      <c r="I75" s="119">
        <v>7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53">
        <v>0</v>
      </c>
      <c r="I76" s="119">
        <v>8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127">
        <v>0</v>
      </c>
      <c r="I77" s="119">
        <v>10</v>
      </c>
      <c r="J77" s="224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53">
        <v>0</v>
      </c>
      <c r="I78" s="119">
        <v>11</v>
      </c>
      <c r="J78" s="224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449">
        <v>0</v>
      </c>
      <c r="I79" s="119">
        <v>14</v>
      </c>
      <c r="J79" s="224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53">
        <v>0</v>
      </c>
      <c r="I80" s="119">
        <v>18</v>
      </c>
      <c r="J80" s="224" t="s">
        <v>23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169">
        <v>0</v>
      </c>
      <c r="I81" s="119">
        <v>19</v>
      </c>
      <c r="J81" s="224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6">
        <v>0</v>
      </c>
      <c r="I82" s="119">
        <v>20</v>
      </c>
      <c r="J82" s="224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127">
        <v>0</v>
      </c>
      <c r="I83" s="119">
        <v>28</v>
      </c>
      <c r="J83" s="224" t="s">
        <v>33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397">
        <v>0</v>
      </c>
      <c r="I84" s="119">
        <v>31</v>
      </c>
      <c r="J84" s="224" t="s">
        <v>117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53">
        <v>0</v>
      </c>
      <c r="I85" s="119">
        <v>32</v>
      </c>
      <c r="J85" s="224" t="s">
        <v>36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452">
        <v>0</v>
      </c>
      <c r="I86" s="119">
        <v>35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53">
        <v>0</v>
      </c>
      <c r="I87" s="119">
        <v>37</v>
      </c>
      <c r="J87" s="224" t="s">
        <v>38</v>
      </c>
      <c r="L87" s="57"/>
      <c r="M87" s="31"/>
      <c r="N87" s="31"/>
      <c r="O87" s="31"/>
      <c r="S87" s="37"/>
      <c r="T87" s="37"/>
    </row>
    <row r="88" spans="8:22" x14ac:dyDescent="0.15">
      <c r="H88" s="53">
        <v>0</v>
      </c>
      <c r="I88" s="119">
        <v>39</v>
      </c>
      <c r="J88" s="224" t="s">
        <v>40</v>
      </c>
      <c r="L88" s="57"/>
      <c r="M88" s="31"/>
      <c r="N88" s="31"/>
      <c r="O88" s="31"/>
      <c r="Q88" s="31"/>
    </row>
    <row r="89" spans="8:22" x14ac:dyDescent="0.15">
      <c r="H89" s="165">
        <f>SUM(H49:H88)</f>
        <v>134239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M78" sqref="M7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216</v>
      </c>
      <c r="I2" s="119"/>
      <c r="J2" s="259" t="s">
        <v>124</v>
      </c>
      <c r="K2" s="5"/>
      <c r="L2" s="251" t="s">
        <v>215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28">
        <v>28210</v>
      </c>
      <c r="I4" s="119">
        <v>31</v>
      </c>
      <c r="J4" s="40" t="s">
        <v>71</v>
      </c>
      <c r="K4" s="277">
        <f>SUM(I4)</f>
        <v>31</v>
      </c>
      <c r="L4" s="374">
        <v>18323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127">
        <v>23303</v>
      </c>
      <c r="I5" s="119">
        <v>17</v>
      </c>
      <c r="J5" s="40" t="s">
        <v>22</v>
      </c>
      <c r="K5" s="277">
        <f t="shared" ref="K5:K13" si="0">SUM(I5)</f>
        <v>17</v>
      </c>
      <c r="L5" s="374">
        <v>18269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20899</v>
      </c>
      <c r="I6" s="119">
        <v>3</v>
      </c>
      <c r="J6" s="40" t="s">
        <v>11</v>
      </c>
      <c r="K6" s="277">
        <f t="shared" si="0"/>
        <v>3</v>
      </c>
      <c r="L6" s="374">
        <v>10945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27">
        <v>18857</v>
      </c>
      <c r="I7" s="119">
        <v>33</v>
      </c>
      <c r="J7" s="40" t="s">
        <v>0</v>
      </c>
      <c r="K7" s="277">
        <f t="shared" si="0"/>
        <v>33</v>
      </c>
      <c r="L7" s="374">
        <v>18875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15870</v>
      </c>
      <c r="I8" s="119">
        <v>34</v>
      </c>
      <c r="J8" s="40" t="s">
        <v>1</v>
      </c>
      <c r="K8" s="277">
        <f t="shared" si="0"/>
        <v>34</v>
      </c>
      <c r="L8" s="374">
        <v>15859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10819</v>
      </c>
      <c r="I9" s="119">
        <v>2</v>
      </c>
      <c r="J9" s="40" t="s">
        <v>6</v>
      </c>
      <c r="K9" s="277">
        <f t="shared" si="0"/>
        <v>2</v>
      </c>
      <c r="L9" s="374">
        <v>17784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10634</v>
      </c>
      <c r="I10" s="119">
        <v>16</v>
      </c>
      <c r="J10" s="40" t="s">
        <v>3</v>
      </c>
      <c r="K10" s="277">
        <f t="shared" si="0"/>
        <v>16</v>
      </c>
      <c r="L10" s="374">
        <v>9044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53">
        <v>9771</v>
      </c>
      <c r="I11" s="119">
        <v>13</v>
      </c>
      <c r="J11" s="40" t="s">
        <v>7</v>
      </c>
      <c r="K11" s="277">
        <f t="shared" si="0"/>
        <v>13</v>
      </c>
      <c r="L11" s="374">
        <v>13300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50">
        <v>8974</v>
      </c>
      <c r="I12" s="119">
        <v>40</v>
      </c>
      <c r="J12" s="404" t="s">
        <v>2</v>
      </c>
      <c r="K12" s="277">
        <f t="shared" si="0"/>
        <v>40</v>
      </c>
      <c r="L12" s="375">
        <v>14265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39">
        <v>6581</v>
      </c>
      <c r="I13" s="194">
        <v>21</v>
      </c>
      <c r="J13" s="551" t="s">
        <v>193</v>
      </c>
      <c r="K13" s="277">
        <f t="shared" si="0"/>
        <v>21</v>
      </c>
      <c r="L13" s="375">
        <v>5624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35">
        <v>6416</v>
      </c>
      <c r="I14" s="303">
        <v>25</v>
      </c>
      <c r="J14" s="519" t="s">
        <v>30</v>
      </c>
      <c r="K14" s="151" t="s">
        <v>8</v>
      </c>
      <c r="L14" s="376">
        <v>182423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6032</v>
      </c>
      <c r="I15" s="119">
        <v>38</v>
      </c>
      <c r="J15" s="40" t="s">
        <v>39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5030</v>
      </c>
      <c r="I16" s="119">
        <v>26</v>
      </c>
      <c r="J16" s="40" t="s">
        <v>31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4961</v>
      </c>
      <c r="I17" s="119">
        <v>11</v>
      </c>
      <c r="J17" s="40" t="s">
        <v>18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4866</v>
      </c>
      <c r="I18" s="119">
        <v>24</v>
      </c>
      <c r="J18" s="404" t="s">
        <v>29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3583</v>
      </c>
      <c r="I19" s="119">
        <v>14</v>
      </c>
      <c r="J19" s="40" t="s">
        <v>20</v>
      </c>
      <c r="K19" s="163">
        <f>SUM(I4)</f>
        <v>31</v>
      </c>
      <c r="L19" s="40" t="s">
        <v>71</v>
      </c>
      <c r="M19" s="520">
        <v>25407</v>
      </c>
      <c r="N19" s="128">
        <f>SUM(H4)</f>
        <v>28210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216</v>
      </c>
      <c r="D20" s="74" t="s">
        <v>215</v>
      </c>
      <c r="E20" s="74" t="s">
        <v>54</v>
      </c>
      <c r="F20" s="74" t="s">
        <v>53</v>
      </c>
      <c r="G20" s="75" t="s">
        <v>55</v>
      </c>
      <c r="H20" s="127">
        <v>1956</v>
      </c>
      <c r="I20" s="119">
        <v>1</v>
      </c>
      <c r="J20" s="40" t="s">
        <v>4</v>
      </c>
      <c r="K20" s="163">
        <f t="shared" ref="K20:K28" si="1">SUM(I5)</f>
        <v>17</v>
      </c>
      <c r="L20" s="40" t="s">
        <v>22</v>
      </c>
      <c r="M20" s="521">
        <v>23756</v>
      </c>
      <c r="N20" s="128">
        <f t="shared" ref="N20:N28" si="2">SUM(H5)</f>
        <v>23303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71</v>
      </c>
      <c r="C21" s="276">
        <f>SUM(H4)</f>
        <v>28210</v>
      </c>
      <c r="D21" s="9">
        <f>SUM(L4)</f>
        <v>18323</v>
      </c>
      <c r="E21" s="66">
        <f t="shared" ref="E21:E30" si="3">SUM(N19/M19*100)</f>
        <v>111.03239264769552</v>
      </c>
      <c r="F21" s="66">
        <f t="shared" ref="F21:F31" si="4">SUM(C21/D21*100)</f>
        <v>153.95950444796159</v>
      </c>
      <c r="G21" s="77"/>
      <c r="H21" s="397">
        <v>1470</v>
      </c>
      <c r="I21" s="119">
        <v>9</v>
      </c>
      <c r="J21" s="454" t="s">
        <v>201</v>
      </c>
      <c r="K21" s="163">
        <f t="shared" si="1"/>
        <v>3</v>
      </c>
      <c r="L21" s="40" t="s">
        <v>11</v>
      </c>
      <c r="M21" s="521">
        <v>7025</v>
      </c>
      <c r="N21" s="128">
        <f t="shared" si="2"/>
        <v>20899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22</v>
      </c>
      <c r="C22" s="276">
        <f t="shared" ref="C22:C30" si="5">SUM(H5)</f>
        <v>23303</v>
      </c>
      <c r="D22" s="9">
        <f t="shared" ref="D22:D30" si="6">SUM(L5)</f>
        <v>18269</v>
      </c>
      <c r="E22" s="66">
        <f t="shared" si="3"/>
        <v>98.093113318740535</v>
      </c>
      <c r="F22" s="66">
        <f t="shared" si="4"/>
        <v>127.55487437736055</v>
      </c>
      <c r="G22" s="77"/>
      <c r="H22" s="127">
        <v>1405</v>
      </c>
      <c r="I22" s="119">
        <v>36</v>
      </c>
      <c r="J22" s="40" t="s">
        <v>5</v>
      </c>
      <c r="K22" s="163">
        <f t="shared" si="1"/>
        <v>33</v>
      </c>
      <c r="L22" s="40" t="s">
        <v>0</v>
      </c>
      <c r="M22" s="521">
        <v>13611</v>
      </c>
      <c r="N22" s="128">
        <f t="shared" si="2"/>
        <v>18857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11</v>
      </c>
      <c r="C23" s="536">
        <f t="shared" si="5"/>
        <v>20899</v>
      </c>
      <c r="D23" s="139">
        <f t="shared" si="6"/>
        <v>10945</v>
      </c>
      <c r="E23" s="537">
        <f t="shared" si="3"/>
        <v>297.49466192170814</v>
      </c>
      <c r="F23" s="537">
        <f t="shared" si="4"/>
        <v>190.94563727729556</v>
      </c>
      <c r="G23" s="77"/>
      <c r="H23" s="127">
        <v>710</v>
      </c>
      <c r="I23" s="119">
        <v>27</v>
      </c>
      <c r="J23" s="40" t="s">
        <v>32</v>
      </c>
      <c r="K23" s="163">
        <f t="shared" si="1"/>
        <v>34</v>
      </c>
      <c r="L23" s="40" t="s">
        <v>1</v>
      </c>
      <c r="M23" s="521">
        <v>15430</v>
      </c>
      <c r="N23" s="128">
        <f t="shared" si="2"/>
        <v>15870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0</v>
      </c>
      <c r="C24" s="276">
        <f t="shared" si="5"/>
        <v>18857</v>
      </c>
      <c r="D24" s="9">
        <f t="shared" si="6"/>
        <v>18875</v>
      </c>
      <c r="E24" s="66">
        <f t="shared" si="3"/>
        <v>138.54235544779959</v>
      </c>
      <c r="F24" s="66">
        <f t="shared" si="4"/>
        <v>99.904635761589404</v>
      </c>
      <c r="G24" s="77"/>
      <c r="H24" s="127">
        <v>332</v>
      </c>
      <c r="I24" s="119">
        <v>32</v>
      </c>
      <c r="J24" s="40" t="s">
        <v>36</v>
      </c>
      <c r="K24" s="163">
        <f t="shared" si="1"/>
        <v>2</v>
      </c>
      <c r="L24" s="40" t="s">
        <v>6</v>
      </c>
      <c r="M24" s="521">
        <v>8271</v>
      </c>
      <c r="N24" s="128">
        <f t="shared" si="2"/>
        <v>10819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1</v>
      </c>
      <c r="C25" s="276">
        <f t="shared" si="5"/>
        <v>15870</v>
      </c>
      <c r="D25" s="9">
        <f t="shared" si="6"/>
        <v>15859</v>
      </c>
      <c r="E25" s="66">
        <f t="shared" si="3"/>
        <v>102.85158781594296</v>
      </c>
      <c r="F25" s="66">
        <f t="shared" si="4"/>
        <v>100.0693612459802</v>
      </c>
      <c r="G25" s="87"/>
      <c r="H25" s="452">
        <v>260</v>
      </c>
      <c r="I25" s="119">
        <v>7</v>
      </c>
      <c r="J25" s="40" t="s">
        <v>15</v>
      </c>
      <c r="K25" s="163">
        <f t="shared" si="1"/>
        <v>16</v>
      </c>
      <c r="L25" s="40" t="s">
        <v>3</v>
      </c>
      <c r="M25" s="521">
        <v>11777</v>
      </c>
      <c r="N25" s="128">
        <f t="shared" si="2"/>
        <v>10634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" t="s">
        <v>6</v>
      </c>
      <c r="C26" s="276">
        <f t="shared" si="5"/>
        <v>10819</v>
      </c>
      <c r="D26" s="9">
        <f t="shared" si="6"/>
        <v>17784</v>
      </c>
      <c r="E26" s="66">
        <f t="shared" si="3"/>
        <v>130.80643211219925</v>
      </c>
      <c r="F26" s="66">
        <f t="shared" si="4"/>
        <v>60.83558254610886</v>
      </c>
      <c r="G26" s="77"/>
      <c r="H26" s="127">
        <v>203</v>
      </c>
      <c r="I26" s="119">
        <v>12</v>
      </c>
      <c r="J26" s="40" t="s">
        <v>19</v>
      </c>
      <c r="K26" s="163">
        <f t="shared" si="1"/>
        <v>13</v>
      </c>
      <c r="L26" s="40" t="s">
        <v>7</v>
      </c>
      <c r="M26" s="521">
        <v>12794</v>
      </c>
      <c r="N26" s="128">
        <f t="shared" si="2"/>
        <v>9771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3</v>
      </c>
      <c r="C27" s="276">
        <f t="shared" si="5"/>
        <v>10634</v>
      </c>
      <c r="D27" s="9">
        <f t="shared" si="6"/>
        <v>9044</v>
      </c>
      <c r="E27" s="66">
        <f t="shared" si="3"/>
        <v>90.294642099006538</v>
      </c>
      <c r="F27" s="66">
        <f t="shared" si="4"/>
        <v>117.58071649712517</v>
      </c>
      <c r="G27" s="77"/>
      <c r="H27" s="127">
        <v>188</v>
      </c>
      <c r="I27" s="119">
        <v>4</v>
      </c>
      <c r="J27" s="40" t="s">
        <v>12</v>
      </c>
      <c r="K27" s="163">
        <f t="shared" si="1"/>
        <v>40</v>
      </c>
      <c r="L27" s="404" t="s">
        <v>2</v>
      </c>
      <c r="M27" s="522">
        <v>10440</v>
      </c>
      <c r="N27" s="128">
        <f t="shared" si="2"/>
        <v>8974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" t="s">
        <v>7</v>
      </c>
      <c r="C28" s="276">
        <f t="shared" si="5"/>
        <v>9771</v>
      </c>
      <c r="D28" s="9">
        <f t="shared" si="6"/>
        <v>13300</v>
      </c>
      <c r="E28" s="66">
        <f t="shared" si="3"/>
        <v>76.371736751602313</v>
      </c>
      <c r="F28" s="66">
        <f t="shared" si="4"/>
        <v>73.46616541353383</v>
      </c>
      <c r="G28" s="88"/>
      <c r="H28" s="127">
        <v>176</v>
      </c>
      <c r="I28" s="119">
        <v>20</v>
      </c>
      <c r="J28" s="40" t="s">
        <v>25</v>
      </c>
      <c r="K28" s="252">
        <f t="shared" si="1"/>
        <v>21</v>
      </c>
      <c r="L28" s="551" t="s">
        <v>189</v>
      </c>
      <c r="M28" s="523">
        <v>6899</v>
      </c>
      <c r="N28" s="233">
        <f t="shared" si="2"/>
        <v>6581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4" t="s">
        <v>2</v>
      </c>
      <c r="C29" s="276">
        <f t="shared" si="5"/>
        <v>8974</v>
      </c>
      <c r="D29" s="9">
        <f t="shared" si="6"/>
        <v>14265</v>
      </c>
      <c r="E29" s="66">
        <f t="shared" si="3"/>
        <v>85.957854406130267</v>
      </c>
      <c r="F29" s="66">
        <f t="shared" si="4"/>
        <v>62.909218366631613</v>
      </c>
      <c r="G29" s="87"/>
      <c r="H29" s="127">
        <v>92</v>
      </c>
      <c r="I29" s="119">
        <v>10</v>
      </c>
      <c r="J29" s="40" t="s">
        <v>17</v>
      </c>
      <c r="K29" s="161"/>
      <c r="L29" s="161" t="s">
        <v>205</v>
      </c>
      <c r="M29" s="524">
        <v>173397</v>
      </c>
      <c r="N29" s="241">
        <f>SUM(H44)</f>
        <v>191946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551" t="s">
        <v>189</v>
      </c>
      <c r="C30" s="276">
        <f t="shared" si="5"/>
        <v>6581</v>
      </c>
      <c r="D30" s="9">
        <f t="shared" si="6"/>
        <v>5624</v>
      </c>
      <c r="E30" s="72">
        <f t="shared" si="3"/>
        <v>95.390636324104932</v>
      </c>
      <c r="F30" s="78">
        <f t="shared" si="4"/>
        <v>117.01635846372689</v>
      </c>
      <c r="G30" s="90"/>
      <c r="H30" s="397">
        <v>92</v>
      </c>
      <c r="I30" s="119">
        <v>39</v>
      </c>
      <c r="J30" s="40" t="s">
        <v>40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191946</v>
      </c>
      <c r="D31" s="82">
        <f>SUM(L14)</f>
        <v>182423</v>
      </c>
      <c r="E31" s="85">
        <f>SUM(N29/M29*100)</f>
        <v>110.69741691032718</v>
      </c>
      <c r="F31" s="78">
        <f t="shared" si="4"/>
        <v>105.22028472286937</v>
      </c>
      <c r="G31" s="86"/>
      <c r="H31" s="127">
        <v>78</v>
      </c>
      <c r="I31" s="119">
        <v>18</v>
      </c>
      <c r="J31" s="40" t="s">
        <v>23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28">
        <v>60</v>
      </c>
      <c r="I32" s="119">
        <v>5</v>
      </c>
      <c r="J32" s="40" t="s">
        <v>13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53">
        <v>46</v>
      </c>
      <c r="I33" s="119">
        <v>19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127">
        <v>25</v>
      </c>
      <c r="I34" s="119">
        <v>15</v>
      </c>
      <c r="J34" s="40" t="s">
        <v>21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18</v>
      </c>
      <c r="I35" s="119">
        <v>29</v>
      </c>
      <c r="J35" s="40" t="s">
        <v>57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16</v>
      </c>
      <c r="I36" s="119">
        <v>23</v>
      </c>
      <c r="J36" s="40" t="s">
        <v>28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13</v>
      </c>
      <c r="I37" s="119">
        <v>37</v>
      </c>
      <c r="J37" s="40" t="s">
        <v>38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27">
        <v>0</v>
      </c>
      <c r="I38" s="119">
        <v>6</v>
      </c>
      <c r="J38" s="40" t="s">
        <v>14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8</v>
      </c>
      <c r="J39" s="40" t="s">
        <v>16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27">
        <v>0</v>
      </c>
      <c r="I40" s="119">
        <v>22</v>
      </c>
      <c r="J40" s="40" t="s">
        <v>27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28</v>
      </c>
      <c r="J41" s="40" t="s">
        <v>33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27">
        <v>0</v>
      </c>
      <c r="I42" s="119">
        <v>30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397">
        <v>0</v>
      </c>
      <c r="I43" s="119">
        <v>35</v>
      </c>
      <c r="J43" s="40" t="s">
        <v>37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191946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216</v>
      </c>
      <c r="I48" s="119"/>
      <c r="J48" s="262" t="s">
        <v>104</v>
      </c>
      <c r="K48" s="5"/>
      <c r="L48" s="443" t="s">
        <v>215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3" t="s">
        <v>229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128">
        <v>22519</v>
      </c>
      <c r="I50" s="119">
        <v>16</v>
      </c>
      <c r="J50" s="40" t="s">
        <v>3</v>
      </c>
      <c r="K50" s="441">
        <f>SUM(I50)</f>
        <v>16</v>
      </c>
      <c r="L50" s="444">
        <v>31454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53">
        <v>8065</v>
      </c>
      <c r="I51" s="119">
        <v>38</v>
      </c>
      <c r="J51" s="40" t="s">
        <v>39</v>
      </c>
      <c r="K51" s="441">
        <f t="shared" ref="K51:K59" si="7">SUM(I51)</f>
        <v>38</v>
      </c>
      <c r="L51" s="445">
        <v>6155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3365</v>
      </c>
      <c r="I52" s="119">
        <v>34</v>
      </c>
      <c r="J52" s="40" t="s">
        <v>1</v>
      </c>
      <c r="K52" s="441">
        <f t="shared" si="7"/>
        <v>34</v>
      </c>
      <c r="L52" s="445">
        <v>4074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216</v>
      </c>
      <c r="D53" s="74" t="s">
        <v>215</v>
      </c>
      <c r="E53" s="74" t="s">
        <v>54</v>
      </c>
      <c r="F53" s="74" t="s">
        <v>53</v>
      </c>
      <c r="G53" s="75" t="s">
        <v>55</v>
      </c>
      <c r="H53" s="127">
        <v>3124</v>
      </c>
      <c r="I53" s="119">
        <v>26</v>
      </c>
      <c r="J53" s="40" t="s">
        <v>31</v>
      </c>
      <c r="K53" s="441">
        <f t="shared" si="7"/>
        <v>26</v>
      </c>
      <c r="L53" s="445">
        <v>5456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22519</v>
      </c>
      <c r="D54" s="139">
        <f>SUM(L50)</f>
        <v>31454</v>
      </c>
      <c r="E54" s="66">
        <f t="shared" ref="E54:E63" si="8">SUM(N67/M67*100)</f>
        <v>94.280929453631984</v>
      </c>
      <c r="F54" s="66">
        <f t="shared" ref="F54:F61" si="9">SUM(C54/D54*100)</f>
        <v>71.593438036497744</v>
      </c>
      <c r="G54" s="77"/>
      <c r="H54" s="53">
        <v>1695</v>
      </c>
      <c r="I54" s="119">
        <v>33</v>
      </c>
      <c r="J54" s="40" t="s">
        <v>0</v>
      </c>
      <c r="K54" s="441">
        <f t="shared" si="7"/>
        <v>33</v>
      </c>
      <c r="L54" s="445">
        <v>1740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39</v>
      </c>
      <c r="C55" s="52">
        <f t="shared" ref="C55:C63" si="10">SUM(H51)</f>
        <v>8065</v>
      </c>
      <c r="D55" s="139">
        <f t="shared" ref="D55:D63" si="11">SUM(L51)</f>
        <v>6155</v>
      </c>
      <c r="E55" s="66">
        <f t="shared" si="8"/>
        <v>94.40477583986889</v>
      </c>
      <c r="F55" s="66">
        <f t="shared" si="9"/>
        <v>131.03168155970755</v>
      </c>
      <c r="G55" s="77"/>
      <c r="H55" s="53">
        <v>1297</v>
      </c>
      <c r="I55" s="119">
        <v>25</v>
      </c>
      <c r="J55" s="40" t="s">
        <v>30</v>
      </c>
      <c r="K55" s="441">
        <f t="shared" si="7"/>
        <v>25</v>
      </c>
      <c r="L55" s="445">
        <v>2083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1</v>
      </c>
      <c r="C56" s="52">
        <f t="shared" si="10"/>
        <v>3365</v>
      </c>
      <c r="D56" s="139">
        <f t="shared" si="11"/>
        <v>4074</v>
      </c>
      <c r="E56" s="66">
        <f t="shared" si="8"/>
        <v>100.83907701528318</v>
      </c>
      <c r="F56" s="66">
        <f t="shared" si="9"/>
        <v>82.596956308296512</v>
      </c>
      <c r="G56" s="77"/>
      <c r="H56" s="127">
        <v>1004</v>
      </c>
      <c r="I56" s="119">
        <v>40</v>
      </c>
      <c r="J56" s="40" t="s">
        <v>2</v>
      </c>
      <c r="K56" s="441">
        <f t="shared" si="7"/>
        <v>40</v>
      </c>
      <c r="L56" s="445">
        <v>403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31</v>
      </c>
      <c r="C57" s="52">
        <f t="shared" si="10"/>
        <v>3124</v>
      </c>
      <c r="D57" s="139">
        <f t="shared" si="11"/>
        <v>5456</v>
      </c>
      <c r="E57" s="66">
        <f t="shared" si="8"/>
        <v>105.36256323777403</v>
      </c>
      <c r="F57" s="66">
        <f t="shared" si="9"/>
        <v>57.258064516129039</v>
      </c>
      <c r="G57" s="77"/>
      <c r="H57" s="53">
        <v>980</v>
      </c>
      <c r="I57" s="119">
        <v>31</v>
      </c>
      <c r="J57" s="40" t="s">
        <v>128</v>
      </c>
      <c r="K57" s="441">
        <f t="shared" si="7"/>
        <v>31</v>
      </c>
      <c r="L57" s="445">
        <v>646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0</v>
      </c>
      <c r="C58" s="52">
        <f t="shared" si="10"/>
        <v>1695</v>
      </c>
      <c r="D58" s="139">
        <f t="shared" si="11"/>
        <v>1740</v>
      </c>
      <c r="E58" s="66">
        <f t="shared" si="8"/>
        <v>76.870748299319729</v>
      </c>
      <c r="F58" s="66">
        <f t="shared" si="9"/>
        <v>97.41379310344827</v>
      </c>
      <c r="G58" s="87"/>
      <c r="H58" s="53">
        <v>738</v>
      </c>
      <c r="I58" s="119">
        <v>14</v>
      </c>
      <c r="J58" s="40" t="s">
        <v>20</v>
      </c>
      <c r="K58" s="441">
        <f t="shared" si="7"/>
        <v>14</v>
      </c>
      <c r="L58" s="445">
        <v>664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30</v>
      </c>
      <c r="C59" s="52">
        <f t="shared" si="10"/>
        <v>1297</v>
      </c>
      <c r="D59" s="139">
        <f t="shared" si="11"/>
        <v>2083</v>
      </c>
      <c r="E59" s="66">
        <f t="shared" si="8"/>
        <v>95.227606461086637</v>
      </c>
      <c r="F59" s="66">
        <f t="shared" si="9"/>
        <v>62.265962554008638</v>
      </c>
      <c r="G59" s="77"/>
      <c r="H59" s="538">
        <v>367</v>
      </c>
      <c r="I59" s="194">
        <v>36</v>
      </c>
      <c r="J59" s="103" t="s">
        <v>5</v>
      </c>
      <c r="K59" s="442">
        <f t="shared" si="7"/>
        <v>36</v>
      </c>
      <c r="L59" s="446">
        <v>35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5">
        <v>7</v>
      </c>
      <c r="B60" s="40" t="s">
        <v>2</v>
      </c>
      <c r="C60" s="128">
        <f t="shared" si="10"/>
        <v>1004</v>
      </c>
      <c r="D60" s="139">
        <f t="shared" si="11"/>
        <v>403</v>
      </c>
      <c r="E60" s="66">
        <f t="shared" si="8"/>
        <v>87.839020122484683</v>
      </c>
      <c r="F60" s="66">
        <f t="shared" si="9"/>
        <v>249.13151364764269</v>
      </c>
      <c r="G60" s="506"/>
      <c r="H60" s="552">
        <v>334</v>
      </c>
      <c r="I60" s="303">
        <v>24</v>
      </c>
      <c r="J60" s="553" t="s">
        <v>29</v>
      </c>
      <c r="K60" s="507" t="s">
        <v>8</v>
      </c>
      <c r="L60" s="531">
        <v>53886</v>
      </c>
      <c r="M60" s="508"/>
      <c r="N60" s="130"/>
      <c r="Q60" s="129"/>
      <c r="R60" s="508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71</v>
      </c>
      <c r="C61" s="52">
        <f t="shared" si="10"/>
        <v>980</v>
      </c>
      <c r="D61" s="139">
        <f t="shared" si="11"/>
        <v>646</v>
      </c>
      <c r="E61" s="66">
        <f t="shared" si="8"/>
        <v>110.4847801578354</v>
      </c>
      <c r="F61" s="66">
        <f t="shared" si="9"/>
        <v>151.70278637770897</v>
      </c>
      <c r="G61" s="88"/>
      <c r="H61" s="53">
        <v>223</v>
      </c>
      <c r="I61" s="119">
        <v>1</v>
      </c>
      <c r="J61" s="40" t="s">
        <v>4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20</v>
      </c>
      <c r="C62" s="52">
        <f t="shared" si="10"/>
        <v>738</v>
      </c>
      <c r="D62" s="139">
        <f t="shared" si="11"/>
        <v>664</v>
      </c>
      <c r="E62" s="66">
        <f t="shared" si="8"/>
        <v>140.57142857142856</v>
      </c>
      <c r="F62" s="66">
        <f>SUM(C62/D62*100)</f>
        <v>111.14457831325302</v>
      </c>
      <c r="G62" s="87"/>
      <c r="H62" s="53">
        <v>191</v>
      </c>
      <c r="I62" s="119">
        <v>15</v>
      </c>
      <c r="J62" s="40" t="s">
        <v>21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5</v>
      </c>
      <c r="C63" s="52">
        <f t="shared" si="10"/>
        <v>367</v>
      </c>
      <c r="D63" s="139">
        <f t="shared" si="11"/>
        <v>35</v>
      </c>
      <c r="E63" s="72">
        <f t="shared" si="8"/>
        <v>121.12211221122111</v>
      </c>
      <c r="F63" s="66">
        <f>SUM(C63/D63*100)</f>
        <v>1048.5714285714287</v>
      </c>
      <c r="G63" s="90"/>
      <c r="H63" s="53">
        <v>106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44272</v>
      </c>
      <c r="D64" s="82">
        <f>SUM(L60)</f>
        <v>53886</v>
      </c>
      <c r="E64" s="85">
        <f>SUM(N77/M77*100)</f>
        <v>96.055543501844227</v>
      </c>
      <c r="F64" s="85">
        <f>SUM(C64/D64*100)</f>
        <v>82.158631184352146</v>
      </c>
      <c r="G64" s="86"/>
      <c r="H64" s="471">
        <v>105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80</v>
      </c>
      <c r="I65" s="119">
        <v>9</v>
      </c>
      <c r="J65" s="454" t="s">
        <v>201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55</v>
      </c>
      <c r="I66" s="119">
        <v>17</v>
      </c>
      <c r="J66" s="40" t="s">
        <v>22</v>
      </c>
      <c r="K66" s="1"/>
      <c r="L66" s="263" t="s">
        <v>104</v>
      </c>
      <c r="M66" s="464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53">
        <v>18</v>
      </c>
      <c r="I67" s="119">
        <v>19</v>
      </c>
      <c r="J67" s="40" t="s">
        <v>24</v>
      </c>
      <c r="K67" s="5">
        <f>SUM(I50)</f>
        <v>16</v>
      </c>
      <c r="L67" s="40" t="s">
        <v>3</v>
      </c>
      <c r="M67" s="238">
        <v>23885</v>
      </c>
      <c r="N67" s="128">
        <f>SUM(H50)</f>
        <v>22519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127">
        <v>6</v>
      </c>
      <c r="I68" s="119">
        <v>23</v>
      </c>
      <c r="J68" s="40" t="s">
        <v>28</v>
      </c>
      <c r="K68" s="5">
        <f t="shared" ref="K68:K76" si="12">SUM(I51)</f>
        <v>38</v>
      </c>
      <c r="L68" s="40" t="s">
        <v>39</v>
      </c>
      <c r="M68" s="239">
        <v>8543</v>
      </c>
      <c r="N68" s="128">
        <f t="shared" ref="N68:N76" si="13">SUM(H51)</f>
        <v>8065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53">
        <v>0</v>
      </c>
      <c r="I69" s="119">
        <v>2</v>
      </c>
      <c r="J69" s="40" t="s">
        <v>6</v>
      </c>
      <c r="K69" s="5">
        <f t="shared" si="12"/>
        <v>34</v>
      </c>
      <c r="L69" s="40" t="s">
        <v>1</v>
      </c>
      <c r="M69" s="239">
        <v>3337</v>
      </c>
      <c r="N69" s="128">
        <f t="shared" si="13"/>
        <v>3365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3</v>
      </c>
      <c r="J70" s="40" t="s">
        <v>11</v>
      </c>
      <c r="K70" s="5">
        <f t="shared" si="12"/>
        <v>26</v>
      </c>
      <c r="L70" s="40" t="s">
        <v>31</v>
      </c>
      <c r="M70" s="239">
        <v>2965</v>
      </c>
      <c r="N70" s="128">
        <f t="shared" si="13"/>
        <v>3124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53">
        <v>0</v>
      </c>
      <c r="I71" s="119">
        <v>4</v>
      </c>
      <c r="J71" s="40" t="s">
        <v>12</v>
      </c>
      <c r="K71" s="5">
        <f t="shared" si="12"/>
        <v>33</v>
      </c>
      <c r="L71" s="40" t="s">
        <v>0</v>
      </c>
      <c r="M71" s="239">
        <v>2205</v>
      </c>
      <c r="N71" s="128">
        <f t="shared" si="13"/>
        <v>1695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127">
        <v>0</v>
      </c>
      <c r="I72" s="119">
        <v>5</v>
      </c>
      <c r="J72" s="40" t="s">
        <v>13</v>
      </c>
      <c r="K72" s="5">
        <f t="shared" si="12"/>
        <v>25</v>
      </c>
      <c r="L72" s="40" t="s">
        <v>30</v>
      </c>
      <c r="M72" s="239">
        <v>1362</v>
      </c>
      <c r="N72" s="128">
        <f t="shared" si="13"/>
        <v>1297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397">
        <v>0</v>
      </c>
      <c r="I73" s="119">
        <v>6</v>
      </c>
      <c r="J73" s="40" t="s">
        <v>14</v>
      </c>
      <c r="K73" s="5">
        <f t="shared" si="12"/>
        <v>40</v>
      </c>
      <c r="L73" s="40" t="s">
        <v>2</v>
      </c>
      <c r="M73" s="239">
        <v>1143</v>
      </c>
      <c r="N73" s="128">
        <f t="shared" si="13"/>
        <v>1004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127">
        <v>0</v>
      </c>
      <c r="I74" s="119">
        <v>7</v>
      </c>
      <c r="J74" s="40" t="s">
        <v>15</v>
      </c>
      <c r="K74" s="5">
        <f t="shared" si="12"/>
        <v>31</v>
      </c>
      <c r="L74" s="40" t="s">
        <v>71</v>
      </c>
      <c r="M74" s="239">
        <v>887</v>
      </c>
      <c r="N74" s="128">
        <f t="shared" si="13"/>
        <v>980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53">
        <v>0</v>
      </c>
      <c r="I75" s="119">
        <v>8</v>
      </c>
      <c r="J75" s="40" t="s">
        <v>16</v>
      </c>
      <c r="K75" s="5">
        <f t="shared" si="12"/>
        <v>14</v>
      </c>
      <c r="L75" s="40" t="s">
        <v>20</v>
      </c>
      <c r="M75" s="239">
        <v>525</v>
      </c>
      <c r="N75" s="128">
        <f t="shared" si="13"/>
        <v>738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10</v>
      </c>
      <c r="J76" s="40" t="s">
        <v>17</v>
      </c>
      <c r="K76" s="18">
        <f t="shared" si="12"/>
        <v>36</v>
      </c>
      <c r="L76" s="103" t="s">
        <v>5</v>
      </c>
      <c r="M76" s="240">
        <v>303</v>
      </c>
      <c r="N76" s="233">
        <f t="shared" si="13"/>
        <v>367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127">
        <v>0</v>
      </c>
      <c r="I77" s="119">
        <v>11</v>
      </c>
      <c r="J77" s="40" t="s">
        <v>18</v>
      </c>
      <c r="K77" s="5"/>
      <c r="L77" s="161" t="s">
        <v>69</v>
      </c>
      <c r="M77" s="409">
        <v>46090</v>
      </c>
      <c r="N77" s="241">
        <f>SUM(H90)</f>
        <v>44272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128">
        <v>0</v>
      </c>
      <c r="I78" s="119">
        <v>12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127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71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53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44272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J46" sqref="J46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219</v>
      </c>
      <c r="I2" s="5"/>
      <c r="J2" s="254" t="s">
        <v>122</v>
      </c>
      <c r="K2" s="117"/>
      <c r="L2" s="432" t="s">
        <v>230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433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28">
        <v>21991</v>
      </c>
      <c r="I4" s="119">
        <v>33</v>
      </c>
      <c r="J4" s="225" t="s">
        <v>0</v>
      </c>
      <c r="K4" s="167">
        <f>SUM(I4)</f>
        <v>33</v>
      </c>
      <c r="L4" s="425">
        <v>23943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9517</v>
      </c>
      <c r="I5" s="119">
        <v>34</v>
      </c>
      <c r="J5" s="225" t="s">
        <v>1</v>
      </c>
      <c r="K5" s="167">
        <f t="shared" ref="K5:K13" si="0">SUM(I5)</f>
        <v>34</v>
      </c>
      <c r="L5" s="426">
        <v>29052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8953</v>
      </c>
      <c r="I6" s="119">
        <v>13</v>
      </c>
      <c r="J6" s="225" t="s">
        <v>7</v>
      </c>
      <c r="K6" s="167">
        <f t="shared" si="0"/>
        <v>13</v>
      </c>
      <c r="L6" s="426">
        <v>7855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8200</v>
      </c>
      <c r="I7" s="119">
        <v>9</v>
      </c>
      <c r="J7" s="472" t="s">
        <v>200</v>
      </c>
      <c r="K7" s="167">
        <f t="shared" si="0"/>
        <v>9</v>
      </c>
      <c r="L7" s="426">
        <v>8010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7693</v>
      </c>
      <c r="I8" s="119">
        <v>24</v>
      </c>
      <c r="J8" s="225" t="s">
        <v>29</v>
      </c>
      <c r="K8" s="167">
        <f t="shared" si="0"/>
        <v>24</v>
      </c>
      <c r="L8" s="426">
        <v>8489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7388</v>
      </c>
      <c r="I9" s="119">
        <v>40</v>
      </c>
      <c r="J9" s="225" t="s">
        <v>2</v>
      </c>
      <c r="K9" s="167">
        <f t="shared" si="0"/>
        <v>40</v>
      </c>
      <c r="L9" s="426">
        <v>15904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3759</v>
      </c>
      <c r="I10" s="119">
        <v>36</v>
      </c>
      <c r="J10" s="225" t="s">
        <v>5</v>
      </c>
      <c r="K10" s="167">
        <f t="shared" si="0"/>
        <v>36</v>
      </c>
      <c r="L10" s="426">
        <v>4225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397">
        <v>2692</v>
      </c>
      <c r="I11" s="119">
        <v>25</v>
      </c>
      <c r="J11" s="225" t="s">
        <v>30</v>
      </c>
      <c r="K11" s="167">
        <f t="shared" si="0"/>
        <v>25</v>
      </c>
      <c r="L11" s="426">
        <v>3070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2398</v>
      </c>
      <c r="I12" s="119">
        <v>12</v>
      </c>
      <c r="J12" s="225" t="s">
        <v>19</v>
      </c>
      <c r="K12" s="167">
        <f t="shared" si="0"/>
        <v>12</v>
      </c>
      <c r="L12" s="426">
        <v>2650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554">
        <v>1035</v>
      </c>
      <c r="I13" s="194">
        <v>17</v>
      </c>
      <c r="J13" s="302" t="s">
        <v>22</v>
      </c>
      <c r="K13" s="253">
        <f t="shared" si="0"/>
        <v>17</v>
      </c>
      <c r="L13" s="434">
        <v>1024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35">
        <v>886</v>
      </c>
      <c r="I14" s="303">
        <v>22</v>
      </c>
      <c r="J14" s="526" t="s">
        <v>27</v>
      </c>
      <c r="K14" s="117" t="s">
        <v>8</v>
      </c>
      <c r="L14" s="435">
        <v>110014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688</v>
      </c>
      <c r="I15" s="119">
        <v>31</v>
      </c>
      <c r="J15" s="119" t="s">
        <v>183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619</v>
      </c>
      <c r="I16" s="119">
        <v>21</v>
      </c>
      <c r="J16" s="225" t="s">
        <v>26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490</v>
      </c>
      <c r="I17" s="119">
        <v>16</v>
      </c>
      <c r="J17" s="225" t="s">
        <v>3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458</v>
      </c>
      <c r="I18" s="119">
        <v>26</v>
      </c>
      <c r="J18" s="225" t="s">
        <v>31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402</v>
      </c>
      <c r="I19" s="119">
        <v>6</v>
      </c>
      <c r="J19" s="225" t="s">
        <v>14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382</v>
      </c>
      <c r="I20" s="119">
        <v>38</v>
      </c>
      <c r="J20" s="225" t="s">
        <v>39</v>
      </c>
      <c r="K20" s="167">
        <f>SUM(I4)</f>
        <v>33</v>
      </c>
      <c r="L20" s="225" t="s">
        <v>0</v>
      </c>
      <c r="M20" s="436">
        <v>28571</v>
      </c>
      <c r="N20" s="128">
        <f>SUM(H4)</f>
        <v>21991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216</v>
      </c>
      <c r="D21" s="74" t="s">
        <v>215</v>
      </c>
      <c r="E21" s="74" t="s">
        <v>54</v>
      </c>
      <c r="F21" s="74" t="s">
        <v>53</v>
      </c>
      <c r="G21" s="75" t="s">
        <v>55</v>
      </c>
      <c r="H21" s="127">
        <v>334</v>
      </c>
      <c r="I21" s="119">
        <v>18</v>
      </c>
      <c r="J21" s="225" t="s">
        <v>23</v>
      </c>
      <c r="K21" s="167">
        <f t="shared" ref="K21:K29" si="1">SUM(I5)</f>
        <v>34</v>
      </c>
      <c r="L21" s="225" t="s">
        <v>1</v>
      </c>
      <c r="M21" s="437">
        <v>8742</v>
      </c>
      <c r="N21" s="128">
        <f t="shared" ref="N21:N29" si="2">SUM(H5)</f>
        <v>9517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21991</v>
      </c>
      <c r="D22" s="139">
        <f>SUM(L4)</f>
        <v>23943</v>
      </c>
      <c r="E22" s="70">
        <f t="shared" ref="E22:E31" si="3">SUM(N20/M20*100)</f>
        <v>76.969654544818169</v>
      </c>
      <c r="F22" s="66">
        <f t="shared" ref="F22:F32" si="4">SUM(C22/D22*100)</f>
        <v>91.847304013699201</v>
      </c>
      <c r="G22" s="77"/>
      <c r="H22" s="127">
        <v>283</v>
      </c>
      <c r="I22" s="119">
        <v>14</v>
      </c>
      <c r="J22" s="225" t="s">
        <v>20</v>
      </c>
      <c r="K22" s="167">
        <f t="shared" si="1"/>
        <v>13</v>
      </c>
      <c r="L22" s="225" t="s">
        <v>7</v>
      </c>
      <c r="M22" s="437">
        <v>9023</v>
      </c>
      <c r="N22" s="128">
        <f t="shared" si="2"/>
        <v>8953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1</v>
      </c>
      <c r="C23" s="52">
        <f t="shared" ref="C23:C31" si="5">SUM(H5)</f>
        <v>9517</v>
      </c>
      <c r="D23" s="139">
        <f t="shared" ref="D23:D31" si="6">SUM(L5)</f>
        <v>29052</v>
      </c>
      <c r="E23" s="70">
        <f t="shared" si="3"/>
        <v>108.86524822695036</v>
      </c>
      <c r="F23" s="66">
        <f t="shared" si="4"/>
        <v>32.758501996420215</v>
      </c>
      <c r="G23" s="77"/>
      <c r="H23" s="127">
        <v>274</v>
      </c>
      <c r="I23" s="119">
        <v>5</v>
      </c>
      <c r="J23" s="225" t="s">
        <v>13</v>
      </c>
      <c r="K23" s="167">
        <f t="shared" si="1"/>
        <v>9</v>
      </c>
      <c r="L23" s="472" t="s">
        <v>199</v>
      </c>
      <c r="M23" s="437">
        <v>7812</v>
      </c>
      <c r="N23" s="128">
        <f t="shared" si="2"/>
        <v>8200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7</v>
      </c>
      <c r="C24" s="52">
        <f t="shared" si="5"/>
        <v>8953</v>
      </c>
      <c r="D24" s="139">
        <f t="shared" si="6"/>
        <v>7855</v>
      </c>
      <c r="E24" s="70">
        <f t="shared" si="3"/>
        <v>99.224204809930185</v>
      </c>
      <c r="F24" s="66">
        <f t="shared" si="4"/>
        <v>113.97835773392744</v>
      </c>
      <c r="G24" s="77"/>
      <c r="H24" s="127">
        <v>66</v>
      </c>
      <c r="I24" s="119">
        <v>11</v>
      </c>
      <c r="J24" s="225" t="s">
        <v>18</v>
      </c>
      <c r="K24" s="167">
        <f t="shared" si="1"/>
        <v>24</v>
      </c>
      <c r="L24" s="225" t="s">
        <v>29</v>
      </c>
      <c r="M24" s="437">
        <v>7133</v>
      </c>
      <c r="N24" s="128">
        <f t="shared" si="2"/>
        <v>7693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472" t="s">
        <v>199</v>
      </c>
      <c r="C25" s="52">
        <f t="shared" si="5"/>
        <v>8200</v>
      </c>
      <c r="D25" s="139">
        <f t="shared" si="6"/>
        <v>8010</v>
      </c>
      <c r="E25" s="70">
        <f t="shared" si="3"/>
        <v>104.96671786994366</v>
      </c>
      <c r="F25" s="66">
        <f t="shared" si="4"/>
        <v>102.37203495630463</v>
      </c>
      <c r="G25" s="77"/>
      <c r="H25" s="127">
        <v>43</v>
      </c>
      <c r="I25" s="119">
        <v>2</v>
      </c>
      <c r="J25" s="225" t="s">
        <v>6</v>
      </c>
      <c r="K25" s="167">
        <f t="shared" si="1"/>
        <v>40</v>
      </c>
      <c r="L25" s="225" t="s">
        <v>2</v>
      </c>
      <c r="M25" s="437">
        <v>8086</v>
      </c>
      <c r="N25" s="128">
        <f t="shared" si="2"/>
        <v>7388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225" t="s">
        <v>29</v>
      </c>
      <c r="C26" s="52">
        <f t="shared" si="5"/>
        <v>7693</v>
      </c>
      <c r="D26" s="139">
        <f t="shared" si="6"/>
        <v>8489</v>
      </c>
      <c r="E26" s="70">
        <f t="shared" si="3"/>
        <v>107.85083415112855</v>
      </c>
      <c r="F26" s="66">
        <f t="shared" si="4"/>
        <v>90.623159382730591</v>
      </c>
      <c r="G26" s="87"/>
      <c r="H26" s="127">
        <v>20</v>
      </c>
      <c r="I26" s="119">
        <v>1</v>
      </c>
      <c r="J26" s="225" t="s">
        <v>4</v>
      </c>
      <c r="K26" s="167">
        <f t="shared" si="1"/>
        <v>36</v>
      </c>
      <c r="L26" s="225" t="s">
        <v>5</v>
      </c>
      <c r="M26" s="437">
        <v>2928</v>
      </c>
      <c r="N26" s="128">
        <f t="shared" si="2"/>
        <v>3759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</v>
      </c>
      <c r="C27" s="52">
        <f t="shared" si="5"/>
        <v>7388</v>
      </c>
      <c r="D27" s="139">
        <f t="shared" si="6"/>
        <v>15904</v>
      </c>
      <c r="E27" s="70">
        <f t="shared" si="3"/>
        <v>91.367796190947317</v>
      </c>
      <c r="F27" s="66">
        <f t="shared" si="4"/>
        <v>46.45372233400402</v>
      </c>
      <c r="G27" s="91"/>
      <c r="H27" s="127">
        <v>15</v>
      </c>
      <c r="I27" s="119">
        <v>29</v>
      </c>
      <c r="J27" s="225" t="s">
        <v>116</v>
      </c>
      <c r="K27" s="167">
        <f t="shared" si="1"/>
        <v>25</v>
      </c>
      <c r="L27" s="225" t="s">
        <v>30</v>
      </c>
      <c r="M27" s="437">
        <v>3708</v>
      </c>
      <c r="N27" s="128">
        <f t="shared" si="2"/>
        <v>2692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5</v>
      </c>
      <c r="C28" s="52">
        <f t="shared" si="5"/>
        <v>3759</v>
      </c>
      <c r="D28" s="139">
        <f t="shared" si="6"/>
        <v>4225</v>
      </c>
      <c r="E28" s="70">
        <f t="shared" si="3"/>
        <v>128.38114754098359</v>
      </c>
      <c r="F28" s="66">
        <f t="shared" si="4"/>
        <v>88.970414201183431</v>
      </c>
      <c r="G28" s="77"/>
      <c r="H28" s="127">
        <v>13</v>
      </c>
      <c r="I28" s="119">
        <v>27</v>
      </c>
      <c r="J28" s="225" t="s">
        <v>32</v>
      </c>
      <c r="K28" s="167">
        <f t="shared" si="1"/>
        <v>12</v>
      </c>
      <c r="L28" s="225" t="s">
        <v>19</v>
      </c>
      <c r="M28" s="437">
        <v>1419</v>
      </c>
      <c r="N28" s="128">
        <f t="shared" si="2"/>
        <v>2398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30</v>
      </c>
      <c r="C29" s="52">
        <f t="shared" si="5"/>
        <v>2692</v>
      </c>
      <c r="D29" s="139">
        <f t="shared" si="6"/>
        <v>3070</v>
      </c>
      <c r="E29" s="70">
        <f t="shared" si="3"/>
        <v>72.599784250269678</v>
      </c>
      <c r="F29" s="66">
        <f t="shared" si="4"/>
        <v>87.687296416938111</v>
      </c>
      <c r="G29" s="88"/>
      <c r="H29" s="127">
        <v>10</v>
      </c>
      <c r="I29" s="119">
        <v>32</v>
      </c>
      <c r="J29" s="225" t="s">
        <v>36</v>
      </c>
      <c r="K29" s="253">
        <f t="shared" si="1"/>
        <v>17</v>
      </c>
      <c r="L29" s="302" t="s">
        <v>22</v>
      </c>
      <c r="M29" s="438">
        <v>1025</v>
      </c>
      <c r="N29" s="128">
        <f t="shared" si="2"/>
        <v>1035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19</v>
      </c>
      <c r="C30" s="52">
        <f t="shared" si="5"/>
        <v>2398</v>
      </c>
      <c r="D30" s="139">
        <f t="shared" si="6"/>
        <v>2650</v>
      </c>
      <c r="E30" s="70">
        <f t="shared" si="3"/>
        <v>168.99224806201551</v>
      </c>
      <c r="F30" s="66">
        <f t="shared" si="4"/>
        <v>90.49056603773586</v>
      </c>
      <c r="G30" s="87"/>
      <c r="H30" s="127">
        <v>9</v>
      </c>
      <c r="I30" s="119">
        <v>15</v>
      </c>
      <c r="J30" s="225" t="s">
        <v>21</v>
      </c>
      <c r="K30" s="161"/>
      <c r="L30" s="451" t="s">
        <v>129</v>
      </c>
      <c r="M30" s="439">
        <v>84539</v>
      </c>
      <c r="N30" s="128">
        <f>SUM(H44)</f>
        <v>78627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302" t="s">
        <v>22</v>
      </c>
      <c r="C31" s="52">
        <f t="shared" si="5"/>
        <v>1035</v>
      </c>
      <c r="D31" s="139">
        <f t="shared" si="6"/>
        <v>1024</v>
      </c>
      <c r="E31" s="71">
        <f t="shared" si="3"/>
        <v>100.97560975609755</v>
      </c>
      <c r="F31" s="78">
        <f t="shared" si="4"/>
        <v>101.07421875</v>
      </c>
      <c r="G31" s="90"/>
      <c r="H31" s="127">
        <v>5</v>
      </c>
      <c r="I31" s="119">
        <v>4</v>
      </c>
      <c r="J31" s="225" t="s">
        <v>12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78627</v>
      </c>
      <c r="D32" s="82">
        <f>SUM(L14)</f>
        <v>110014</v>
      </c>
      <c r="E32" s="83">
        <f>SUM(N30/M30*100)</f>
        <v>93.006777936810224</v>
      </c>
      <c r="F32" s="78">
        <f t="shared" si="4"/>
        <v>71.469994727943714</v>
      </c>
      <c r="G32" s="86"/>
      <c r="H32" s="449">
        <v>4</v>
      </c>
      <c r="I32" s="119">
        <v>20</v>
      </c>
      <c r="J32" s="225" t="s">
        <v>25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27">
        <v>0</v>
      </c>
      <c r="I33" s="119">
        <v>3</v>
      </c>
      <c r="J33" s="225" t="s">
        <v>11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7</v>
      </c>
      <c r="J34" s="225" t="s">
        <v>15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28">
        <v>0</v>
      </c>
      <c r="I35" s="119">
        <v>8</v>
      </c>
      <c r="J35" s="225" t="s">
        <v>16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10</v>
      </c>
      <c r="J36" s="225" t="s">
        <v>17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397">
        <v>0</v>
      </c>
      <c r="I37" s="119">
        <v>19</v>
      </c>
      <c r="J37" s="225" t="s">
        <v>24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23</v>
      </c>
      <c r="J38" s="225" t="s">
        <v>28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27">
        <v>0</v>
      </c>
      <c r="I39" s="119">
        <v>28</v>
      </c>
      <c r="J39" s="225" t="s">
        <v>33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30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35</v>
      </c>
      <c r="J41" s="225" t="s">
        <v>37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37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397">
        <v>0</v>
      </c>
      <c r="I43" s="119">
        <v>39</v>
      </c>
      <c r="J43" s="225" t="s">
        <v>40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78627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216</v>
      </c>
      <c r="I48" s="5"/>
      <c r="J48" s="250" t="s">
        <v>125</v>
      </c>
      <c r="K48" s="117"/>
      <c r="L48" s="411" t="s">
        <v>230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42224</v>
      </c>
      <c r="I50" s="225">
        <v>36</v>
      </c>
      <c r="J50" s="225" t="s">
        <v>5</v>
      </c>
      <c r="K50" s="170">
        <f>SUM(I50)</f>
        <v>36</v>
      </c>
      <c r="L50" s="412">
        <v>75068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27">
        <v>26263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23378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27">
        <v>19456</v>
      </c>
      <c r="I52" s="225">
        <v>33</v>
      </c>
      <c r="J52" s="224" t="s">
        <v>0</v>
      </c>
      <c r="K52" s="170">
        <f t="shared" si="7"/>
        <v>33</v>
      </c>
      <c r="L52" s="412">
        <v>8735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397">
        <v>18906</v>
      </c>
      <c r="I53" s="225">
        <v>16</v>
      </c>
      <c r="J53" s="224" t="s">
        <v>3</v>
      </c>
      <c r="K53" s="170">
        <f t="shared" si="7"/>
        <v>16</v>
      </c>
      <c r="L53" s="412">
        <v>16654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216</v>
      </c>
      <c r="D54" s="74" t="s">
        <v>215</v>
      </c>
      <c r="E54" s="74" t="s">
        <v>54</v>
      </c>
      <c r="F54" s="74" t="s">
        <v>53</v>
      </c>
      <c r="G54" s="75" t="s">
        <v>55</v>
      </c>
      <c r="H54" s="127">
        <v>17292</v>
      </c>
      <c r="I54" s="225">
        <v>26</v>
      </c>
      <c r="J54" s="224" t="s">
        <v>31</v>
      </c>
      <c r="K54" s="170">
        <f t="shared" si="7"/>
        <v>26</v>
      </c>
      <c r="L54" s="412">
        <v>15955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42224</v>
      </c>
      <c r="D55" s="9">
        <f t="shared" ref="D55:D64" si="8">SUM(L50)</f>
        <v>75068</v>
      </c>
      <c r="E55" s="66">
        <f>SUM(N66/M66*100)</f>
        <v>103.55364806866953</v>
      </c>
      <c r="F55" s="66">
        <f t="shared" ref="F55:F65" si="9">SUM(C55/D55*100)</f>
        <v>56.247668780305858</v>
      </c>
      <c r="G55" s="77"/>
      <c r="H55" s="267">
        <v>14371</v>
      </c>
      <c r="I55" s="225">
        <v>24</v>
      </c>
      <c r="J55" s="224" t="s">
        <v>29</v>
      </c>
      <c r="K55" s="170">
        <f t="shared" si="7"/>
        <v>24</v>
      </c>
      <c r="L55" s="412">
        <v>13259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26263</v>
      </c>
      <c r="D56" s="9">
        <f t="shared" si="8"/>
        <v>23378</v>
      </c>
      <c r="E56" s="66">
        <f t="shared" ref="E56:E65" si="11">SUM(N67/M67*100)</f>
        <v>109.6118530884808</v>
      </c>
      <c r="F56" s="66">
        <f t="shared" si="9"/>
        <v>112.34066216100607</v>
      </c>
      <c r="G56" s="77"/>
      <c r="H56" s="127">
        <v>11409</v>
      </c>
      <c r="I56" s="225">
        <v>40</v>
      </c>
      <c r="J56" s="224" t="s">
        <v>2</v>
      </c>
      <c r="K56" s="170">
        <f t="shared" si="7"/>
        <v>40</v>
      </c>
      <c r="L56" s="412">
        <v>11057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0</v>
      </c>
      <c r="C57" s="52">
        <f t="shared" si="10"/>
        <v>19456</v>
      </c>
      <c r="D57" s="9">
        <f t="shared" si="8"/>
        <v>8735</v>
      </c>
      <c r="E57" s="66">
        <f t="shared" si="11"/>
        <v>451.10132158590312</v>
      </c>
      <c r="F57" s="66">
        <f t="shared" si="9"/>
        <v>222.73611906124785</v>
      </c>
      <c r="G57" s="77"/>
      <c r="H57" s="127">
        <v>8326</v>
      </c>
      <c r="I57" s="224">
        <v>25</v>
      </c>
      <c r="J57" s="224" t="s">
        <v>30</v>
      </c>
      <c r="K57" s="170">
        <f t="shared" si="7"/>
        <v>25</v>
      </c>
      <c r="L57" s="412">
        <v>6471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</v>
      </c>
      <c r="C58" s="52">
        <f t="shared" si="10"/>
        <v>18906</v>
      </c>
      <c r="D58" s="9">
        <f t="shared" si="8"/>
        <v>16654</v>
      </c>
      <c r="E58" s="66">
        <f t="shared" si="11"/>
        <v>99.657371777976905</v>
      </c>
      <c r="F58" s="66">
        <f t="shared" si="9"/>
        <v>113.52227693046714</v>
      </c>
      <c r="G58" s="77"/>
      <c r="H58" s="556">
        <v>8184</v>
      </c>
      <c r="I58" s="302">
        <v>38</v>
      </c>
      <c r="J58" s="227" t="s">
        <v>39</v>
      </c>
      <c r="K58" s="170">
        <f t="shared" si="7"/>
        <v>38</v>
      </c>
      <c r="L58" s="410">
        <v>11008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31</v>
      </c>
      <c r="C59" s="52">
        <f t="shared" si="10"/>
        <v>17292</v>
      </c>
      <c r="D59" s="9">
        <f t="shared" si="8"/>
        <v>15955</v>
      </c>
      <c r="E59" s="66">
        <f t="shared" si="11"/>
        <v>101.69371912491178</v>
      </c>
      <c r="F59" s="66">
        <f t="shared" si="9"/>
        <v>108.37981823879662</v>
      </c>
      <c r="G59" s="87"/>
      <c r="H59" s="538">
        <v>5693</v>
      </c>
      <c r="I59" s="302">
        <v>37</v>
      </c>
      <c r="J59" s="227" t="s">
        <v>38</v>
      </c>
      <c r="K59" s="170">
        <f t="shared" si="7"/>
        <v>37</v>
      </c>
      <c r="L59" s="410">
        <v>4725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29</v>
      </c>
      <c r="C60" s="52">
        <f t="shared" si="10"/>
        <v>14371</v>
      </c>
      <c r="D60" s="9">
        <f t="shared" si="8"/>
        <v>13259</v>
      </c>
      <c r="E60" s="66">
        <f t="shared" si="11"/>
        <v>101.30410263640208</v>
      </c>
      <c r="F60" s="66">
        <f t="shared" si="9"/>
        <v>108.38675616562334</v>
      </c>
      <c r="G60" s="77"/>
      <c r="H60" s="540">
        <v>3551</v>
      </c>
      <c r="I60" s="304">
        <v>15</v>
      </c>
      <c r="J60" s="304" t="s">
        <v>21</v>
      </c>
      <c r="K60" s="117" t="s">
        <v>8</v>
      </c>
      <c r="L60" s="414">
        <v>208391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2</v>
      </c>
      <c r="C61" s="52">
        <f t="shared" si="10"/>
        <v>11409</v>
      </c>
      <c r="D61" s="9">
        <f t="shared" si="8"/>
        <v>11057</v>
      </c>
      <c r="E61" s="66">
        <f t="shared" si="11"/>
        <v>112.30436066541982</v>
      </c>
      <c r="F61" s="66">
        <f t="shared" si="9"/>
        <v>103.18350366283802</v>
      </c>
      <c r="G61" s="77"/>
      <c r="H61" s="127">
        <v>2584</v>
      </c>
      <c r="I61" s="225">
        <v>30</v>
      </c>
      <c r="J61" s="224" t="s">
        <v>119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30</v>
      </c>
      <c r="C62" s="52">
        <f t="shared" si="10"/>
        <v>8326</v>
      </c>
      <c r="D62" s="9">
        <f t="shared" si="8"/>
        <v>6471</v>
      </c>
      <c r="E62" s="66">
        <f t="shared" si="11"/>
        <v>86.819603753910329</v>
      </c>
      <c r="F62" s="66">
        <f t="shared" si="9"/>
        <v>128.66635759542575</v>
      </c>
      <c r="G62" s="88"/>
      <c r="H62" s="127">
        <v>2047</v>
      </c>
      <c r="I62" s="225">
        <v>34</v>
      </c>
      <c r="J62" s="224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39</v>
      </c>
      <c r="C63" s="52">
        <f t="shared" si="10"/>
        <v>8184</v>
      </c>
      <c r="D63" s="9">
        <f t="shared" si="8"/>
        <v>11008</v>
      </c>
      <c r="E63" s="66">
        <f t="shared" si="11"/>
        <v>96.498054474708169</v>
      </c>
      <c r="F63" s="66">
        <f t="shared" si="9"/>
        <v>74.345930232558146</v>
      </c>
      <c r="G63" s="87"/>
      <c r="H63" s="127">
        <v>1993</v>
      </c>
      <c r="I63" s="224">
        <v>39</v>
      </c>
      <c r="J63" s="224" t="s">
        <v>40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38</v>
      </c>
      <c r="C64" s="52">
        <f t="shared" si="10"/>
        <v>5693</v>
      </c>
      <c r="D64" s="9">
        <f t="shared" si="8"/>
        <v>4725</v>
      </c>
      <c r="E64" s="72">
        <f t="shared" si="11"/>
        <v>113.33864224566992</v>
      </c>
      <c r="F64" s="66">
        <f t="shared" si="9"/>
        <v>120.48677248677248</v>
      </c>
      <c r="G64" s="90"/>
      <c r="H64" s="169">
        <v>1351</v>
      </c>
      <c r="I64" s="224">
        <v>18</v>
      </c>
      <c r="J64" s="224" t="s">
        <v>23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189890</v>
      </c>
      <c r="D65" s="82">
        <f>SUM(L60)</f>
        <v>208391</v>
      </c>
      <c r="E65" s="85">
        <f t="shared" si="11"/>
        <v>112.1419712986476</v>
      </c>
      <c r="F65" s="85">
        <f t="shared" si="9"/>
        <v>91.121977436645537</v>
      </c>
      <c r="G65" s="86"/>
      <c r="H65" s="128">
        <v>1339</v>
      </c>
      <c r="I65" s="225">
        <v>35</v>
      </c>
      <c r="J65" s="224" t="s">
        <v>37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127">
        <v>1239</v>
      </c>
      <c r="I66" s="225">
        <v>14</v>
      </c>
      <c r="J66" s="224" t="s">
        <v>20</v>
      </c>
      <c r="K66" s="163">
        <f>SUM(I50)</f>
        <v>36</v>
      </c>
      <c r="L66" s="225" t="s">
        <v>5</v>
      </c>
      <c r="M66" s="424">
        <v>40775</v>
      </c>
      <c r="N66" s="128">
        <f>SUM(H50)</f>
        <v>42224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1124</v>
      </c>
      <c r="I67" s="225">
        <v>29</v>
      </c>
      <c r="J67" s="224" t="s">
        <v>116</v>
      </c>
      <c r="K67" s="163">
        <f t="shared" ref="K67:K75" si="12">SUM(I51)</f>
        <v>17</v>
      </c>
      <c r="L67" s="224" t="s">
        <v>22</v>
      </c>
      <c r="M67" s="422">
        <v>23960</v>
      </c>
      <c r="N67" s="128">
        <f t="shared" ref="N67:N75" si="13">SUM(H51)</f>
        <v>26263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127">
        <v>921</v>
      </c>
      <c r="I68" s="224">
        <v>1</v>
      </c>
      <c r="J68" s="224" t="s">
        <v>4</v>
      </c>
      <c r="K68" s="163">
        <f t="shared" si="12"/>
        <v>33</v>
      </c>
      <c r="L68" s="224" t="s">
        <v>0</v>
      </c>
      <c r="M68" s="422">
        <v>4313</v>
      </c>
      <c r="N68" s="128">
        <f t="shared" si="13"/>
        <v>19456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847</v>
      </c>
      <c r="I69" s="224">
        <v>21</v>
      </c>
      <c r="J69" s="224" t="s">
        <v>26</v>
      </c>
      <c r="K69" s="163">
        <f t="shared" si="12"/>
        <v>16</v>
      </c>
      <c r="L69" s="224" t="s">
        <v>3</v>
      </c>
      <c r="M69" s="422">
        <v>18971</v>
      </c>
      <c r="N69" s="128">
        <f t="shared" si="13"/>
        <v>18906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312</v>
      </c>
      <c r="I70" s="224">
        <v>13</v>
      </c>
      <c r="J70" s="224" t="s">
        <v>7</v>
      </c>
      <c r="K70" s="163">
        <f t="shared" si="12"/>
        <v>26</v>
      </c>
      <c r="L70" s="224" t="s">
        <v>31</v>
      </c>
      <c r="M70" s="422">
        <v>17004</v>
      </c>
      <c r="N70" s="128">
        <f t="shared" si="13"/>
        <v>17292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119</v>
      </c>
      <c r="I71" s="224">
        <v>9</v>
      </c>
      <c r="J71" s="454" t="s">
        <v>200</v>
      </c>
      <c r="K71" s="163">
        <f t="shared" si="12"/>
        <v>24</v>
      </c>
      <c r="L71" s="224" t="s">
        <v>29</v>
      </c>
      <c r="M71" s="422">
        <v>14186</v>
      </c>
      <c r="N71" s="128">
        <f t="shared" si="13"/>
        <v>14371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116</v>
      </c>
      <c r="I72" s="224">
        <v>27</v>
      </c>
      <c r="J72" s="224" t="s">
        <v>32</v>
      </c>
      <c r="K72" s="163">
        <f t="shared" si="12"/>
        <v>40</v>
      </c>
      <c r="L72" s="224" t="s">
        <v>2</v>
      </c>
      <c r="M72" s="422">
        <v>10159</v>
      </c>
      <c r="N72" s="128">
        <f t="shared" si="13"/>
        <v>11409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94</v>
      </c>
      <c r="I73" s="224">
        <v>22</v>
      </c>
      <c r="J73" s="224" t="s">
        <v>27</v>
      </c>
      <c r="K73" s="163">
        <f t="shared" si="12"/>
        <v>25</v>
      </c>
      <c r="L73" s="224" t="s">
        <v>30</v>
      </c>
      <c r="M73" s="422">
        <v>9590</v>
      </c>
      <c r="N73" s="128">
        <f t="shared" si="13"/>
        <v>8326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397">
        <v>52</v>
      </c>
      <c r="I74" s="224">
        <v>8</v>
      </c>
      <c r="J74" s="224" t="s">
        <v>16</v>
      </c>
      <c r="K74" s="163">
        <f t="shared" si="12"/>
        <v>38</v>
      </c>
      <c r="L74" s="227" t="s">
        <v>39</v>
      </c>
      <c r="M74" s="423">
        <v>8481</v>
      </c>
      <c r="N74" s="128">
        <f t="shared" si="13"/>
        <v>8184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32</v>
      </c>
      <c r="I75" s="224">
        <v>28</v>
      </c>
      <c r="J75" s="224" t="s">
        <v>33</v>
      </c>
      <c r="K75" s="163">
        <f t="shared" si="12"/>
        <v>37</v>
      </c>
      <c r="L75" s="227" t="s">
        <v>38</v>
      </c>
      <c r="M75" s="423">
        <v>5023</v>
      </c>
      <c r="N75" s="233">
        <f t="shared" si="13"/>
        <v>5693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26</v>
      </c>
      <c r="I76" s="224">
        <v>4</v>
      </c>
      <c r="J76" s="224" t="s">
        <v>12</v>
      </c>
      <c r="K76" s="5"/>
      <c r="L76" s="451" t="s">
        <v>129</v>
      </c>
      <c r="M76" s="461">
        <v>169330</v>
      </c>
      <c r="N76" s="241">
        <f>SUM(H90)</f>
        <v>189890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13</v>
      </c>
      <c r="I77" s="224">
        <v>23</v>
      </c>
      <c r="J77" s="224" t="s">
        <v>28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28">
        <v>6</v>
      </c>
      <c r="I78" s="224">
        <v>11</v>
      </c>
      <c r="J78" s="224" t="s">
        <v>18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39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555">
        <v>0</v>
      </c>
      <c r="I80" s="224">
        <v>3</v>
      </c>
      <c r="J80" s="224" t="s">
        <v>11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5</v>
      </c>
      <c r="J81" s="224" t="s">
        <v>13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27">
        <v>0</v>
      </c>
      <c r="I82" s="224">
        <v>6</v>
      </c>
      <c r="J82" s="224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7</v>
      </c>
      <c r="J83" s="224" t="s">
        <v>15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12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5">
        <v>12</v>
      </c>
      <c r="J85" s="225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27">
        <v>0</v>
      </c>
      <c r="I86" s="224">
        <v>19</v>
      </c>
      <c r="J86" s="224" t="s">
        <v>24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27">
        <v>0</v>
      </c>
      <c r="I87" s="224">
        <v>20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189890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H54" sqref="H54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78" t="s">
        <v>237</v>
      </c>
      <c r="B1" s="579"/>
      <c r="C1" s="579"/>
      <c r="D1" s="579"/>
      <c r="E1" s="579"/>
      <c r="F1" s="579"/>
      <c r="G1" s="579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216</v>
      </c>
      <c r="J2" s="401" t="s">
        <v>210</v>
      </c>
      <c r="K2" s="405" t="s">
        <v>215</v>
      </c>
      <c r="L2" s="405" t="s">
        <v>207</v>
      </c>
    </row>
    <row r="3" spans="1:12" x14ac:dyDescent="0.15">
      <c r="I3" s="40" t="s">
        <v>84</v>
      </c>
      <c r="J3" s="402">
        <v>142081</v>
      </c>
      <c r="K3" s="40" t="s">
        <v>84</v>
      </c>
      <c r="L3" s="406">
        <v>169938</v>
      </c>
    </row>
    <row r="4" spans="1:12" x14ac:dyDescent="0.15">
      <c r="I4" s="18" t="s">
        <v>86</v>
      </c>
      <c r="J4" s="402">
        <v>90487</v>
      </c>
      <c r="K4" s="18" t="s">
        <v>86</v>
      </c>
      <c r="L4" s="406">
        <v>116297</v>
      </c>
    </row>
    <row r="5" spans="1:12" x14ac:dyDescent="0.15">
      <c r="I5" s="18" t="s">
        <v>113</v>
      </c>
      <c r="J5" s="402">
        <v>85617</v>
      </c>
      <c r="K5" s="18" t="s">
        <v>113</v>
      </c>
      <c r="L5" s="406">
        <v>77194</v>
      </c>
    </row>
    <row r="6" spans="1:12" x14ac:dyDescent="0.15">
      <c r="I6" s="18" t="s">
        <v>105</v>
      </c>
      <c r="J6" s="402">
        <v>79536</v>
      </c>
      <c r="K6" s="18" t="s">
        <v>105</v>
      </c>
      <c r="L6" s="406">
        <v>83449</v>
      </c>
    </row>
    <row r="7" spans="1:12" x14ac:dyDescent="0.15">
      <c r="I7" s="18" t="s">
        <v>110</v>
      </c>
      <c r="J7" s="402">
        <v>71458</v>
      </c>
      <c r="K7" s="18" t="s">
        <v>110</v>
      </c>
      <c r="L7" s="406">
        <v>47160</v>
      </c>
    </row>
    <row r="8" spans="1:12" x14ac:dyDescent="0.15">
      <c r="I8" s="18" t="s">
        <v>115</v>
      </c>
      <c r="J8" s="402">
        <v>71037</v>
      </c>
      <c r="K8" s="18" t="s">
        <v>115</v>
      </c>
      <c r="L8" s="406">
        <v>85292</v>
      </c>
    </row>
    <row r="9" spans="1:12" x14ac:dyDescent="0.15">
      <c r="I9" s="18" t="s">
        <v>107</v>
      </c>
      <c r="J9" s="402">
        <v>67611</v>
      </c>
      <c r="K9" s="18" t="s">
        <v>107</v>
      </c>
      <c r="L9" s="406">
        <v>66282</v>
      </c>
    </row>
    <row r="10" spans="1:12" x14ac:dyDescent="0.15">
      <c r="I10" s="18" t="s">
        <v>87</v>
      </c>
      <c r="J10" s="402">
        <v>61015</v>
      </c>
      <c r="K10" s="18" t="s">
        <v>87</v>
      </c>
      <c r="L10" s="406">
        <v>102504</v>
      </c>
    </row>
    <row r="11" spans="1:12" x14ac:dyDescent="0.15">
      <c r="I11" s="18" t="s">
        <v>209</v>
      </c>
      <c r="J11" s="402">
        <v>46094</v>
      </c>
      <c r="K11" s="18" t="s">
        <v>209</v>
      </c>
      <c r="L11" s="406">
        <v>45907</v>
      </c>
    </row>
    <row r="12" spans="1:12" ht="14.25" thickBot="1" x14ac:dyDescent="0.2">
      <c r="I12" s="18" t="s">
        <v>114</v>
      </c>
      <c r="J12" s="403">
        <v>45094</v>
      </c>
      <c r="K12" s="18" t="s">
        <v>114</v>
      </c>
      <c r="L12" s="407">
        <v>40051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213</v>
      </c>
      <c r="J13" s="440">
        <v>1079349</v>
      </c>
      <c r="K13" s="35" t="s">
        <v>8</v>
      </c>
      <c r="L13" s="174">
        <v>1195148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220</v>
      </c>
      <c r="K23" s="475" t="s">
        <v>220</v>
      </c>
      <c r="L23" s="22" t="s">
        <v>70</v>
      </c>
      <c r="M23" s="8"/>
    </row>
    <row r="24" spans="9:14" x14ac:dyDescent="0.15">
      <c r="I24" s="402">
        <f t="shared" ref="I24:I33" si="0">SUM(J3)</f>
        <v>142081</v>
      </c>
      <c r="J24" s="40" t="s">
        <v>84</v>
      </c>
      <c r="K24" s="402">
        <f>SUM(I24)</f>
        <v>142081</v>
      </c>
      <c r="L24" s="511">
        <v>146619</v>
      </c>
      <c r="M24" s="141"/>
      <c r="N24" s="1"/>
    </row>
    <row r="25" spans="9:14" x14ac:dyDescent="0.15">
      <c r="I25" s="402">
        <f t="shared" si="0"/>
        <v>90487</v>
      </c>
      <c r="J25" s="18" t="s">
        <v>86</v>
      </c>
      <c r="K25" s="402">
        <f t="shared" ref="K25:K33" si="1">SUM(I25)</f>
        <v>90487</v>
      </c>
      <c r="L25" s="511">
        <v>96271</v>
      </c>
      <c r="M25" s="177"/>
      <c r="N25" s="1"/>
    </row>
    <row r="26" spans="9:14" x14ac:dyDescent="0.15">
      <c r="I26" s="402">
        <f t="shared" si="0"/>
        <v>85617</v>
      </c>
      <c r="J26" s="18" t="s">
        <v>113</v>
      </c>
      <c r="K26" s="402">
        <f t="shared" si="1"/>
        <v>85617</v>
      </c>
      <c r="L26" s="511">
        <v>93201</v>
      </c>
      <c r="M26" s="141"/>
      <c r="N26" s="1"/>
    </row>
    <row r="27" spans="9:14" x14ac:dyDescent="0.15">
      <c r="I27" s="402">
        <f t="shared" si="0"/>
        <v>79536</v>
      </c>
      <c r="J27" s="18" t="s">
        <v>105</v>
      </c>
      <c r="K27" s="402">
        <f t="shared" si="1"/>
        <v>79536</v>
      </c>
      <c r="L27" s="511">
        <v>86324</v>
      </c>
      <c r="M27" s="141"/>
      <c r="N27" s="1"/>
    </row>
    <row r="28" spans="9:14" x14ac:dyDescent="0.15">
      <c r="I28" s="402">
        <f t="shared" si="0"/>
        <v>71458</v>
      </c>
      <c r="J28" s="18" t="s">
        <v>110</v>
      </c>
      <c r="K28" s="402">
        <f t="shared" si="1"/>
        <v>71458</v>
      </c>
      <c r="L28" s="511">
        <v>78213</v>
      </c>
      <c r="M28" s="141"/>
      <c r="N28" s="2"/>
    </row>
    <row r="29" spans="9:14" x14ac:dyDescent="0.15">
      <c r="I29" s="402">
        <f t="shared" si="0"/>
        <v>71037</v>
      </c>
      <c r="J29" s="18" t="s">
        <v>115</v>
      </c>
      <c r="K29" s="402">
        <f t="shared" si="1"/>
        <v>71037</v>
      </c>
      <c r="L29" s="511">
        <v>66911</v>
      </c>
      <c r="M29" s="141"/>
      <c r="N29" s="1"/>
    </row>
    <row r="30" spans="9:14" x14ac:dyDescent="0.15">
      <c r="I30" s="402">
        <f t="shared" si="0"/>
        <v>67611</v>
      </c>
      <c r="J30" s="18" t="s">
        <v>107</v>
      </c>
      <c r="K30" s="402">
        <f t="shared" si="1"/>
        <v>67611</v>
      </c>
      <c r="L30" s="511">
        <v>73237</v>
      </c>
      <c r="M30" s="141"/>
      <c r="N30" s="1"/>
    </row>
    <row r="31" spans="9:14" x14ac:dyDescent="0.15">
      <c r="I31" s="402">
        <f t="shared" si="0"/>
        <v>61015</v>
      </c>
      <c r="J31" s="18" t="s">
        <v>87</v>
      </c>
      <c r="K31" s="402">
        <f t="shared" si="1"/>
        <v>61015</v>
      </c>
      <c r="L31" s="511">
        <v>64892</v>
      </c>
      <c r="M31" s="141"/>
      <c r="N31" s="1"/>
    </row>
    <row r="32" spans="9:14" x14ac:dyDescent="0.15">
      <c r="I32" s="402">
        <f t="shared" si="0"/>
        <v>46094</v>
      </c>
      <c r="J32" s="18" t="s">
        <v>209</v>
      </c>
      <c r="K32" s="402">
        <f t="shared" si="1"/>
        <v>46094</v>
      </c>
      <c r="L32" s="511">
        <v>45392</v>
      </c>
      <c r="M32" s="141"/>
      <c r="N32" s="37"/>
    </row>
    <row r="33" spans="8:14" x14ac:dyDescent="0.15">
      <c r="I33" s="402">
        <f t="shared" si="0"/>
        <v>45094</v>
      </c>
      <c r="J33" s="18" t="s">
        <v>114</v>
      </c>
      <c r="K33" s="402">
        <f t="shared" si="1"/>
        <v>45094</v>
      </c>
      <c r="L33" s="512">
        <v>47895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319319</v>
      </c>
      <c r="J34" s="108" t="s">
        <v>131</v>
      </c>
      <c r="K34" s="171">
        <f>SUM(I34)</f>
        <v>319319</v>
      </c>
      <c r="L34" s="171" t="s">
        <v>85</v>
      </c>
    </row>
    <row r="35" spans="8:14" ht="15.75" thickTop="1" thickBot="1" x14ac:dyDescent="0.2">
      <c r="H35" s="8"/>
      <c r="I35" s="456">
        <f>SUM(I24:I34)</f>
        <v>1079349</v>
      </c>
      <c r="J35" s="190" t="s">
        <v>8</v>
      </c>
      <c r="K35" s="172">
        <f>SUM(J13)</f>
        <v>1079349</v>
      </c>
      <c r="L35" s="192">
        <v>1115857</v>
      </c>
    </row>
    <row r="36" spans="8:14" ht="14.25" thickTop="1" x14ac:dyDescent="0.15"/>
    <row r="37" spans="8:14" x14ac:dyDescent="0.15">
      <c r="I37" s="453" t="s">
        <v>207</v>
      </c>
      <c r="J37" s="65"/>
      <c r="K37" s="475" t="s">
        <v>207</v>
      </c>
    </row>
    <row r="38" spans="8:14" x14ac:dyDescent="0.15">
      <c r="I38" s="406">
        <f>SUM(L3)</f>
        <v>169938</v>
      </c>
      <c r="J38" s="40" t="s">
        <v>84</v>
      </c>
      <c r="K38" s="406">
        <f>SUM(I38)</f>
        <v>169938</v>
      </c>
    </row>
    <row r="39" spans="8:14" x14ac:dyDescent="0.15">
      <c r="I39" s="406">
        <f t="shared" ref="I39:I47" si="2">SUM(L4)</f>
        <v>116297</v>
      </c>
      <c r="J39" s="18" t="s">
        <v>86</v>
      </c>
      <c r="K39" s="406">
        <f t="shared" ref="K39:K47" si="3">SUM(I39)</f>
        <v>116297</v>
      </c>
    </row>
    <row r="40" spans="8:14" x14ac:dyDescent="0.15">
      <c r="I40" s="406">
        <f t="shared" si="2"/>
        <v>77194</v>
      </c>
      <c r="J40" s="18" t="s">
        <v>113</v>
      </c>
      <c r="K40" s="406">
        <f t="shared" si="3"/>
        <v>77194</v>
      </c>
    </row>
    <row r="41" spans="8:14" x14ac:dyDescent="0.15">
      <c r="I41" s="406">
        <f t="shared" si="2"/>
        <v>83449</v>
      </c>
      <c r="J41" s="18" t="s">
        <v>105</v>
      </c>
      <c r="K41" s="406">
        <f t="shared" si="3"/>
        <v>83449</v>
      </c>
    </row>
    <row r="42" spans="8:14" x14ac:dyDescent="0.15">
      <c r="I42" s="406">
        <f t="shared" si="2"/>
        <v>47160</v>
      </c>
      <c r="J42" s="18" t="s">
        <v>110</v>
      </c>
      <c r="K42" s="406">
        <f t="shared" si="3"/>
        <v>47160</v>
      </c>
    </row>
    <row r="43" spans="8:14" x14ac:dyDescent="0.15">
      <c r="I43" s="406">
        <f>SUM(L8)</f>
        <v>85292</v>
      </c>
      <c r="J43" s="18" t="s">
        <v>115</v>
      </c>
      <c r="K43" s="406">
        <f t="shared" si="3"/>
        <v>85292</v>
      </c>
    </row>
    <row r="44" spans="8:14" x14ac:dyDescent="0.15">
      <c r="I44" s="406">
        <f t="shared" si="2"/>
        <v>66282</v>
      </c>
      <c r="J44" s="18" t="s">
        <v>107</v>
      </c>
      <c r="K44" s="406">
        <f t="shared" si="3"/>
        <v>66282</v>
      </c>
    </row>
    <row r="45" spans="8:14" x14ac:dyDescent="0.15">
      <c r="I45" s="406">
        <f>SUM(L10)</f>
        <v>102504</v>
      </c>
      <c r="J45" s="18" t="s">
        <v>87</v>
      </c>
      <c r="K45" s="406">
        <f t="shared" si="3"/>
        <v>102504</v>
      </c>
    </row>
    <row r="46" spans="8:14" x14ac:dyDescent="0.15">
      <c r="I46" s="406">
        <f t="shared" si="2"/>
        <v>45907</v>
      </c>
      <c r="J46" s="18" t="s">
        <v>209</v>
      </c>
      <c r="K46" s="406">
        <f t="shared" si="3"/>
        <v>45907</v>
      </c>
      <c r="M46" s="8"/>
    </row>
    <row r="47" spans="8:14" x14ac:dyDescent="0.15">
      <c r="I47" s="406">
        <f t="shared" si="2"/>
        <v>40051</v>
      </c>
      <c r="J47" s="18" t="s">
        <v>114</v>
      </c>
      <c r="K47" s="515">
        <f t="shared" si="3"/>
        <v>40051</v>
      </c>
      <c r="M47" s="8"/>
    </row>
    <row r="48" spans="8:14" ht="14.25" thickBot="1" x14ac:dyDescent="0.2">
      <c r="I48" s="157">
        <f>SUM(L13-(I38+I39+I40+I41+I42+I43+I44+I45+I46+I47))</f>
        <v>361074</v>
      </c>
      <c r="J48" s="103" t="s">
        <v>131</v>
      </c>
      <c r="K48" s="157">
        <f>SUM(I48)</f>
        <v>361074</v>
      </c>
    </row>
    <row r="49" spans="1:12" ht="15" thickTop="1" thickBot="1" x14ac:dyDescent="0.2">
      <c r="I49" s="509">
        <f>SUM(I38:I48)</f>
        <v>1195148</v>
      </c>
      <c r="J49" s="455" t="s">
        <v>194</v>
      </c>
      <c r="K49" s="173">
        <f>SUM(L13)</f>
        <v>1195148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216</v>
      </c>
      <c r="D51" s="74" t="s">
        <v>215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142081</v>
      </c>
      <c r="D52" s="6">
        <f t="shared" ref="D52:D61" si="5">SUM(I38)</f>
        <v>169938</v>
      </c>
      <c r="E52" s="41">
        <f t="shared" ref="E52:E61" si="6">SUM(K24/L24*100)</f>
        <v>96.904903184444038</v>
      </c>
      <c r="F52" s="41">
        <f t="shared" ref="F52:F62" si="7">SUM(C52/D52*100)</f>
        <v>83.60755098918429</v>
      </c>
      <c r="G52" s="40"/>
      <c r="I52" s="8"/>
      <c r="K52" s="8"/>
    </row>
    <row r="53" spans="1:12" x14ac:dyDescent="0.15">
      <c r="A53" s="28">
        <v>2</v>
      </c>
      <c r="B53" s="18" t="s">
        <v>86</v>
      </c>
      <c r="C53" s="6">
        <f t="shared" si="4"/>
        <v>90487</v>
      </c>
      <c r="D53" s="6">
        <f t="shared" si="5"/>
        <v>116297</v>
      </c>
      <c r="E53" s="41">
        <f t="shared" si="6"/>
        <v>93.991960195697573</v>
      </c>
      <c r="F53" s="41">
        <f t="shared" si="7"/>
        <v>77.806822188018614</v>
      </c>
      <c r="G53" s="40"/>
      <c r="I53" s="8"/>
    </row>
    <row r="54" spans="1:12" x14ac:dyDescent="0.15">
      <c r="A54" s="28">
        <v>3</v>
      </c>
      <c r="B54" s="18" t="s">
        <v>113</v>
      </c>
      <c r="C54" s="6">
        <f t="shared" si="4"/>
        <v>85617</v>
      </c>
      <c r="D54" s="6">
        <f t="shared" si="5"/>
        <v>77194</v>
      </c>
      <c r="E54" s="41">
        <f t="shared" si="6"/>
        <v>91.8627482537741</v>
      </c>
      <c r="F54" s="41">
        <f t="shared" si="7"/>
        <v>110.9114698033526</v>
      </c>
      <c r="G54" s="40"/>
      <c r="I54" s="8"/>
    </row>
    <row r="55" spans="1:12" s="58" customFormat="1" x14ac:dyDescent="0.15">
      <c r="A55" s="248">
        <v>4</v>
      </c>
      <c r="B55" s="18" t="s">
        <v>105</v>
      </c>
      <c r="C55" s="449">
        <f t="shared" si="4"/>
        <v>79536</v>
      </c>
      <c r="D55" s="449">
        <f t="shared" si="5"/>
        <v>83449</v>
      </c>
      <c r="E55" s="229">
        <f t="shared" si="6"/>
        <v>92.136601640331776</v>
      </c>
      <c r="F55" s="229">
        <f t="shared" si="7"/>
        <v>95.310908459058822</v>
      </c>
      <c r="G55" s="404"/>
    </row>
    <row r="56" spans="1:12" x14ac:dyDescent="0.15">
      <c r="A56" s="28">
        <v>5</v>
      </c>
      <c r="B56" s="18" t="s">
        <v>110</v>
      </c>
      <c r="C56" s="6">
        <f t="shared" si="4"/>
        <v>71458</v>
      </c>
      <c r="D56" s="449">
        <f t="shared" si="5"/>
        <v>47160</v>
      </c>
      <c r="E56" s="41">
        <f t="shared" si="6"/>
        <v>91.363328346949984</v>
      </c>
      <c r="F56" s="41">
        <f t="shared" si="7"/>
        <v>151.52247667514843</v>
      </c>
      <c r="G56" s="40"/>
    </row>
    <row r="57" spans="1:12" x14ac:dyDescent="0.15">
      <c r="A57" s="28">
        <v>6</v>
      </c>
      <c r="B57" s="18" t="s">
        <v>115</v>
      </c>
      <c r="C57" s="6">
        <f t="shared" si="4"/>
        <v>71037</v>
      </c>
      <c r="D57" s="6">
        <f t="shared" si="5"/>
        <v>85292</v>
      </c>
      <c r="E57" s="41">
        <f t="shared" si="6"/>
        <v>106.16640014347416</v>
      </c>
      <c r="F57" s="41">
        <f t="shared" si="7"/>
        <v>83.286826431552782</v>
      </c>
      <c r="G57" s="40"/>
    </row>
    <row r="58" spans="1:12" s="58" customFormat="1" x14ac:dyDescent="0.15">
      <c r="A58" s="248">
        <v>7</v>
      </c>
      <c r="B58" s="18" t="s">
        <v>107</v>
      </c>
      <c r="C58" s="449">
        <f t="shared" si="4"/>
        <v>67611</v>
      </c>
      <c r="D58" s="449">
        <f t="shared" si="5"/>
        <v>66282</v>
      </c>
      <c r="E58" s="229">
        <f t="shared" si="6"/>
        <v>92.318090582628997</v>
      </c>
      <c r="F58" s="229">
        <f t="shared" si="7"/>
        <v>102.00506924957003</v>
      </c>
      <c r="G58" s="404"/>
    </row>
    <row r="59" spans="1:12" x14ac:dyDescent="0.15">
      <c r="A59" s="28">
        <v>8</v>
      </c>
      <c r="B59" s="18" t="s">
        <v>87</v>
      </c>
      <c r="C59" s="6">
        <f t="shared" si="4"/>
        <v>61015</v>
      </c>
      <c r="D59" s="6">
        <f t="shared" si="5"/>
        <v>102504</v>
      </c>
      <c r="E59" s="41">
        <f t="shared" si="6"/>
        <v>94.02545768353572</v>
      </c>
      <c r="F59" s="41">
        <f t="shared" si="7"/>
        <v>59.524506360727393</v>
      </c>
      <c r="G59" s="40"/>
    </row>
    <row r="60" spans="1:12" x14ac:dyDescent="0.15">
      <c r="A60" s="28">
        <v>9</v>
      </c>
      <c r="B60" s="18" t="s">
        <v>209</v>
      </c>
      <c r="C60" s="6">
        <f t="shared" si="4"/>
        <v>46094</v>
      </c>
      <c r="D60" s="6">
        <f t="shared" si="5"/>
        <v>45907</v>
      </c>
      <c r="E60" s="41">
        <f t="shared" si="6"/>
        <v>101.54652802255903</v>
      </c>
      <c r="F60" s="41">
        <f t="shared" si="7"/>
        <v>100.40734528503279</v>
      </c>
      <c r="G60" s="40"/>
    </row>
    <row r="61" spans="1:12" ht="14.25" thickBot="1" x14ac:dyDescent="0.2">
      <c r="A61" s="108">
        <v>10</v>
      </c>
      <c r="B61" s="18" t="s">
        <v>114</v>
      </c>
      <c r="C61" s="111">
        <f t="shared" si="4"/>
        <v>45094</v>
      </c>
      <c r="D61" s="111">
        <f t="shared" si="5"/>
        <v>40051</v>
      </c>
      <c r="E61" s="41">
        <f t="shared" si="6"/>
        <v>94.151790374778159</v>
      </c>
      <c r="F61" s="102">
        <f t="shared" si="7"/>
        <v>112.59144590646926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1079349</v>
      </c>
      <c r="D62" s="189">
        <f>SUM(L13)</f>
        <v>1195148</v>
      </c>
      <c r="E62" s="191">
        <f>SUM(C62/L35)*100</f>
        <v>96.728254606100961</v>
      </c>
      <c r="F62" s="191">
        <f t="shared" si="7"/>
        <v>90.310907101045217</v>
      </c>
      <c r="G62" s="198">
        <v>67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2021-01-26T01:11:51Z</cp:lastPrinted>
  <dcterms:created xsi:type="dcterms:W3CDTF">2004-08-12T01:21:30Z</dcterms:created>
  <dcterms:modified xsi:type="dcterms:W3CDTF">2021-02-01T09:30:45Z</dcterms:modified>
</cp:coreProperties>
</file>