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EA7E4884-8486-4D8A-8069-5789A02DE935}" xr6:coauthVersionLast="36" xr6:coauthVersionMax="36" xr10:uidLastSave="{00000000-0000-0000-0000-000000000000}"/>
  <bookViews>
    <workbookView xWindow="0" yWindow="0" windowWidth="28800" windowHeight="11130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D60" i="44" s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7" i="55"/>
  <c r="N86" i="55"/>
  <c r="N85" i="55"/>
  <c r="N84" i="55"/>
  <c r="N57" i="55"/>
  <c r="N56" i="55"/>
  <c r="N55" i="55"/>
  <c r="N54" i="55"/>
  <c r="O55" i="55" s="1"/>
  <c r="N28" i="55"/>
  <c r="N27" i="55"/>
  <c r="N26" i="55"/>
  <c r="N25" i="55"/>
  <c r="O56" i="55" l="1"/>
  <c r="O86" i="55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<sst xmlns="http://schemas.openxmlformats.org/spreadsheetml/2006/main" count="1319" uniqueCount="239">
  <si>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</si>
  <si>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</si>
  <si>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</si>
  <si>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</si>
  <si>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</si>
  <si>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</si>
  <si>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</si>
  <si>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</si>
  <si>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</si>
  <si>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</si>
  <si>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</si>
  <si>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</si>
  <si>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</si>
  <si>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</si>
  <si>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</si>
  <si>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</si>
  <si>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</si>
  <si>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</si>
  <si>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</si>
  <si>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</si>
  <si>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</si>
  <si>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</si>
  <si>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</si>
  <si>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</si>
  <si>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</si>
  <si>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</si>
  <si>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</si>
  <si>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</si>
  <si>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</si>
  <si>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</si>
  <si>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</si>
  <si>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</si>
  <si>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</si>
  <si>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</si>
  <si>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</si>
  <si>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</si>
  <si>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</si>
  <si>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</si>
  <si>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</si>
  <si>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</si>
  <si>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</si>
  <si>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</si>
  <si>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</si>
  <si>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</si>
  <si>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</si>
  <si>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</si>
  <si>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</si>
  <si>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</si>
  <si>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</si>
  <si>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</si>
  <si>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</si>
  <si>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</si>
  <si>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</si>
  <si>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</si>
  <si>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</si>
  <si>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</si>
  <si>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</si>
  <si>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</si>
  <si>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</si>
  <si>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</si>
  <si>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</si>
  <si>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</si>
  <si>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</si>
  <si>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</si>
  <si>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</si>
  <si>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</si>
  <si>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</si>
  <si>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</si>
  <si>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</si>
  <si>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</si>
  <si>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</si>
  <si>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</si>
  <si>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</si>
  <si>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</si>
  <si>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</si>
  <si>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</si>
  <si>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</si>
  <si>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</si>
  <si>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</si>
  <si>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</si>
  <si>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</si>
  <si>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</si>
  <si>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</si>
  <si>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</si>
  <si>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</si>
  <si>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</si>
  <si>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</si>
  <si>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</si>
  <si>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</si>
  <si>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</si>
  <si>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</si>
  <si>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</si>
  <si>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</si>
  <si>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</si>
  <si>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</si>
  <si>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</si>
  <si>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</si>
  <si>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</si>
  <si>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</si>
  <si>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</si>
  <si>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</si>
  <si>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</si>
  <si>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</si>
  <si>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</si>
  <si>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</si>
  <si>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</si>
  <si>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</si>
  <si>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</si>
  <si>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</si>
  <si>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</si>
  <si>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</si>
  <si>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</si>
  <si>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</si>
  <si>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</si>
  <si>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</si>
  <si>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</si>
  <si>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</si>
  <si>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</si>
  <si>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</si>
  <si>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</si>
  <si>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</si>
  <si>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</si>
  <si>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</si>
  <si>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</si>
  <si>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</si>
  <si>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</si>
  <si>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</si>
  <si>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</si>
  <si>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</si>
  <si>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</si>
  <si>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</si>
  <si>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</si>
  <si>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</si>
  <si>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</si>
  <si>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</si>
  <si>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</si>
  <si>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</si>
  <si>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</si>
  <si>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</si>
  <si>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</si>
  <si>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</si>
  <si>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</si>
  <si>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</si>
  <si>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</si>
  <si>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</si>
  <si>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</si>
  <si>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</si>
  <si>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</si>
  <si>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</si>
  <si>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</si>
  <si>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</si>
  <si>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</si>
  <si>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</si>
  <si>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</si>
  <si>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</si>
  <si>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</si>
  <si>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</si>
  <si>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</si>
  <si>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</si>
  <si>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</si>
  <si>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</si>
  <si>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</si>
  <si>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</si>
  <si>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</si>
  <si>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</si>
  <si>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</si>
  <si>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</si>
  <si>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</si>
  <si>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</si>
  <si>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</si>
  <si>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</si>
  <si>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</si>
  <si>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</si>
  <si>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</si>
  <si>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</si>
  <si>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</si>
  <si>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</si>
  <si>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</si>
  <si>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</si>
  <si>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</si>
  <si>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</si>
  <si>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</si>
  <si>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</si>
  <si>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</si>
  <si>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</si>
  <si>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</si>
  <si>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</si>
  <si>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</si>
  <si>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</si>
  <si>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</si>
  <si>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</si>
  <si>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</si>
  <si>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</si>
  <si>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</si>
  <si>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</si>
  <si>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</si>
  <si>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</si>
  <si>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</si>
  <si>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</si>
  <si>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</si>
  <si>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</si>
  <si>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</si>
  <si>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</si>
  <si>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</si>
  <si>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</si>
  <si>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</si>
  <si>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</si>
  <si>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</si>
  <si>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</si>
  <si>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</si>
  <si>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</si>
  <si>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</si>
  <si>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</si>
  <si>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</si>
  <si>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</si>
  <si>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</si>
  <si>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</si>
  <si>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</si>
  <si>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</si>
  <si>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</si>
  <si>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</si>
  <si>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</si>
  <si>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</si>
  <si>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</si>
  <si>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</si>
  <si>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</si>
  <si>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11，979 ㎡</t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</si>
  <si>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</si>
  <si>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</si>
  <si>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トン数</t>
    <rPh sb="2" eb="3">
      <t>スウ</t>
    </rPh>
    <phoneticPr fontId="2"/>
  </si>
  <si>
    <t>令和1年</t>
    <rPh sb="0" eb="1">
      <t>レイ</t>
    </rPh>
    <rPh sb="1" eb="2">
      <t>ワ</t>
    </rPh>
    <rPh sb="3" eb="4">
      <t>ネン</t>
    </rPh>
    <phoneticPr fontId="14"/>
  </si>
  <si>
    <t>※</t>
    <phoneticPr fontId="2"/>
  </si>
  <si>
    <t>米</t>
    <rPh sb="0" eb="1">
      <t>コメ</t>
    </rPh>
    <phoneticPr fontId="2"/>
  </si>
  <si>
    <t>令和2年11月</t>
    <rPh sb="0" eb="1">
      <t>レイ</t>
    </rPh>
    <rPh sb="1" eb="2">
      <t>ワ</t>
    </rPh>
    <rPh sb="3" eb="4">
      <t>ネン</t>
    </rPh>
    <rPh sb="6" eb="7">
      <t>ガツ</t>
    </rPh>
    <phoneticPr fontId="2"/>
  </si>
  <si>
    <r>
      <t>80，352  m</t>
    </r>
    <r>
      <rPr>
        <sz val="8"/>
        <rFont val="ＭＳ Ｐゴシック"/>
        <family val="3"/>
        <charset val="128"/>
      </rPr>
      <t>3</t>
    </r>
    <phoneticPr fontId="2"/>
  </si>
  <si>
    <t>9，188  ㎡</t>
    <phoneticPr fontId="2"/>
  </si>
  <si>
    <t>　　　　　　　　　　　　　　　　令和2年11月末上位10品目入庫高(県合計）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</si>
  <si>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令和2年11月末上位１０品目保管残高（県合計）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8" eb="19">
      <t>ガツ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</si>
  <si>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令和2年11月所管面（1～3類）</t>
    <rPh sb="0" eb="1">
      <t>レイ</t>
    </rPh>
    <rPh sb="1" eb="2">
      <t>ワ</t>
    </rPh>
    <rPh sb="3" eb="4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</si>
</sst>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40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38" fontId="1" fillId="0" borderId="21" xfId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1" xfId="1" applyFill="1" applyBorder="1"/>
    <xf numFmtId="38" fontId="1" fillId="0" borderId="47" xfId="1" applyFill="1" applyBorder="1"/>
    <xf numFmtId="38" fontId="1" fillId="0" borderId="40" xfId="1" applyFill="1" applyBorder="1"/>
    <xf numFmtId="180" fontId="0" fillId="0" borderId="1" xfId="0" applyNumberFormat="1" applyFill="1" applyBorder="1"/>
    <xf numFmtId="0" fontId="11" fillId="0" borderId="42" xfId="0" applyFont="1" applyBorder="1"/>
    <xf numFmtId="179" fontId="0" fillId="0" borderId="1" xfId="1" applyNumberFormat="1" applyFont="1" applyFill="1" applyBorder="1"/>
    <xf numFmtId="179" fontId="1" fillId="0" borderId="42" xfId="1" applyNumberFormat="1" applyBorder="1"/>
    <xf numFmtId="38" fontId="1" fillId="0" borderId="38" xfId="1" applyBorder="1"/>
    <xf numFmtId="38" fontId="1" fillId="0" borderId="39" xfId="1" applyBorder="1"/>
    <xf numFmtId="38" fontId="0" fillId="0" borderId="9" xfId="1" applyFont="1" applyFill="1" applyBorder="1"/>
    <xf numFmtId="0" fontId="1" fillId="0" borderId="2" xfId="0" applyFont="1" applyFill="1" applyBorder="1"/>
    <xf numFmtId="179" fontId="1" fillId="0" borderId="11" xfId="1" applyNumberFormat="1" applyBorder="1"/>
    <xf numFmtId="38" fontId="1" fillId="0" borderId="12" xfId="1" applyFont="1" applyFill="1" applyBorder="1"/>
    <xf numFmtId="38" fontId="1" fillId="0" borderId="10" xfId="1" applyFont="1" applyFill="1" applyBorder="1"/>
    <xf numFmtId="38" fontId="0" fillId="0" borderId="9" xfId="1" applyFont="1" applyBorder="1"/>
    <xf numFmtId="38" fontId="0" fillId="0" borderId="43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DA-42A7-AFB0-76702093F767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DA-42A7-AFB0-76702093F767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DA-42A7-AFB0-76702093F767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DA-42A7-AFB0-76702093F767}"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DA-42A7-AFB0-76702093F767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DA-42A7-AFB0-76702093F767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DA-42A7-AFB0-76702093F767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DA-42A7-AFB0-76702093F767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DA-42A7-AFB0-76702093F767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DA-42A7-AFB0-76702093F767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DA-42A7-AFB0-76702093F767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DA-42A7-AFB0-76702093F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19280"/>
        <c:axId val="1789196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CDA-42A7-AFB0-76702093F767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CDA-42A7-AFB0-76702093F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19280"/>
        <c:axId val="178919672"/>
      </c:lineChart>
      <c:catAx>
        <c:axId val="1789192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8919672"/>
        <c:crosses val="autoZero"/>
        <c:auto val="1"/>
        <c:lblAlgn val="ctr"/>
        <c:lblOffset val="100"/>
        <c:tickLblSkip val="1"/>
        <c:noMultiLvlLbl val="0"/>
      </c:catAx>
      <c:valAx>
        <c:axId val="1789196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91928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29252413944338E-6"/>
                  <c:y val="3.8170447552496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3D-44BA-83E1-840EF1DD4D51}"/>
                </c:ext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3D-44BA-83E1-840EF1DD4D51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D-44BA-83E1-840EF1DD4D51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D-44BA-83E1-840EF1DD4D51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3D-44BA-83E1-840EF1DD4D51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3D-44BA-83E1-840EF1DD4D51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3D-44BA-83E1-840EF1DD4D51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3D-44BA-83E1-840EF1DD4D51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3D-44BA-83E1-840EF1DD4D51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3D-44BA-83E1-840EF1DD4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27406</c:v>
                </c:pt>
                <c:pt idx="1">
                  <c:v>18729</c:v>
                </c:pt>
                <c:pt idx="2">
                  <c:v>9353</c:v>
                </c:pt>
                <c:pt idx="3">
                  <c:v>8025</c:v>
                </c:pt>
                <c:pt idx="4">
                  <c:v>4650</c:v>
                </c:pt>
                <c:pt idx="5">
                  <c:v>4517</c:v>
                </c:pt>
                <c:pt idx="6">
                  <c:v>2965</c:v>
                </c:pt>
                <c:pt idx="7">
                  <c:v>1715</c:v>
                </c:pt>
                <c:pt idx="8">
                  <c:v>1244</c:v>
                </c:pt>
                <c:pt idx="9">
                  <c:v>1206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3D-44BA-83E1-840EF1DD4D51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62001877702624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3D-44BA-83E1-840EF1DD4D51}"/>
                </c:ext>
              </c:extLst>
            </c:dLbl>
            <c:dLbl>
              <c:idx val="1"/>
              <c:layout>
                <c:manualLayout>
                  <c:x val="6.8529292846226803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3D-44BA-83E1-840EF1DD4D51}"/>
                </c:ext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3D-44BA-83E1-840EF1DD4D51}"/>
                </c:ext>
              </c:extLst>
            </c:dLbl>
            <c:dLbl>
              <c:idx val="3"/>
              <c:layout>
                <c:manualLayout>
                  <c:x val="1.6858206040171872E-3"/>
                  <c:y val="-3.082718049953991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3D-44BA-83E1-840EF1DD4D51}"/>
                </c:ext>
              </c:extLst>
            </c:dLbl>
            <c:dLbl>
              <c:idx val="4"/>
              <c:layout>
                <c:manualLayout>
                  <c:x val="1.2083907266160921E-2"/>
                  <c:y val="-3.7245632137510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3D-44BA-83E1-840EF1DD4D51}"/>
                </c:ext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3D-44BA-83E1-840EF1DD4D51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3D-44BA-83E1-840EF1DD4D51}"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43D-44BA-83E1-840EF1DD4D51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3D-44BA-83E1-840EF1DD4D51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43D-44BA-83E1-840EF1DD4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20485</c:v>
                </c:pt>
                <c:pt idx="1">
                  <c:v>16714</c:v>
                </c:pt>
                <c:pt idx="2">
                  <c:v>2096</c:v>
                </c:pt>
                <c:pt idx="3">
                  <c:v>8580</c:v>
                </c:pt>
                <c:pt idx="4">
                  <c:v>3881</c:v>
                </c:pt>
                <c:pt idx="5">
                  <c:v>5055</c:v>
                </c:pt>
                <c:pt idx="6">
                  <c:v>2780</c:v>
                </c:pt>
                <c:pt idx="7">
                  <c:v>1409</c:v>
                </c:pt>
                <c:pt idx="8">
                  <c:v>2245</c:v>
                </c:pt>
                <c:pt idx="9">
                  <c:v>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43D-44BA-83E1-840EF1DD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89904"/>
        <c:axId val="181081528"/>
      </c:barChart>
      <c:catAx>
        <c:axId val="18168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1081528"/>
        <c:crosses val="autoZero"/>
        <c:auto val="1"/>
        <c:lblAlgn val="ctr"/>
        <c:lblOffset val="100"/>
        <c:noMultiLvlLbl val="0"/>
      </c:catAx>
      <c:valAx>
        <c:axId val="181081528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1689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1-46D7-8191-032294D673D7}"/>
                </c:ext>
              </c:extLst>
            </c:dLbl>
            <c:dLbl>
              <c:idx val="1"/>
              <c:layout>
                <c:manualLayout>
                  <c:x val="-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21-46D7-8191-032294D673D7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21-46D7-8191-032294D673D7}"/>
                </c:ext>
              </c:extLst>
            </c:dLbl>
            <c:dLbl>
              <c:idx val="3"/>
              <c:layout>
                <c:manualLayout>
                  <c:x val="-8.7145969498911308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21-46D7-8191-032294D673D7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21-46D7-8191-032294D673D7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21-46D7-8191-032294D673D7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21-46D7-8191-032294D673D7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21-46D7-8191-032294D673D7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21-46D7-8191-032294D673D7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21-46D7-8191-032294D67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52821</c:v>
                </c:pt>
                <c:pt idx="1">
                  <c:v>14211</c:v>
                </c:pt>
                <c:pt idx="2">
                  <c:v>10407</c:v>
                </c:pt>
                <c:pt idx="3">
                  <c:v>8618</c:v>
                </c:pt>
                <c:pt idx="4">
                  <c:v>8258</c:v>
                </c:pt>
                <c:pt idx="5">
                  <c:v>4489</c:v>
                </c:pt>
                <c:pt idx="6">
                  <c:v>4237</c:v>
                </c:pt>
                <c:pt idx="7">
                  <c:v>3355</c:v>
                </c:pt>
                <c:pt idx="8">
                  <c:v>3026</c:v>
                </c:pt>
                <c:pt idx="9">
                  <c:v>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21-46D7-8191-032294D673D7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21-46D7-8191-032294D673D7}"/>
                </c:ext>
              </c:extLst>
            </c:dLbl>
            <c:dLbl>
              <c:idx val="1"/>
              <c:layout>
                <c:manualLayout>
                  <c:x val="1.733861698660216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21-46D7-8191-032294D673D7}"/>
                </c:ext>
              </c:extLst>
            </c:dLbl>
            <c:dLbl>
              <c:idx val="2"/>
              <c:layout>
                <c:manualLayout>
                  <c:x val="5.2287581699346402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21-46D7-8191-032294D673D7}"/>
                </c:ext>
              </c:extLst>
            </c:dLbl>
            <c:dLbl>
              <c:idx val="3"/>
              <c:layout>
                <c:manualLayout>
                  <c:x val="-1.751977081296210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21-46D7-8191-032294D673D7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21-46D7-8191-032294D673D7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21-46D7-8191-032294D673D7}"/>
                </c:ext>
              </c:extLst>
            </c:dLbl>
            <c:dLbl>
              <c:idx val="6"/>
              <c:layout>
                <c:manualLayout>
                  <c:x val="1.7429193899782135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21-46D7-8191-032294D673D7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21-46D7-8191-032294D673D7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21-46D7-8191-032294D673D7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21-46D7-8191-032294D67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54490</c:v>
                </c:pt>
                <c:pt idx="1">
                  <c:v>14597</c:v>
                </c:pt>
                <c:pt idx="2">
                  <c:v>16784</c:v>
                </c:pt>
                <c:pt idx="3">
                  <c:v>8798</c:v>
                </c:pt>
                <c:pt idx="4">
                  <c:v>6631</c:v>
                </c:pt>
                <c:pt idx="5">
                  <c:v>10020</c:v>
                </c:pt>
                <c:pt idx="6">
                  <c:v>2501</c:v>
                </c:pt>
                <c:pt idx="7">
                  <c:v>3024</c:v>
                </c:pt>
                <c:pt idx="8">
                  <c:v>9630</c:v>
                </c:pt>
                <c:pt idx="9">
                  <c:v>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21-46D7-8191-032294D6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80744"/>
        <c:axId val="235722240"/>
      </c:barChart>
      <c:catAx>
        <c:axId val="181080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5722240"/>
        <c:crosses val="autoZero"/>
        <c:auto val="1"/>
        <c:lblAlgn val="ctr"/>
        <c:lblOffset val="100"/>
        <c:noMultiLvlLbl val="0"/>
      </c:catAx>
      <c:valAx>
        <c:axId val="23572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08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5E-4559-B929-A59EC6638ACE}"/>
                </c:ext>
              </c:extLst>
            </c:dLbl>
            <c:dLbl>
              <c:idx val="1"/>
              <c:layout>
                <c:manualLayout>
                  <c:x val="-1.7730496453901034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E-4559-B929-A59EC6638ACE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E-4559-B929-A59EC6638ACE}"/>
                </c:ext>
              </c:extLst>
            </c:dLbl>
            <c:dLbl>
              <c:idx val="3"/>
              <c:layout>
                <c:manualLayout>
                  <c:x val="-8.8652482269503553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E-4559-B929-A59EC6638ACE}"/>
                </c:ext>
              </c:extLst>
            </c:dLbl>
            <c:dLbl>
              <c:idx val="4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5E-4559-B929-A59EC6638ACE}"/>
                </c:ext>
              </c:extLst>
            </c:dLbl>
            <c:dLbl>
              <c:idx val="5"/>
              <c:layout>
                <c:manualLayout>
                  <c:x val="-8.8652482269503553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E-4559-B929-A59EC6638ACE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5E-4559-B929-A59EC6638ACE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5E-4559-B929-A59EC6638ACE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5E-4559-B929-A59EC6638ACE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5E-4559-B929-A59EC6638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鉄鋼</c:v>
                </c:pt>
                <c:pt idx="5">
                  <c:v>電気機械</c:v>
                </c:pt>
                <c:pt idx="6">
                  <c:v>雑品</c:v>
                </c:pt>
                <c:pt idx="7">
                  <c:v>麦</c:v>
                </c:pt>
                <c:pt idx="8">
                  <c:v>木材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25407</c:v>
                </c:pt>
                <c:pt idx="1">
                  <c:v>23756</c:v>
                </c:pt>
                <c:pt idx="2">
                  <c:v>15430</c:v>
                </c:pt>
                <c:pt idx="3">
                  <c:v>13611</c:v>
                </c:pt>
                <c:pt idx="4">
                  <c:v>12794</c:v>
                </c:pt>
                <c:pt idx="5">
                  <c:v>11777</c:v>
                </c:pt>
                <c:pt idx="6">
                  <c:v>10440</c:v>
                </c:pt>
                <c:pt idx="7">
                  <c:v>8271</c:v>
                </c:pt>
                <c:pt idx="8">
                  <c:v>7456</c:v>
                </c:pt>
                <c:pt idx="9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5E-4559-B929-A59EC6638ACE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652482269503379E-3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5E-4559-B929-A59EC6638ACE}"/>
                </c:ext>
              </c:extLst>
            </c:dLbl>
            <c:dLbl>
              <c:idx val="1"/>
              <c:layout>
                <c:manualLayout>
                  <c:x val="7.0921985815602835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5E-4559-B929-A59EC6638ACE}"/>
                </c:ext>
              </c:extLst>
            </c:dLbl>
            <c:dLbl>
              <c:idx val="2"/>
              <c:layout>
                <c:manualLayout>
                  <c:x val="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5E-4559-B929-A59EC6638ACE}"/>
                </c:ext>
              </c:extLst>
            </c:dLbl>
            <c:dLbl>
              <c:idx val="3"/>
              <c:layout>
                <c:manualLayout>
                  <c:x val="1.7730496453900058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5E-4559-B929-A59EC6638ACE}"/>
                </c:ext>
              </c:extLst>
            </c:dLbl>
            <c:dLbl>
              <c:idx val="4"/>
              <c:layout>
                <c:manualLayout>
                  <c:x val="7.0921985815602185E-3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5E-4559-B929-A59EC6638ACE}"/>
                </c:ext>
              </c:extLst>
            </c:dLbl>
            <c:dLbl>
              <c:idx val="5"/>
              <c:layout>
                <c:manualLayout>
                  <c:x val="7.0921985815602835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5E-4559-B929-A59EC6638ACE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5E-4559-B929-A59EC6638ACE}"/>
                </c:ext>
              </c:extLst>
            </c:dLbl>
            <c:dLbl>
              <c:idx val="7"/>
              <c:layout>
                <c:manualLayout>
                  <c:x val="-1.300221386350978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5E-4559-B929-A59EC6638ACE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5E-4559-B929-A59EC6638ACE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5E-4559-B929-A59EC6638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鉄鋼</c:v>
                </c:pt>
                <c:pt idx="5">
                  <c:v>電気機械</c:v>
                </c:pt>
                <c:pt idx="6">
                  <c:v>雑品</c:v>
                </c:pt>
                <c:pt idx="7">
                  <c:v>麦</c:v>
                </c:pt>
                <c:pt idx="8">
                  <c:v>木材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24502</c:v>
                </c:pt>
                <c:pt idx="1">
                  <c:v>18837</c:v>
                </c:pt>
                <c:pt idx="2">
                  <c:v>18325</c:v>
                </c:pt>
                <c:pt idx="3">
                  <c:v>19832</c:v>
                </c:pt>
                <c:pt idx="4">
                  <c:v>15272</c:v>
                </c:pt>
                <c:pt idx="5">
                  <c:v>9888</c:v>
                </c:pt>
                <c:pt idx="6">
                  <c:v>13894</c:v>
                </c:pt>
                <c:pt idx="7">
                  <c:v>17241</c:v>
                </c:pt>
                <c:pt idx="8">
                  <c:v>6501</c:v>
                </c:pt>
                <c:pt idx="9">
                  <c:v>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05E-4559-B929-A59EC663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5723024"/>
        <c:axId val="235723416"/>
      </c:barChart>
      <c:catAx>
        <c:axId val="23572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723416"/>
        <c:crosses val="autoZero"/>
        <c:auto val="1"/>
        <c:lblAlgn val="ctr"/>
        <c:lblOffset val="100"/>
        <c:noMultiLvlLbl val="0"/>
      </c:catAx>
      <c:valAx>
        <c:axId val="2357234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7230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72-464C-97F7-C985909B81EE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72-464C-97F7-C985909B81EE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72-464C-97F7-C985909B81EE}"/>
                </c:ext>
              </c:extLst>
            </c:dLbl>
            <c:dLbl>
              <c:idx val="3"/>
              <c:layout>
                <c:manualLayout>
                  <c:x val="-1.4222222222222223E-2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2-464C-97F7-C985909B81EE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2-464C-97F7-C985909B81EE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2-464C-97F7-C985909B81EE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2-464C-97F7-C985909B81EE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2-464C-97F7-C985909B81EE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2-464C-97F7-C985909B81EE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72-464C-97F7-C985909B81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23885</c:v>
                </c:pt>
                <c:pt idx="1">
                  <c:v>8543</c:v>
                </c:pt>
                <c:pt idx="2">
                  <c:v>3337</c:v>
                </c:pt>
                <c:pt idx="3">
                  <c:v>2965</c:v>
                </c:pt>
                <c:pt idx="4">
                  <c:v>2205</c:v>
                </c:pt>
                <c:pt idx="5">
                  <c:v>1362</c:v>
                </c:pt>
                <c:pt idx="6">
                  <c:v>1143</c:v>
                </c:pt>
                <c:pt idx="7">
                  <c:v>887</c:v>
                </c:pt>
                <c:pt idx="8">
                  <c:v>525</c:v>
                </c:pt>
                <c:pt idx="9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72-464C-97F7-C985909B81EE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2-464C-97F7-C985909B81EE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2-464C-97F7-C985909B81EE}"/>
                </c:ext>
              </c:extLst>
            </c:dLbl>
            <c:dLbl>
              <c:idx val="2"/>
              <c:layout>
                <c:manualLayout>
                  <c:x val="-5.3333333333333982E-3"/>
                  <c:y val="-2.4955436720142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2-464C-97F7-C985909B81EE}"/>
                </c:ext>
              </c:extLst>
            </c:dLbl>
            <c:dLbl>
              <c:idx val="3"/>
              <c:layout>
                <c:manualLayout>
                  <c:x val="1.7777777777777779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2-464C-97F7-C985909B81EE}"/>
                </c:ext>
              </c:extLst>
            </c:dLbl>
            <c:dLbl>
              <c:idx val="4"/>
              <c:layout>
                <c:manualLayout>
                  <c:x val="-1.3998250218722658E-7"/>
                  <c:y val="-1.4260249554367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2-464C-97F7-C985909B81EE}"/>
                </c:ext>
              </c:extLst>
            </c:dLbl>
            <c:dLbl>
              <c:idx val="5"/>
              <c:layout>
                <c:manualLayout>
                  <c:x val="-6.5184432169062358E-17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72-464C-97F7-C985909B81EE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72-464C-97F7-C985909B81EE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2-464C-97F7-C985909B81EE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2-464C-97F7-C985909B81EE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2-464C-97F7-C985909B81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30370</c:v>
                </c:pt>
                <c:pt idx="1">
                  <c:v>6697</c:v>
                </c:pt>
                <c:pt idx="2">
                  <c:v>3958</c:v>
                </c:pt>
                <c:pt idx="3">
                  <c:v>4467</c:v>
                </c:pt>
                <c:pt idx="4">
                  <c:v>2502</c:v>
                </c:pt>
                <c:pt idx="5">
                  <c:v>8021</c:v>
                </c:pt>
                <c:pt idx="6">
                  <c:v>404</c:v>
                </c:pt>
                <c:pt idx="7">
                  <c:v>728</c:v>
                </c:pt>
                <c:pt idx="8">
                  <c:v>879</c:v>
                </c:pt>
                <c:pt idx="9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872-464C-97F7-C985909B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24200"/>
        <c:axId val="235724592"/>
      </c:barChart>
      <c:catAx>
        <c:axId val="23572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724592"/>
        <c:crosses val="autoZero"/>
        <c:auto val="1"/>
        <c:lblAlgn val="ctr"/>
        <c:lblOffset val="100"/>
        <c:noMultiLvlLbl val="0"/>
      </c:catAx>
      <c:valAx>
        <c:axId val="2357245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7242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5.551255245636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4-4F48-B7FB-ED587135ED0E}"/>
                </c:ext>
              </c:extLst>
            </c:dLbl>
            <c:dLbl>
              <c:idx val="1"/>
              <c:layout>
                <c:manualLayout>
                  <c:x val="-8.7490441647549953E-3"/>
                  <c:y val="1.97565134866616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4-4F48-B7FB-ED587135ED0E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4-4F48-B7FB-ED587135ED0E}"/>
                </c:ext>
              </c:extLst>
            </c:dLbl>
            <c:dLbl>
              <c:idx val="3"/>
              <c:layout>
                <c:manualLayout>
                  <c:x val="-8.7719153216084204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4-4F48-B7FB-ED587135ED0E}"/>
                </c:ext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4-4F48-B7FB-ED587135ED0E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4-4F48-B7FB-ED587135ED0E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54-4F48-B7FB-ED587135ED0E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4-4F48-B7FB-ED587135ED0E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4-4F48-B7FB-ED587135ED0E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4-4F48-B7FB-ED587135ED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非金属鉱物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28571</c:v>
                </c:pt>
                <c:pt idx="1">
                  <c:v>9023</c:v>
                </c:pt>
                <c:pt idx="2">
                  <c:v>8742</c:v>
                </c:pt>
                <c:pt idx="3">
                  <c:v>8086</c:v>
                </c:pt>
                <c:pt idx="4">
                  <c:v>7812</c:v>
                </c:pt>
                <c:pt idx="5">
                  <c:v>7133</c:v>
                </c:pt>
                <c:pt idx="6">
                  <c:v>3708</c:v>
                </c:pt>
                <c:pt idx="7">
                  <c:v>2928</c:v>
                </c:pt>
                <c:pt idx="8">
                  <c:v>1419</c:v>
                </c:pt>
                <c:pt idx="9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54-4F48-B7FB-ED587135ED0E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1.8832391713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4-4F48-B7FB-ED587135ED0E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54-4F48-B7FB-ED587135ED0E}"/>
                </c:ext>
              </c:extLst>
            </c:dLbl>
            <c:dLbl>
              <c:idx val="2"/>
              <c:layout>
                <c:manualLayout>
                  <c:x val="1.7634213046203871E-3"/>
                  <c:y val="-1.1703960733721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54-4F48-B7FB-ED587135ED0E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54-4F48-B7FB-ED587135ED0E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54-4F48-B7FB-ED587135ED0E}"/>
                </c:ext>
              </c:extLst>
            </c:dLbl>
            <c:dLbl>
              <c:idx val="5"/>
              <c:layout>
                <c:manualLayout>
                  <c:x val="5.2493438320209973E-3"/>
                  <c:y val="1.8769221643904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54-4F48-B7FB-ED587135ED0E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54-4F48-B7FB-ED587135ED0E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54-4F48-B7FB-ED587135ED0E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54-4F48-B7FB-ED587135ED0E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854-4F48-B7FB-ED587135ED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非金属鉱物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20019</c:v>
                </c:pt>
                <c:pt idx="1">
                  <c:v>6136</c:v>
                </c:pt>
                <c:pt idx="2">
                  <c:v>19681</c:v>
                </c:pt>
                <c:pt idx="3">
                  <c:v>17131</c:v>
                </c:pt>
                <c:pt idx="4">
                  <c:v>7827</c:v>
                </c:pt>
                <c:pt idx="5">
                  <c:v>6700</c:v>
                </c:pt>
                <c:pt idx="6">
                  <c:v>3858</c:v>
                </c:pt>
                <c:pt idx="7">
                  <c:v>4086</c:v>
                </c:pt>
                <c:pt idx="8">
                  <c:v>2400</c:v>
                </c:pt>
                <c:pt idx="9">
                  <c:v>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854-4F48-B7FB-ED587135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25376"/>
        <c:axId val="235725768"/>
      </c:barChart>
      <c:catAx>
        <c:axId val="23572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725768"/>
        <c:crosses val="autoZero"/>
        <c:auto val="1"/>
        <c:lblAlgn val="ctr"/>
        <c:lblOffset val="100"/>
        <c:noMultiLvlLbl val="0"/>
      </c:catAx>
      <c:valAx>
        <c:axId val="235725768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7253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66-497A-9686-551C0B685AFD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66-497A-9686-551C0B685AFD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66-497A-9686-551C0B685AFD}"/>
                </c:ext>
              </c:extLst>
            </c:dLbl>
            <c:dLbl>
              <c:idx val="3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66-497A-9686-551C0B685AFD}"/>
                </c:ext>
              </c:extLst>
            </c:dLbl>
            <c:dLbl>
              <c:idx val="4"/>
              <c:layout>
                <c:manualLayout>
                  <c:x val="-3.49511405043828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66-497A-9686-551C0B685AFD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66-497A-9686-551C0B685AFD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66-497A-9686-551C0B685AFD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66-497A-9686-551C0B685AFD}"/>
                </c:ext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66-497A-9686-551C0B685AFD}"/>
                </c:ext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66-497A-9686-551C0B685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その他の製造工業品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40775</c:v>
                </c:pt>
                <c:pt idx="1">
                  <c:v>23960</c:v>
                </c:pt>
                <c:pt idx="2">
                  <c:v>18971</c:v>
                </c:pt>
                <c:pt idx="3">
                  <c:v>17004</c:v>
                </c:pt>
                <c:pt idx="4">
                  <c:v>14186</c:v>
                </c:pt>
                <c:pt idx="5">
                  <c:v>10159</c:v>
                </c:pt>
                <c:pt idx="6">
                  <c:v>9590</c:v>
                </c:pt>
                <c:pt idx="7">
                  <c:v>8481</c:v>
                </c:pt>
                <c:pt idx="8">
                  <c:v>5023</c:v>
                </c:pt>
                <c:pt idx="9">
                  <c:v>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66-497A-9686-551C0B685AFD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899529058802682E-3"/>
                  <c:y val="1.0752688172042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66-497A-9686-551C0B685AFD}"/>
                </c:ext>
              </c:extLst>
            </c:dLbl>
            <c:dLbl>
              <c:idx val="1"/>
              <c:layout>
                <c:manualLayout>
                  <c:x val="-1.7474882264700709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66-497A-9686-551C0B685AFD}"/>
                </c:ext>
              </c:extLst>
            </c:dLbl>
            <c:dLbl>
              <c:idx val="2"/>
              <c:layout>
                <c:manualLayout>
                  <c:x val="5.2424646794102135E-3"/>
                  <c:y val="-2.1505658566872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66-497A-9686-551C0B685AFD}"/>
                </c:ext>
              </c:extLst>
            </c:dLbl>
            <c:dLbl>
              <c:idx val="3"/>
              <c:layout>
                <c:manualLayout>
                  <c:x val="3.4949764529401419E-3"/>
                  <c:y val="-1.0752970394829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66-497A-9686-551C0B685AFD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66-497A-9686-551C0B685AFD}"/>
                </c:ext>
              </c:extLst>
            </c:dLbl>
            <c:dLbl>
              <c:idx val="5"/>
              <c:layout>
                <c:manualLayout>
                  <c:x val="8.7373035348522077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66-497A-9686-551C0B685AFD}"/>
                </c:ext>
              </c:extLst>
            </c:dLbl>
            <c:dLbl>
              <c:idx val="6"/>
              <c:layout>
                <c:manualLayout>
                  <c:x val="5.2424646794102135E-3"/>
                  <c:y val="2.1504811898512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66-497A-9686-551C0B685AFD}"/>
                </c:ext>
              </c:extLst>
            </c:dLbl>
            <c:dLbl>
              <c:idx val="7"/>
              <c:layout>
                <c:manualLayout>
                  <c:x val="5.2424646794102135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66-497A-9686-551C0B685AFD}"/>
                </c:ext>
              </c:extLst>
            </c:dLbl>
            <c:dLbl>
              <c:idx val="8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66-497A-9686-551C0B685AFD}"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66-497A-9686-551C0B685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その他の製造工業品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78940</c:v>
                </c:pt>
                <c:pt idx="1">
                  <c:v>28868</c:v>
                </c:pt>
                <c:pt idx="2">
                  <c:v>18829</c:v>
                </c:pt>
                <c:pt idx="3">
                  <c:v>15591</c:v>
                </c:pt>
                <c:pt idx="4">
                  <c:v>14316</c:v>
                </c:pt>
                <c:pt idx="5">
                  <c:v>13445</c:v>
                </c:pt>
                <c:pt idx="6">
                  <c:v>6756</c:v>
                </c:pt>
                <c:pt idx="7">
                  <c:v>10936</c:v>
                </c:pt>
                <c:pt idx="8">
                  <c:v>6861</c:v>
                </c:pt>
                <c:pt idx="9">
                  <c:v>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E66-497A-9686-551C0B685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82864"/>
        <c:axId val="235983256"/>
      </c:barChart>
      <c:catAx>
        <c:axId val="23598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983256"/>
        <c:crosses val="autoZero"/>
        <c:auto val="1"/>
        <c:lblAlgn val="ctr"/>
        <c:lblOffset val="100"/>
        <c:noMultiLvlLbl val="0"/>
      </c:catAx>
      <c:valAx>
        <c:axId val="2359832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9828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4E-464B-A2C8-A115CB966119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4E-464B-A2C8-A115CB966119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4E-464B-A2C8-A115CB966119}"/>
                </c:ext>
              </c:extLst>
            </c:dLbl>
            <c:dLbl>
              <c:idx val="3"/>
              <c:layout>
                <c:manualLayout>
                  <c:x val="2.8811659586728367E-5"/>
                  <c:y val="-2.0936450350686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4E-464B-A2C8-A115CB966119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4E-464B-A2C8-A115CB966119}"/>
                </c:ext>
              </c:extLst>
            </c:dLbl>
            <c:dLbl>
              <c:idx val="5"/>
              <c:layout>
                <c:manualLayout>
                  <c:x val="-8.9824916463755941E-3"/>
                  <c:y val="3.0134521497592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4E-464B-A2C8-A115CB966119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4E-464B-A2C8-A115CB966119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4E-464B-A2C8-A115CB966119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4E-464B-A2C8-A115CB966119}"/>
                </c:ext>
              </c:extLst>
            </c:dLbl>
            <c:dLbl>
              <c:idx val="9"/>
              <c:layout>
                <c:manualLayout>
                  <c:x val="-5.4028186235756679E-3"/>
                  <c:y val="-1.204584084313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4E-464B-A2C8-A115CB966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146619</c:v>
                </c:pt>
                <c:pt idx="1">
                  <c:v>96271</c:v>
                </c:pt>
                <c:pt idx="2">
                  <c:v>93201</c:v>
                </c:pt>
                <c:pt idx="3">
                  <c:v>86324</c:v>
                </c:pt>
                <c:pt idx="4">
                  <c:v>78213</c:v>
                </c:pt>
                <c:pt idx="5">
                  <c:v>73237</c:v>
                </c:pt>
                <c:pt idx="6">
                  <c:v>66911</c:v>
                </c:pt>
                <c:pt idx="7">
                  <c:v>64892</c:v>
                </c:pt>
                <c:pt idx="8">
                  <c:v>47895</c:v>
                </c:pt>
                <c:pt idx="9">
                  <c:v>45392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4E-464B-A2C8-A115CB966119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4E-464B-A2C8-A115CB966119}"/>
                </c:ext>
              </c:extLst>
            </c:dLbl>
            <c:dLbl>
              <c:idx val="1"/>
              <c:layout>
                <c:manualLayout>
                  <c:x val="3.7546511505338943E-3"/>
                  <c:y val="-1.4899469183415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4E-464B-A2C8-A115CB966119}"/>
                </c:ext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4E-464B-A2C8-A115CB966119}"/>
                </c:ext>
              </c:extLst>
            </c:dLbl>
            <c:dLbl>
              <c:idx val="3"/>
              <c:layout>
                <c:manualLayout>
                  <c:x val="-3.3652018397298733E-3"/>
                  <c:y val="2.34345761704520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4E-464B-A2C8-A115CB966119}"/>
                </c:ext>
              </c:extLst>
            </c:dLbl>
            <c:dLbl>
              <c:idx val="4"/>
              <c:layout>
                <c:manualLayout>
                  <c:x val="7.2557596967045782E-3"/>
                  <c:y val="3.3783285007331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4E-464B-A2C8-A115CB966119}"/>
                </c:ext>
              </c:extLst>
            </c:dLbl>
            <c:dLbl>
              <c:idx val="5"/>
              <c:layout>
                <c:manualLayout>
                  <c:x val="3.5985060100418519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4E-464B-A2C8-A115CB966119}"/>
                </c:ext>
              </c:extLst>
            </c:dLbl>
            <c:dLbl>
              <c:idx val="6"/>
              <c:layout>
                <c:manualLayout>
                  <c:x val="3.8368697888667533E-5"/>
                  <c:y val="-2.7207542933901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4E-464B-A2C8-A115CB966119}"/>
                </c:ext>
              </c:extLst>
            </c:dLbl>
            <c:dLbl>
              <c:idx val="7"/>
              <c:layout>
                <c:manualLayout>
                  <c:x val="8.9533988974269778E-3"/>
                  <c:y val="6.205241424175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4E-464B-A2C8-A115CB966119}"/>
                </c:ext>
              </c:extLst>
            </c:dLbl>
            <c:dLbl>
              <c:idx val="8"/>
              <c:layout>
                <c:manualLayout>
                  <c:x val="7.1492268285740079E-3"/>
                  <c:y val="2.7048187815942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B4E-464B-A2C8-A115CB966119}"/>
                </c:ext>
              </c:extLst>
            </c:dLbl>
            <c:dLbl>
              <c:idx val="9"/>
              <c:layout>
                <c:manualLayout>
                  <c:x val="1.7944744858699891E-3"/>
                  <c:y val="6.0651026586759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B4E-464B-A2C8-A115CB966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167438</c:v>
                </c:pt>
                <c:pt idx="1">
                  <c:v>123574</c:v>
                </c:pt>
                <c:pt idx="2">
                  <c:v>85928</c:v>
                </c:pt>
                <c:pt idx="3">
                  <c:v>86602</c:v>
                </c:pt>
                <c:pt idx="4">
                  <c:v>55280</c:v>
                </c:pt>
                <c:pt idx="5">
                  <c:v>70604</c:v>
                </c:pt>
                <c:pt idx="6">
                  <c:v>85370</c:v>
                </c:pt>
                <c:pt idx="7">
                  <c:v>98031</c:v>
                </c:pt>
                <c:pt idx="8">
                  <c:v>42768</c:v>
                </c:pt>
                <c:pt idx="9">
                  <c:v>45091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B4E-464B-A2C8-A115CB966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35984040"/>
        <c:axId val="235984432"/>
      </c:barChart>
      <c:catAx>
        <c:axId val="235984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984432"/>
        <c:crosses val="autoZero"/>
        <c:auto val="1"/>
        <c:lblAlgn val="ctr"/>
        <c:lblOffset val="100"/>
        <c:noMultiLvlLbl val="0"/>
      </c:catAx>
      <c:valAx>
        <c:axId val="235984432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98404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FD-480C-99CC-66A2AEB84794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DFD-480C-99CC-66A2AEB84794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DFD-480C-99CC-66A2AEB84794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DFD-480C-99CC-66A2AEB84794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DFD-480C-99CC-66A2AEB84794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DFD-480C-99CC-66A2AEB84794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DFD-480C-99CC-66A2AEB84794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DFD-480C-99CC-66A2AEB84794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DFD-480C-99CC-66A2AEB84794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DFD-480C-99CC-66A2AEB84794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DFD-480C-99CC-66A2AEB84794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D-480C-99CC-66A2AEB84794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FD-480C-99CC-66A2AEB84794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DFD-480C-99CC-66A2AEB84794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DFD-480C-99CC-66A2AEB84794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DFD-480C-99CC-66A2AEB84794}"/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FD-480C-99CC-66A2AEB84794}"/>
                </c:ext>
              </c:extLst>
            </c:dLbl>
            <c:dLbl>
              <c:idx val="6"/>
              <c:layout>
                <c:manualLayout>
                  <c:x val="0.12964752950637709"/>
                  <c:y val="-7.9708279857088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DFD-480C-99CC-66A2AEB84794}"/>
                </c:ext>
              </c:extLst>
            </c:dLbl>
            <c:dLbl>
              <c:idx val="7"/>
              <c:layout>
                <c:manualLayout>
                  <c:x val="0.18235378268126451"/>
                  <c:y val="-0.14359788176257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DFD-480C-99CC-66A2AEB84794}"/>
                </c:ext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DFD-480C-99CC-66A2AEB84794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DFD-480C-99CC-66A2AEB84794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DFD-480C-99CC-66A2AEB84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146619</c:v>
                </c:pt>
                <c:pt idx="1">
                  <c:v>96271</c:v>
                </c:pt>
                <c:pt idx="2">
                  <c:v>93201</c:v>
                </c:pt>
                <c:pt idx="3">
                  <c:v>86324</c:v>
                </c:pt>
                <c:pt idx="4">
                  <c:v>78213</c:v>
                </c:pt>
                <c:pt idx="5">
                  <c:v>73237</c:v>
                </c:pt>
                <c:pt idx="6">
                  <c:v>66911</c:v>
                </c:pt>
                <c:pt idx="7">
                  <c:v>64892</c:v>
                </c:pt>
                <c:pt idx="8">
                  <c:v>47895</c:v>
                </c:pt>
                <c:pt idx="9">
                  <c:v>45392</c:v>
                </c:pt>
                <c:pt idx="10">
                  <c:v>316902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DFD-480C-99CC-66A2AEB8479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1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27E-437A-8744-EF95134DB412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27E-437A-8744-EF95134DB412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27E-437A-8744-EF95134DB412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27E-437A-8744-EF95134DB412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27E-437A-8744-EF95134DB412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27E-437A-8744-EF95134DB412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27E-437A-8744-EF95134DB412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27E-437A-8744-EF95134DB412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27E-437A-8744-EF95134DB412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27E-437A-8744-EF95134DB412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27E-437A-8744-EF95134DB412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7E-437A-8744-EF95134DB412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27E-437A-8744-EF95134DB412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7E-437A-8744-EF95134DB412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7E-437A-8744-EF95134DB412}"/>
                </c:ext>
              </c:extLst>
            </c:dLbl>
            <c:dLbl>
              <c:idx val="4"/>
              <c:layout>
                <c:manualLayout>
                  <c:x val="-0.16935755492492371"/>
                  <c:y val="-0.16509791597558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27E-437A-8744-EF95134DB412}"/>
                </c:ext>
              </c:extLst>
            </c:dLbl>
            <c:dLbl>
              <c:idx val="5"/>
              <c:layout>
                <c:manualLayout>
                  <c:x val="-0.10784883488548709"/>
                  <c:y val="-5.35480792173705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27E-437A-8744-EF95134DB412}"/>
                </c:ext>
              </c:extLst>
            </c:dLbl>
            <c:dLbl>
              <c:idx val="6"/>
              <c:layout>
                <c:manualLayout>
                  <c:x val="7.2850899982679768E-2"/>
                  <c:y val="-0.140792522885858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27E-437A-8744-EF95134DB412}"/>
                </c:ext>
              </c:extLst>
            </c:dLbl>
            <c:dLbl>
              <c:idx val="7"/>
              <c:layout>
                <c:manualLayout>
                  <c:x val="9.5228959324246881E-2"/>
                  <c:y val="-8.4959524183645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27E-437A-8744-EF95134DB412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27E-437A-8744-EF95134DB412}"/>
                </c:ext>
              </c:extLst>
            </c:dLbl>
            <c:dLbl>
              <c:idx val="9"/>
              <c:layout>
                <c:manualLayout>
                  <c:x val="0.12116151724689236"/>
                  <c:y val="-7.785021329096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27E-437A-8744-EF95134DB412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27E-437A-8744-EF95134DB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167438</c:v>
                </c:pt>
                <c:pt idx="1">
                  <c:v>123574</c:v>
                </c:pt>
                <c:pt idx="2">
                  <c:v>85928</c:v>
                </c:pt>
                <c:pt idx="3">
                  <c:v>86602</c:v>
                </c:pt>
                <c:pt idx="4">
                  <c:v>55280</c:v>
                </c:pt>
                <c:pt idx="5">
                  <c:v>70604</c:v>
                </c:pt>
                <c:pt idx="6">
                  <c:v>85370</c:v>
                </c:pt>
                <c:pt idx="7">
                  <c:v>98031</c:v>
                </c:pt>
                <c:pt idx="8">
                  <c:v>42768</c:v>
                </c:pt>
                <c:pt idx="9">
                  <c:v>45091</c:v>
                </c:pt>
                <c:pt idx="10">
                  <c:v>372174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27E-437A-8744-EF95134DB4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5-47F9-986E-3CAB5514601E}"/>
                </c:ext>
              </c:extLst>
            </c:dLbl>
            <c:dLbl>
              <c:idx val="1"/>
              <c:layout>
                <c:manualLayout>
                  <c:x val="-1.5936254980079681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5-47F9-986E-3CAB5514601E}"/>
                </c:ext>
              </c:extLst>
            </c:dLbl>
            <c:dLbl>
              <c:idx val="2"/>
              <c:layout>
                <c:manualLayout>
                  <c:x val="3.2462366618058944E-17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E5-47F9-986E-3CAB5514601E}"/>
                </c:ext>
              </c:extLst>
            </c:dLbl>
            <c:dLbl>
              <c:idx val="3"/>
              <c:layout>
                <c:manualLayout>
                  <c:x val="-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E5-47F9-986E-3CAB5514601E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E5-47F9-986E-3CAB5514601E}"/>
                </c:ext>
              </c:extLst>
            </c:dLbl>
            <c:dLbl>
              <c:idx val="5"/>
              <c:layout>
                <c:manualLayout>
                  <c:x val="-5.3120849933598934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E5-47F9-986E-3CAB5514601E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E5-47F9-986E-3CAB5514601E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E5-47F9-986E-3CAB5514601E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E5-47F9-986E-3CAB5514601E}"/>
                </c:ext>
              </c:extLst>
            </c:dLbl>
            <c:dLbl>
              <c:idx val="9"/>
              <c:layout>
                <c:manualLayout>
                  <c:x val="-7.0827799911465251E-3"/>
                  <c:y val="1.111082272114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E5-47F9-986E-3CAB55146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19097</c:v>
                </c:pt>
                <c:pt idx="1">
                  <c:v>12647</c:v>
                </c:pt>
                <c:pt idx="2">
                  <c:v>12412</c:v>
                </c:pt>
                <c:pt idx="3">
                  <c:v>8796</c:v>
                </c:pt>
                <c:pt idx="4">
                  <c:v>7850</c:v>
                </c:pt>
                <c:pt idx="5">
                  <c:v>6060</c:v>
                </c:pt>
                <c:pt idx="6">
                  <c:v>5352</c:v>
                </c:pt>
                <c:pt idx="7">
                  <c:v>3909</c:v>
                </c:pt>
                <c:pt idx="8">
                  <c:v>3014</c:v>
                </c:pt>
                <c:pt idx="9">
                  <c:v>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E5-47F9-986E-3CAB5514601E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E5-47F9-986E-3CAB5514601E}"/>
                </c:ext>
              </c:extLst>
            </c:dLbl>
            <c:dLbl>
              <c:idx val="1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E5-47F9-986E-3CAB5514601E}"/>
                </c:ext>
              </c:extLst>
            </c:dLbl>
            <c:dLbl>
              <c:idx val="2"/>
              <c:layout>
                <c:manualLayout>
                  <c:x val="8.8534749889330917E-3"/>
                  <c:y val="-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E5-47F9-986E-3CAB5514601E}"/>
                </c:ext>
              </c:extLst>
            </c:dLbl>
            <c:dLbl>
              <c:idx val="3"/>
              <c:layout>
                <c:manualLayout>
                  <c:x val="3.5413899955732625E-3"/>
                  <c:y val="-7.4074095676319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E5-47F9-986E-3CAB5514601E}"/>
                </c:ext>
              </c:extLst>
            </c:dLbl>
            <c:dLbl>
              <c:idx val="4"/>
              <c:layout>
                <c:manualLayout>
                  <c:x val="5.3119455685569188E-3"/>
                  <c:y val="1.851823228878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E5-47F9-986E-3CAB5514601E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E5-47F9-986E-3CAB5514601E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E5-47F9-986E-3CAB5514601E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E5-47F9-986E-3CAB5514601E}"/>
                </c:ext>
              </c:extLst>
            </c:dLbl>
            <c:dLbl>
              <c:idx val="8"/>
              <c:layout>
                <c:manualLayout>
                  <c:x val="-1.2984946647223578E-16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E5-47F9-986E-3CAB5514601E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EE5-47F9-986E-3CAB55146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15334</c:v>
                </c:pt>
                <c:pt idx="1">
                  <c:v>10769</c:v>
                </c:pt>
                <c:pt idx="2">
                  <c:v>5350</c:v>
                </c:pt>
                <c:pt idx="3">
                  <c:v>9803</c:v>
                </c:pt>
                <c:pt idx="4">
                  <c:v>5950</c:v>
                </c:pt>
                <c:pt idx="5">
                  <c:v>6246</c:v>
                </c:pt>
                <c:pt idx="6">
                  <c:v>5102</c:v>
                </c:pt>
                <c:pt idx="7">
                  <c:v>2823</c:v>
                </c:pt>
                <c:pt idx="8">
                  <c:v>3170</c:v>
                </c:pt>
                <c:pt idx="9">
                  <c:v>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EE5-47F9-986E-3CAB5514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86000"/>
        <c:axId val="235433984"/>
      </c:barChart>
      <c:catAx>
        <c:axId val="23598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433984"/>
        <c:crosses val="autoZero"/>
        <c:auto val="1"/>
        <c:lblAlgn val="ctr"/>
        <c:lblOffset val="100"/>
        <c:noMultiLvlLbl val="0"/>
      </c:catAx>
      <c:valAx>
        <c:axId val="2354339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5986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2,335,577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2,335,577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F0B-4D00-BB27-0CDF464BDC0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F0B-4D00-BB27-0CDF464BDC0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F0B-4D00-BB27-0CDF464BDC0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F0B-4D00-BB27-0CDF464BDC0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F0B-4D00-BB27-0CDF464BDC0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0B-4D00-BB27-0CDF464BDC0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0B-4D00-BB27-0CDF464BDC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220967</c:v>
                </c:pt>
                <c:pt idx="1">
                  <c:v>385070</c:v>
                </c:pt>
                <c:pt idx="2">
                  <c:v>504618</c:v>
                </c:pt>
                <c:pt idx="3">
                  <c:v>151070</c:v>
                </c:pt>
                <c:pt idx="4">
                  <c:v>246495</c:v>
                </c:pt>
                <c:pt idx="5">
                  <c:v>827357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0B-4D00-BB27-0CDF464BDC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11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D-4E39-A335-E29809B57224}"/>
                </c:ext>
              </c:extLst>
            </c:dLbl>
            <c:dLbl>
              <c:idx val="1"/>
              <c:layout>
                <c:manualLayout>
                  <c:x val="-1.0610079575596816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AD-4E39-A335-E29809B57224}"/>
                </c:ext>
              </c:extLst>
            </c:dLbl>
            <c:dLbl>
              <c:idx val="2"/>
              <c:layout>
                <c:manualLayout>
                  <c:x val="-8.8417329796639816E-3"/>
                  <c:y val="1.91567864361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AD-4E39-A335-E29809B57224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AD-4E39-A335-E29809B57224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AD-4E39-A335-E29809B57224}"/>
                </c:ext>
              </c:extLst>
            </c:dLbl>
            <c:dLbl>
              <c:idx val="5"/>
              <c:layout>
                <c:manualLayout>
                  <c:x val="-8.8417329796640787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AD-4E39-A335-E29809B57224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AD-4E39-A335-E29809B57224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AD-4E39-A335-E29809B57224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AD-4E39-A335-E29809B57224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AD-4E39-A335-E29809B572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化学肥料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93301</c:v>
                </c:pt>
                <c:pt idx="1">
                  <c:v>14943</c:v>
                </c:pt>
                <c:pt idx="2">
                  <c:v>13744</c:v>
                </c:pt>
                <c:pt idx="3">
                  <c:v>13154</c:v>
                </c:pt>
                <c:pt idx="4">
                  <c:v>10618</c:v>
                </c:pt>
                <c:pt idx="5">
                  <c:v>10195</c:v>
                </c:pt>
                <c:pt idx="6">
                  <c:v>9577</c:v>
                </c:pt>
                <c:pt idx="7">
                  <c:v>8999</c:v>
                </c:pt>
                <c:pt idx="8">
                  <c:v>5572</c:v>
                </c:pt>
                <c:pt idx="9">
                  <c:v>5270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AD-4E39-A335-E29809B57224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AD-4E39-A335-E29809B57224}"/>
                </c:ext>
              </c:extLst>
            </c:dLbl>
            <c:dLbl>
              <c:idx val="1"/>
              <c:layout>
                <c:manualLayout>
                  <c:x val="1.7683465959328027E-3"/>
                  <c:y val="-1.915738980903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AD-4E39-A335-E29809B57224}"/>
                </c:ext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AD-4E39-A335-E29809B57224}"/>
                </c:ext>
              </c:extLst>
            </c:dLbl>
            <c:dLbl>
              <c:idx val="3"/>
              <c:layout>
                <c:manualLayout>
                  <c:x val="8.8417329796640146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AD-4E39-A335-E29809B57224}"/>
                </c:ext>
              </c:extLst>
            </c:dLbl>
            <c:dLbl>
              <c:idx val="4"/>
              <c:layout>
                <c:manualLayout>
                  <c:x val="8.8417329796640146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AD-4E39-A335-E29809B57224}"/>
                </c:ext>
              </c:extLst>
            </c:dLbl>
            <c:dLbl>
              <c:idx val="5"/>
              <c:layout>
                <c:manualLayout>
                  <c:x val="3.5366931918656055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AD-4E39-A335-E29809B57224}"/>
                </c:ext>
              </c:extLst>
            </c:dLbl>
            <c:dLbl>
              <c:idx val="6"/>
              <c:layout>
                <c:manualLayout>
                  <c:x val="-5.3050397877984082E-3"/>
                  <c:y val="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AD-4E39-A335-E29809B57224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AD-4E39-A335-E29809B57224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AD-4E39-A335-E29809B57224}"/>
                </c:ext>
              </c:extLst>
            </c:dLbl>
            <c:dLbl>
              <c:idx val="9"/>
              <c:layout>
                <c:manualLayout>
                  <c:x val="5.305039787798279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9AD-4E39-A335-E29809B572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化学肥料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112751</c:v>
                </c:pt>
                <c:pt idx="1">
                  <c:v>20543</c:v>
                </c:pt>
                <c:pt idx="2">
                  <c:v>16637</c:v>
                </c:pt>
                <c:pt idx="3">
                  <c:v>12441</c:v>
                </c:pt>
                <c:pt idx="4">
                  <c:v>13359</c:v>
                </c:pt>
                <c:pt idx="5">
                  <c:v>19444</c:v>
                </c:pt>
                <c:pt idx="6">
                  <c:v>13181</c:v>
                </c:pt>
                <c:pt idx="7">
                  <c:v>6420</c:v>
                </c:pt>
                <c:pt idx="8">
                  <c:v>3258</c:v>
                </c:pt>
                <c:pt idx="9">
                  <c:v>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9AD-4E39-A335-E29809B5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34768"/>
        <c:axId val="235435160"/>
      </c:barChart>
      <c:catAx>
        <c:axId val="23543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435160"/>
        <c:crosses val="autoZero"/>
        <c:auto val="1"/>
        <c:lblAlgn val="ctr"/>
        <c:lblOffset val="100"/>
        <c:noMultiLvlLbl val="0"/>
      </c:catAx>
      <c:valAx>
        <c:axId val="235435160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4347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035676724423837E-7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5C-4225-975E-5BCEF220C533}"/>
                </c:ext>
              </c:extLst>
            </c:dLbl>
            <c:dLbl>
              <c:idx val="1"/>
              <c:layout>
                <c:manualLayout>
                  <c:x val="-1.7825309441056169E-3"/>
                  <c:y val="-2.614408493056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5C-4225-975E-5BCEF220C533}"/>
                </c:ext>
              </c:extLst>
            </c:dLbl>
            <c:dLbl>
              <c:idx val="2"/>
              <c:layout>
                <c:manualLayout>
                  <c:x val="-1.604277849695025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5C-4225-975E-5BCEF220C533}"/>
                </c:ext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5C-4225-975E-5BCEF220C533}"/>
                </c:ext>
              </c:extLst>
            </c:dLbl>
            <c:dLbl>
              <c:idx val="4"/>
              <c:layout>
                <c:manualLayout>
                  <c:x val="-1.069518566463357E-2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5C-4225-975E-5BCEF220C533}"/>
                </c:ext>
              </c:extLst>
            </c:dLbl>
            <c:dLbl>
              <c:idx val="5"/>
              <c:layout>
                <c:manualLayout>
                  <c:x val="-5.3475928323168179E-3"/>
                  <c:y val="-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5C-4225-975E-5BCEF220C533}"/>
                </c:ext>
              </c:extLst>
            </c:dLbl>
            <c:dLbl>
              <c:idx val="6"/>
              <c:layout>
                <c:manualLayout>
                  <c:x val="-1.0695185664633506E-2"/>
                  <c:y val="1.1204187711830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5C-4225-975E-5BCEF220C533}"/>
                </c:ext>
              </c:extLst>
            </c:dLbl>
            <c:dLbl>
              <c:idx val="7"/>
              <c:layout>
                <c:manualLayout>
                  <c:x val="-5.3475928323167528E-3"/>
                  <c:y val="-1.493989721873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5C-4225-975E-5BCEF220C533}"/>
                </c:ext>
              </c:extLst>
            </c:dLbl>
            <c:dLbl>
              <c:idx val="8"/>
              <c:layout>
                <c:manualLayout>
                  <c:x val="-1.0695185664633506E-2"/>
                  <c:y val="2.240866950454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5C-4225-975E-5BCEF220C533}"/>
                </c:ext>
              </c:extLst>
            </c:dLbl>
            <c:dLbl>
              <c:idx val="9"/>
              <c:layout>
                <c:manualLayout>
                  <c:x val="-8.9126547205279211E-3"/>
                  <c:y val="1.867413632119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5C-4225-975E-5BCEF220C5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その他の機械</c:v>
                </c:pt>
                <c:pt idx="6">
                  <c:v>雑穀</c:v>
                </c:pt>
                <c:pt idx="7">
                  <c:v>米</c:v>
                </c:pt>
                <c:pt idx="8">
                  <c:v>鉄鋼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90187</c:v>
                </c:pt>
                <c:pt idx="1">
                  <c:v>43458</c:v>
                </c:pt>
                <c:pt idx="2">
                  <c:v>31776</c:v>
                </c:pt>
                <c:pt idx="3">
                  <c:v>27109</c:v>
                </c:pt>
                <c:pt idx="4">
                  <c:v>21462</c:v>
                </c:pt>
                <c:pt idx="5">
                  <c:v>20939</c:v>
                </c:pt>
                <c:pt idx="6">
                  <c:v>19300</c:v>
                </c:pt>
                <c:pt idx="7">
                  <c:v>17001</c:v>
                </c:pt>
                <c:pt idx="8">
                  <c:v>15753</c:v>
                </c:pt>
                <c:pt idx="9">
                  <c:v>14578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5C-4225-975E-5BCEF220C533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5C-4225-975E-5BCEF220C533}"/>
                </c:ext>
              </c:extLst>
            </c:dLbl>
            <c:dLbl>
              <c:idx val="1"/>
              <c:layout>
                <c:manualLayout>
                  <c:x val="5.3475928323167199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5C-4225-975E-5BCEF220C533}"/>
                </c:ext>
              </c:extLst>
            </c:dLbl>
            <c:dLbl>
              <c:idx val="2"/>
              <c:layout>
                <c:manualLayout>
                  <c:x val="-3.5650618882112337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5C-4225-975E-5BCEF220C533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5C-4225-975E-5BCEF220C533}"/>
                </c:ext>
              </c:extLst>
            </c:dLbl>
            <c:dLbl>
              <c:idx val="4"/>
              <c:layout>
                <c:manualLayout>
                  <c:x val="7.1301237764222715E-3"/>
                  <c:y val="-7.4696545284781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5C-4225-975E-5BCEF220C533}"/>
                </c:ext>
              </c:extLst>
            </c:dLbl>
            <c:dLbl>
              <c:idx val="5"/>
              <c:layout>
                <c:manualLayout>
                  <c:x val="3.5650618882112337E-3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5C-4225-975E-5BCEF220C533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5C-4225-975E-5BCEF220C533}"/>
                </c:ext>
              </c:extLst>
            </c:dLbl>
            <c:dLbl>
              <c:idx val="7"/>
              <c:layout>
                <c:manualLayout>
                  <c:x val="7.0874553191774738E-3"/>
                  <c:y val="3.7342391024650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5C-4225-975E-5BCEF220C533}"/>
                </c:ext>
              </c:extLst>
            </c:dLbl>
            <c:dLbl>
              <c:idx val="8"/>
              <c:layout>
                <c:manualLayout>
                  <c:x val="3.5650618882111683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5C-4225-975E-5BCEF220C533}"/>
                </c:ext>
              </c:extLst>
            </c:dLbl>
            <c:dLbl>
              <c:idx val="9"/>
              <c:layout>
                <c:manualLayout>
                  <c:x val="1.7822502305709486E-3"/>
                  <c:y val="-1.4939603137842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5C-4225-975E-5BCEF220C5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その他の機械</c:v>
                </c:pt>
                <c:pt idx="6">
                  <c:v>雑穀</c:v>
                </c:pt>
                <c:pt idx="7">
                  <c:v>米</c:v>
                </c:pt>
                <c:pt idx="8">
                  <c:v>鉄鋼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82717</c:v>
                </c:pt>
                <c:pt idx="1">
                  <c:v>42975</c:v>
                </c:pt>
                <c:pt idx="2">
                  <c:v>36508</c:v>
                </c:pt>
                <c:pt idx="3">
                  <c:v>26143</c:v>
                </c:pt>
                <c:pt idx="4">
                  <c:v>21436</c:v>
                </c:pt>
                <c:pt idx="5">
                  <c:v>14861</c:v>
                </c:pt>
                <c:pt idx="6">
                  <c:v>33029</c:v>
                </c:pt>
                <c:pt idx="7">
                  <c:v>16938</c:v>
                </c:pt>
                <c:pt idx="8">
                  <c:v>18930</c:v>
                </c:pt>
                <c:pt idx="9">
                  <c:v>15938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35C-4225-975E-5BCEF220C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35944"/>
        <c:axId val="235436336"/>
      </c:barChart>
      <c:catAx>
        <c:axId val="235435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436336"/>
        <c:crosses val="autoZero"/>
        <c:auto val="1"/>
        <c:lblAlgn val="ctr"/>
        <c:lblOffset val="100"/>
        <c:noMultiLvlLbl val="0"/>
      </c:catAx>
      <c:valAx>
        <c:axId val="2354363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435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BC-402E-90A5-AE92E5524E70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BC-402E-90A5-AE92E5524E70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BC-402E-90A5-AE92E5524E70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BC-402E-90A5-AE92E5524E70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BC-402E-90A5-AE92E5524E70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BC-402E-90A5-AE92E5524E70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BC-402E-90A5-AE92E5524E70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BC-402E-90A5-AE92E5524E70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BC-402E-90A5-AE92E5524E70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BC-402E-90A5-AE92E5524E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10653</c:v>
                </c:pt>
                <c:pt idx="1">
                  <c:v>6093</c:v>
                </c:pt>
                <c:pt idx="2">
                  <c:v>3735</c:v>
                </c:pt>
                <c:pt idx="3">
                  <c:v>2726</c:v>
                </c:pt>
                <c:pt idx="4">
                  <c:v>2112</c:v>
                </c:pt>
                <c:pt idx="5">
                  <c:v>1903</c:v>
                </c:pt>
                <c:pt idx="6">
                  <c:v>1665</c:v>
                </c:pt>
                <c:pt idx="7">
                  <c:v>1371</c:v>
                </c:pt>
                <c:pt idx="8">
                  <c:v>841</c:v>
                </c:pt>
                <c:pt idx="9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BC-402E-90A5-AE92E5524E70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206052514463727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BC-402E-90A5-AE92E5524E70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BC-402E-90A5-AE92E5524E70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BC-402E-90A5-AE92E5524E70}"/>
                </c:ext>
              </c:extLst>
            </c:dLbl>
            <c:dLbl>
              <c:idx val="3"/>
              <c:layout>
                <c:manualLayout>
                  <c:x val="0"/>
                  <c:y val="-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BC-402E-90A5-AE92E5524E70}"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BC-402E-90A5-AE92E5524E70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BC-402E-90A5-AE92E5524E70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BC-402E-90A5-AE92E5524E70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BC-402E-90A5-AE92E5524E70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BC-402E-90A5-AE92E5524E70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BC-402E-90A5-AE92E5524E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34255</c:v>
                </c:pt>
                <c:pt idx="1">
                  <c:v>5301</c:v>
                </c:pt>
                <c:pt idx="2">
                  <c:v>6360</c:v>
                </c:pt>
                <c:pt idx="3">
                  <c:v>2995</c:v>
                </c:pt>
                <c:pt idx="4">
                  <c:v>1088</c:v>
                </c:pt>
                <c:pt idx="5">
                  <c:v>2077</c:v>
                </c:pt>
                <c:pt idx="6">
                  <c:v>1501</c:v>
                </c:pt>
                <c:pt idx="7">
                  <c:v>0</c:v>
                </c:pt>
                <c:pt idx="8">
                  <c:v>976</c:v>
                </c:pt>
                <c:pt idx="9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EBC-402E-90A5-AE92E5524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37120"/>
        <c:axId val="235437512"/>
      </c:barChart>
      <c:catAx>
        <c:axId val="23543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5437512"/>
        <c:crosses val="autoZero"/>
        <c:auto val="1"/>
        <c:lblAlgn val="ctr"/>
        <c:lblOffset val="100"/>
        <c:noMultiLvlLbl val="0"/>
      </c:catAx>
      <c:valAx>
        <c:axId val="2354375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5437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6A-4F07-A34D-81749AA312E1}"/>
                </c:ext>
              </c:extLst>
            </c:dLbl>
            <c:dLbl>
              <c:idx val="1"/>
              <c:layout>
                <c:manualLayout>
                  <c:x val="-1.7825311942959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6A-4F07-A34D-81749AA312E1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6A-4F07-A34D-81749AA312E1}"/>
                </c:ext>
              </c:extLst>
            </c:dLbl>
            <c:dLbl>
              <c:idx val="3"/>
              <c:layout>
                <c:manualLayout>
                  <c:x val="-3.5650623885918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6A-4F07-A34D-81749AA312E1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6A-4F07-A34D-81749AA312E1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6A-4F07-A34D-81749AA312E1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6A-4F07-A34D-81749AA312E1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6A-4F07-A34D-81749AA312E1}"/>
                </c:ext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6A-4F07-A34D-81749AA312E1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6A-4F07-A34D-81749AA31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27276</c:v>
                </c:pt>
                <c:pt idx="1">
                  <c:v>18481</c:v>
                </c:pt>
                <c:pt idx="2">
                  <c:v>12083</c:v>
                </c:pt>
                <c:pt idx="3">
                  <c:v>11590</c:v>
                </c:pt>
                <c:pt idx="4">
                  <c:v>8548</c:v>
                </c:pt>
                <c:pt idx="5">
                  <c:v>8504</c:v>
                </c:pt>
                <c:pt idx="6">
                  <c:v>4311</c:v>
                </c:pt>
                <c:pt idx="7">
                  <c:v>4012</c:v>
                </c:pt>
                <c:pt idx="8">
                  <c:v>3484</c:v>
                </c:pt>
                <c:pt idx="9">
                  <c:v>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6A-4F07-A34D-81749AA312E1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6A-4F07-A34D-81749AA312E1}"/>
                </c:ext>
              </c:extLst>
            </c:dLbl>
            <c:dLbl>
              <c:idx val="1"/>
              <c:layout>
                <c:manualLayout>
                  <c:x val="3.6512414557805617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6A-4F07-A34D-81749AA312E1}"/>
                </c:ext>
              </c:extLst>
            </c:dLbl>
            <c:dLbl>
              <c:idx val="2"/>
              <c:layout>
                <c:manualLayout>
                  <c:x val="-1.8807809451626032E-5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6A-4F07-A34D-81749AA312E1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6A-4F07-A34D-81749AA312E1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6A-4F07-A34D-81749AA312E1}"/>
                </c:ext>
              </c:extLst>
            </c:dLbl>
            <c:dLbl>
              <c:idx val="5"/>
              <c:layout>
                <c:manualLayout>
                  <c:x val="-7.2578494533103149E-3"/>
                  <c:y val="-7.00951175168010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6A-4F07-A34D-81749AA312E1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6A-4F07-A34D-81749AA312E1}"/>
                </c:ext>
              </c:extLst>
            </c:dLbl>
            <c:dLbl>
              <c:idx val="7"/>
              <c:layout>
                <c:manualLayout>
                  <c:x val="1.6316476483220347E-3"/>
                  <c:y val="1.575582474849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6A-4F07-A34D-81749AA312E1}"/>
                </c:ext>
              </c:extLst>
            </c:dLbl>
            <c:dLbl>
              <c:idx val="8"/>
              <c:layout>
                <c:manualLayout>
                  <c:x val="3.3952306763793561E-3"/>
                  <c:y val="1.58256083321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6A-4F07-A34D-81749AA312E1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6A-4F07-A34D-81749AA31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17390</c:v>
                </c:pt>
                <c:pt idx="1">
                  <c:v>16008</c:v>
                </c:pt>
                <c:pt idx="2">
                  <c:v>16404</c:v>
                </c:pt>
                <c:pt idx="3">
                  <c:v>7462</c:v>
                </c:pt>
                <c:pt idx="4">
                  <c:v>7886</c:v>
                </c:pt>
                <c:pt idx="5">
                  <c:v>25708</c:v>
                </c:pt>
                <c:pt idx="6">
                  <c:v>4855</c:v>
                </c:pt>
                <c:pt idx="7">
                  <c:v>4238</c:v>
                </c:pt>
                <c:pt idx="8">
                  <c:v>5183</c:v>
                </c:pt>
                <c:pt idx="9">
                  <c:v>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6A-4F07-A34D-81749AA31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92784"/>
        <c:axId val="236793176"/>
      </c:barChart>
      <c:catAx>
        <c:axId val="23679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93176"/>
        <c:crosses val="autoZero"/>
        <c:auto val="1"/>
        <c:lblAlgn val="ctr"/>
        <c:lblOffset val="100"/>
        <c:noMultiLvlLbl val="0"/>
      </c:catAx>
      <c:valAx>
        <c:axId val="2367931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92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13-4A6A-82B6-F2797305ADF5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13-4A6A-82B6-F2797305ADF5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13-4A6A-82B6-F2797305ADF5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13-4A6A-82B6-F2797305ADF5}"/>
                </c:ext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13-4A6A-82B6-F2797305ADF5}"/>
                </c:ext>
              </c:extLst>
            </c:dLbl>
            <c:dLbl>
              <c:idx val="5"/>
              <c:layout>
                <c:manualLayout>
                  <c:x val="-1.415156438778486E-2"/>
                  <c:y val="-5.726556907659270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13-4A6A-82B6-F2797305ADF5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13-4A6A-82B6-F2797305ADF5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13-4A6A-82B6-F2797305ADF5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13-4A6A-82B6-F2797305ADF5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13-4A6A-82B6-F2797305A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62666</c:v>
                </c:pt>
                <c:pt idx="1">
                  <c:v>51218</c:v>
                </c:pt>
                <c:pt idx="2">
                  <c:v>29429</c:v>
                </c:pt>
                <c:pt idx="3">
                  <c:v>19952</c:v>
                </c:pt>
                <c:pt idx="4">
                  <c:v>17782</c:v>
                </c:pt>
                <c:pt idx="5">
                  <c:v>17079</c:v>
                </c:pt>
                <c:pt idx="6">
                  <c:v>16709</c:v>
                </c:pt>
                <c:pt idx="7">
                  <c:v>13629</c:v>
                </c:pt>
                <c:pt idx="8">
                  <c:v>10620</c:v>
                </c:pt>
                <c:pt idx="9">
                  <c:v>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13-4A6A-82B6-F2797305ADF5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13-4A6A-82B6-F2797305ADF5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13-4A6A-82B6-F2797305ADF5}"/>
                </c:ext>
              </c:extLst>
            </c:dLbl>
            <c:dLbl>
              <c:idx val="2"/>
              <c:layout>
                <c:manualLayout>
                  <c:x val="1.0610062631060006E-2"/>
                  <c:y val="1.061911378724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13-4A6A-82B6-F2797305ADF5}"/>
                </c:ext>
              </c:extLst>
            </c:dLbl>
            <c:dLbl>
              <c:idx val="3"/>
              <c:layout>
                <c:manualLayout>
                  <c:x val="1.7776944548597445E-3"/>
                  <c:y val="-3.547096719861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13-4A6A-82B6-F2797305ADF5}"/>
                </c:ext>
              </c:extLst>
            </c:dLbl>
            <c:dLbl>
              <c:idx val="4"/>
              <c:layout>
                <c:manualLayout>
                  <c:x val="7.0780041383715925E-3"/>
                  <c:y val="-3.6419779078417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13-4A6A-82B6-F2797305ADF5}"/>
                </c:ext>
              </c:extLst>
            </c:dLbl>
            <c:dLbl>
              <c:idx val="5"/>
              <c:layout>
                <c:manualLayout>
                  <c:x val="-1.7589467983170064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13-4A6A-82B6-F2797305ADF5}"/>
                </c:ext>
              </c:extLst>
            </c:dLbl>
            <c:dLbl>
              <c:idx val="6"/>
              <c:layout>
                <c:manualLayout>
                  <c:x val="1.7917204793845213E-3"/>
                  <c:y val="-3.6414164806940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13-4A6A-82B6-F2797305ADF5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613-4A6A-82B6-F2797305ADF5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13-4A6A-82B6-F2797305ADF5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13-4A6A-82B6-F2797305A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86727</c:v>
                </c:pt>
                <c:pt idx="1">
                  <c:v>33580</c:v>
                </c:pt>
                <c:pt idx="2">
                  <c:v>24242</c:v>
                </c:pt>
                <c:pt idx="3">
                  <c:v>24814</c:v>
                </c:pt>
                <c:pt idx="4">
                  <c:v>12298</c:v>
                </c:pt>
                <c:pt idx="5">
                  <c:v>23499</c:v>
                </c:pt>
                <c:pt idx="6">
                  <c:v>21485</c:v>
                </c:pt>
                <c:pt idx="7">
                  <c:v>12856</c:v>
                </c:pt>
                <c:pt idx="8">
                  <c:v>16782</c:v>
                </c:pt>
                <c:pt idx="9">
                  <c:v>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13-4A6A-82B6-F2797305A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93960"/>
        <c:axId val="236794352"/>
      </c:barChart>
      <c:catAx>
        <c:axId val="236793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94352"/>
        <c:crosses val="autoZero"/>
        <c:auto val="1"/>
        <c:lblAlgn val="ctr"/>
        <c:lblOffset val="100"/>
        <c:noMultiLvlLbl val="0"/>
      </c:catAx>
      <c:valAx>
        <c:axId val="236794352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93960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4-4585-8968-BBED884D0EF2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4-4585-8968-BBED884D0EF2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74-4585-8968-BBED884D0EF2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74-4585-8968-BBED884D0EF2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74-4585-8968-BBED884D0EF2}"/>
                </c:ext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74-4585-8968-BBED884D0EF2}"/>
                </c:ext>
              </c:extLst>
            </c:dLbl>
            <c:dLbl>
              <c:idx val="2"/>
              <c:layout>
                <c:manualLayout>
                  <c:x val="-3.4567901234567933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74-4585-8968-BBED884D0E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74-4585-8968-BBED884D0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95136"/>
        <c:axId val="236795528"/>
      </c:lineChart>
      <c:catAx>
        <c:axId val="236795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95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79552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9513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C-469B-8B04-47FC4987014A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C-469B-8B04-47FC4987014A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CC-469B-8B04-47FC4987014A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CC-469B-8B04-47FC4987014A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CC-469B-8B04-47FC4987014A}"/>
                </c:ext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CC-469B-8B04-47FC4987014A}"/>
                </c:ext>
              </c:extLst>
            </c:dLbl>
            <c:dLbl>
              <c:idx val="2"/>
              <c:layout>
                <c:manualLayout>
                  <c:x val="-3.625875566543057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CC-469B-8B04-47FC498701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CC-469B-8B04-47FC49870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87984"/>
        <c:axId val="237788376"/>
      </c:lineChart>
      <c:catAx>
        <c:axId val="237787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8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88376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879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5-47D0-96FC-9DE9F47B134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5-47D0-96FC-9DE9F47B1343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65-47D0-96FC-9DE9F47B134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65-47D0-96FC-9DE9F47B1343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2"/>
              <c:layout>
                <c:manualLayout>
                  <c:x val="-3.4217048392995268E-2"/>
                  <c:y val="-4.885844748858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5-47D0-96FC-9DE9F47B13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65-47D0-96FC-9DE9F47B1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89160"/>
        <c:axId val="237789552"/>
      </c:lineChart>
      <c:catAx>
        <c:axId val="237789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8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89552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891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F-4C55-A307-EB1D31B2FCE5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F-4C55-A307-EB1D31B2FCE5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BF-4C55-A307-EB1D31B2FCE5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BF-4C55-A307-EB1D31B2FCE5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BF-4C55-A307-EB1D31B2FCE5}"/>
                </c:ext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BF-4C55-A307-EB1D31B2FC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BF-4C55-A307-EB1D31B2F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0336"/>
        <c:axId val="237790728"/>
      </c:lineChart>
      <c:catAx>
        <c:axId val="23779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0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072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033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C-4697-9491-FD01C91D038B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C-4697-9491-FD01C91D038B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FC-4697-9491-FD01C91D038B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FC-4697-9491-FD01C91D038B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FC-4697-9491-FD01C91D03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FC-4697-9491-FD01C91D0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1512"/>
        <c:axId val="237862712"/>
      </c:lineChart>
      <c:catAx>
        <c:axId val="237791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6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62712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151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A-4F90-889F-BB88921C994F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A-4F90-889F-BB88921C994F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A-4F90-889F-BB88921C994F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A-4F90-889F-BB88921C994F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158871</c:v>
                </c:pt>
                <c:pt idx="1">
                  <c:v>246839</c:v>
                </c:pt>
                <c:pt idx="2">
                  <c:v>321410</c:v>
                </c:pt>
                <c:pt idx="3">
                  <c:v>119909</c:v>
                </c:pt>
                <c:pt idx="4">
                  <c:v>144239</c:v>
                </c:pt>
                <c:pt idx="5">
                  <c:v>564065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A-4F90-889F-BB88921C994F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A-4F90-889F-BB88921C994F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A-4F90-889F-BB88921C994F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A-4F90-889F-BB88921C994F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A-4F90-889F-BB88921C994F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62096</c:v>
                </c:pt>
                <c:pt idx="1">
                  <c:v>138231</c:v>
                </c:pt>
                <c:pt idx="2">
                  <c:v>183208</c:v>
                </c:pt>
                <c:pt idx="3">
                  <c:v>31161</c:v>
                </c:pt>
                <c:pt idx="4">
                  <c:v>102256</c:v>
                </c:pt>
                <c:pt idx="5">
                  <c:v>263292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EA-4F90-889F-BB88921C994F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A-4F90-889F-BB88921C994F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EA-4F90-889F-BB88921C994F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EA-4F90-889F-BB88921C994F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EA-4F90-889F-BB88921C994F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EA-4F90-889F-BB88921C994F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EA-4F90-889F-BB88921C994F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0.71898066227083679</c:v>
                </c:pt>
                <c:pt idx="1">
                  <c:v>0.64102370997480973</c:v>
                </c:pt>
                <c:pt idx="2">
                  <c:v>0.63693724758133874</c:v>
                </c:pt>
                <c:pt idx="3">
                  <c:v>0.7937313828026743</c:v>
                </c:pt>
                <c:pt idx="4">
                  <c:v>0.58515994239234059</c:v>
                </c:pt>
                <c:pt idx="5">
                  <c:v>0.68176736281919414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8EA-4F90-889F-BB88921C9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920848"/>
        <c:axId val="181078784"/>
        <c:axId val="0"/>
      </c:bar3DChart>
      <c:catAx>
        <c:axId val="17892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078784"/>
        <c:crosses val="autoZero"/>
        <c:auto val="1"/>
        <c:lblAlgn val="ctr"/>
        <c:lblOffset val="100"/>
        <c:noMultiLvlLbl val="0"/>
      </c:catAx>
      <c:valAx>
        <c:axId val="181078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89208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2-436D-82C0-0407EB3D058C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2-436D-82C0-0407EB3D058C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2-436D-82C0-0407EB3D058C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2-436D-82C0-0407EB3D058C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2-436D-82C0-0407EB3D058C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2-436D-82C0-0407EB3D0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D2-436D-82C0-0407EB3D0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63496"/>
        <c:axId val="237863888"/>
      </c:lineChart>
      <c:catAx>
        <c:axId val="237863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6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63888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6349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C3-4FAE-A3E8-744616A8121D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3-4FAE-A3E8-744616A8121D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C3-4FAE-A3E8-744616A8121D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C3-4FAE-A3E8-744616A8121D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C3-4FAE-A3E8-744616A81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C3-4FAE-A3E8-744616A8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64672"/>
        <c:axId val="237865064"/>
      </c:lineChart>
      <c:catAx>
        <c:axId val="237864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6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65064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6467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30-4A05-A124-A22AAD98A5E7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0-4A05-A124-A22AAD98A5E7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30-4A05-A124-A22AAD98A5E7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30-4A05-A124-A22AAD98A5E7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30-4A05-A124-A22AAD98A5E7}"/>
                </c:ext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30-4A05-A124-A22AAD98A5E7}"/>
                </c:ext>
              </c:extLst>
            </c:dLbl>
            <c:dLbl>
              <c:idx val="10"/>
              <c:layout>
                <c:manualLayout>
                  <c:x val="-4.1939711664482432E-2"/>
                  <c:y val="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30-4A05-A124-A22AAD98A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30-4A05-A124-A22AAD98A5E7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30-4A05-A124-A22AAD98A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65848"/>
        <c:axId val="237866240"/>
      </c:lineChart>
      <c:catAx>
        <c:axId val="237865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6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66240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6584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2-4E2A-89E2-5B2351441B0F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2-4E2A-89E2-5B2351441B0F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2-4E2A-89E2-5B2351441B0F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2-4E2A-89E2-5B2351441B0F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B2-4E2A-89E2-5B2351441B0F}"/>
                </c:ext>
              </c:extLst>
            </c:dLbl>
            <c:dLbl>
              <c:idx val="10"/>
              <c:layout>
                <c:manualLayout>
                  <c:x val="-2.6143790849673203E-2"/>
                  <c:y val="5.574912891986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B2-4E2A-89E2-5B2351441B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B2-4E2A-89E2-5B2351441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740280"/>
        <c:axId val="238740672"/>
      </c:lineChart>
      <c:catAx>
        <c:axId val="238740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4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740672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402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5-4254-97F6-AD438D15B6AD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5-4254-97F6-AD438D15B6AD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15-4254-97F6-AD438D15B6AD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15-4254-97F6-AD438D15B6AD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15-4254-97F6-AD438D15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741456"/>
        <c:axId val="238741848"/>
      </c:lineChart>
      <c:catAx>
        <c:axId val="238741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4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741848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414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3-4216-82E5-6F8708F171FD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3-4216-82E5-6F8708F171FD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3-4216-82E5-6F8708F171FD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33-4216-82E5-6F8708F171FD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33-4216-82E5-6F8708F17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742632"/>
        <c:axId val="238743024"/>
      </c:lineChart>
      <c:catAx>
        <c:axId val="238742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4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743024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4263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7-4915-9B3A-DEF7B8735899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7-4915-9B3A-DEF7B8735899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7-4915-9B3A-DEF7B8735899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57-4915-9B3A-DEF7B8735899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57-4915-9B3A-DEF7B873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45824"/>
        <c:axId val="239246216"/>
      </c:lineChart>
      <c:catAx>
        <c:axId val="239245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46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246216"/>
        <c:scaling>
          <c:orientation val="minMax"/>
          <c:max val="1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4582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B-4EEB-9EDC-622223BABA6E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B-4EEB-9EDC-622223BABA6E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B-4EEB-9EDC-622223BABA6E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5B-4EEB-9EDC-622223BABA6E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5B-4EEB-9EDC-622223BAB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47000"/>
        <c:axId val="239247392"/>
      </c:lineChart>
      <c:catAx>
        <c:axId val="239247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4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24739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470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D-488C-8F39-A7720D75A123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D-488C-8F39-A7720D75A123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D-488C-8F39-A7720D75A123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D-488C-8F39-A7720D75A123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8D-488C-8F39-A7720D75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48176"/>
        <c:axId val="239248568"/>
      </c:lineChart>
      <c:catAx>
        <c:axId val="23924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4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248568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481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9-4951-ADC6-C488DD25DF9D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9-4951-ADC6-C488DD25DF9D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F9-4951-ADC6-C488DD25DF9D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F9-4951-ADC6-C488DD25DF9D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F9-4951-ADC6-C488DD25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49352"/>
        <c:axId val="239699432"/>
      </c:lineChart>
      <c:catAx>
        <c:axId val="239249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69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99432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493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2-4570-A30E-2AB3D147D9FA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2-4570-A30E-2AB3D147D9FA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72-4570-A30E-2AB3D147D9FA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72-4570-A30E-2AB3D147D9FA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2-4570-A30E-2AB3D147D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79568"/>
        <c:axId val="181079960"/>
      </c:lineChart>
      <c:catAx>
        <c:axId val="1810795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1079960"/>
        <c:crosses val="autoZero"/>
        <c:auto val="1"/>
        <c:lblAlgn val="ctr"/>
        <c:lblOffset val="100"/>
        <c:tickLblSkip val="1"/>
        <c:noMultiLvlLbl val="0"/>
      </c:catAx>
      <c:valAx>
        <c:axId val="181079960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107956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E5-4B81-B0A1-F632593C61FB}"/>
            </c:ext>
          </c:extLst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5-4B81-B0A1-F632593C61FB}"/>
            </c:ext>
          </c:extLst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E5-4B81-B0A1-F632593C61FB}"/>
            </c:ext>
          </c:extLst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E5-4B81-B0A1-F632593C61FB}"/>
            </c:ext>
          </c:extLst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9</c:v>
                </c:pt>
                <c:pt idx="2">
                  <c:v>11.3</c:v>
                </c:pt>
                <c:pt idx="3">
                  <c:v>11.3</c:v>
                </c:pt>
                <c:pt idx="4">
                  <c:v>9.3000000000000007</c:v>
                </c:pt>
                <c:pt idx="5">
                  <c:v>10</c:v>
                </c:pt>
                <c:pt idx="6">
                  <c:v>10.3</c:v>
                </c:pt>
                <c:pt idx="7">
                  <c:v>9</c:v>
                </c:pt>
                <c:pt idx="8">
                  <c:v>9.6</c:v>
                </c:pt>
                <c:pt idx="9">
                  <c:v>13.2</c:v>
                </c:pt>
                <c:pt idx="10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E5-4B81-B0A1-F632593C6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700216"/>
        <c:axId val="239700608"/>
      </c:lineChart>
      <c:catAx>
        <c:axId val="239700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70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700608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7002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D-4191-8A7F-D3C9B70E4DAA}"/>
            </c:ext>
          </c:extLst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D-4191-8A7F-D3C9B70E4DAA}"/>
            </c:ext>
          </c:extLst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D-4191-8A7F-D3C9B70E4DAA}"/>
            </c:ext>
          </c:extLst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D-4191-8A7F-D3C9B70E4DAA}"/>
            </c:ext>
          </c:extLst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38961038961039E-2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DD-4191-8A7F-D3C9B70E4DAA}"/>
                </c:ext>
              </c:extLst>
            </c:dLbl>
            <c:dLbl>
              <c:idx val="1"/>
              <c:layout>
                <c:manualLayout>
                  <c:x val="-3.2900432900432902E-2"/>
                  <c:y val="-4.195804195804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DD-4191-8A7F-D3C9B70E4D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11.6</c:v>
                </c:pt>
                <c:pt idx="2">
                  <c:v>12</c:v>
                </c:pt>
                <c:pt idx="3">
                  <c:v>12</c:v>
                </c:pt>
                <c:pt idx="4">
                  <c:v>12.3</c:v>
                </c:pt>
                <c:pt idx="5">
                  <c:v>11.7</c:v>
                </c:pt>
                <c:pt idx="6">
                  <c:v>11.5</c:v>
                </c:pt>
                <c:pt idx="7">
                  <c:v>11.2</c:v>
                </c:pt>
                <c:pt idx="8">
                  <c:v>11.4</c:v>
                </c:pt>
                <c:pt idx="9">
                  <c:v>14.1</c:v>
                </c:pt>
                <c:pt idx="10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DD-4191-8A7F-D3C9B70E4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701392"/>
        <c:axId val="239701784"/>
      </c:lineChart>
      <c:catAx>
        <c:axId val="239701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701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701784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70139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A3-4029-9135-CC4C6558E44E}"/>
            </c:ext>
          </c:extLst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A3-4029-9135-CC4C6558E44E}"/>
            </c:ext>
          </c:extLst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A3-4029-9135-CC4C6558E44E}"/>
            </c:ext>
          </c:extLst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A3-4029-9135-CC4C6558E44E}"/>
            </c:ext>
          </c:extLst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658008658008658E-3"/>
                  <c:y val="-4.988662131519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A3-4029-9135-CC4C6558E44E}"/>
                </c:ext>
              </c:extLst>
            </c:dLbl>
            <c:dLbl>
              <c:idx val="1"/>
              <c:layout>
                <c:manualLayout>
                  <c:x val="-1.55844155844156E-2"/>
                  <c:y val="-3.628117913832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A3-4029-9135-CC4C6558E4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A3-4029-9135-CC4C6558E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702568"/>
        <c:axId val="239702960"/>
      </c:lineChart>
      <c:catAx>
        <c:axId val="239702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70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70296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7025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AE-4096-ACA9-23E080ECF571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E-4096-ACA9-23E080ECF571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AE-4096-ACA9-23E080ECF571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AE-4096-ACA9-23E080ECF571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AE-4096-ACA9-23E080ECF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15288"/>
        <c:axId val="240115680"/>
      </c:lineChart>
      <c:catAx>
        <c:axId val="240115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115680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152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B-4748-B28E-E8B24D581069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B-4748-B28E-E8B24D581069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B-4748-B28E-E8B24D581069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CB-4748-B28E-E8B24D581069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CB-4748-B28E-E8B24D5810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CB-4748-B28E-E8B24D581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16464"/>
        <c:axId val="240116856"/>
      </c:lineChart>
      <c:catAx>
        <c:axId val="240116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16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116856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164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FA-420D-B662-AAE7590D4E5D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FA-420D-B662-AAE7590D4E5D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A-420D-B662-AAE7590D4E5D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FA-420D-B662-AAE7590D4E5D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FA-420D-B662-AAE7590D4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17640"/>
        <c:axId val="240118032"/>
      </c:lineChart>
      <c:catAx>
        <c:axId val="240117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1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118032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176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7-41ED-96CD-72545C40267D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7-41ED-96CD-72545C40267D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37-41ED-96CD-72545C40267D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37-41ED-96CD-72545C40267D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37-41ED-96CD-72545C40267D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37-41ED-96CD-72545C4026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37-41ED-96CD-72545C402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82312"/>
        <c:axId val="181689120"/>
      </c:lineChart>
      <c:catAx>
        <c:axId val="181082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1689120"/>
        <c:crosses val="autoZero"/>
        <c:auto val="1"/>
        <c:lblAlgn val="ctr"/>
        <c:lblOffset val="100"/>
        <c:noMultiLvlLbl val="0"/>
      </c:catAx>
      <c:valAx>
        <c:axId val="181689120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08231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2-4763-B0C9-818EC610628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2-4763-B0C9-818EC610628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82-4763-B0C9-818EC610628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82-4763-B0C9-818EC6106283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82-4763-B0C9-818EC6106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90296"/>
        <c:axId val="181690688"/>
      </c:lineChart>
      <c:catAx>
        <c:axId val="18169029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1690688"/>
        <c:crosses val="autoZero"/>
        <c:auto val="1"/>
        <c:lblAlgn val="ctr"/>
        <c:lblOffset val="100"/>
        <c:noMultiLvlLbl val="0"/>
      </c:catAx>
      <c:valAx>
        <c:axId val="18169068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16902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5.7717785276840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31-4101-80C4-707987EA4809}"/>
                </c:ext>
              </c:extLst>
            </c:dLbl>
            <c:dLbl>
              <c:idx val="1"/>
              <c:layout>
                <c:manualLayout>
                  <c:x val="-1.2494423889001169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31-4101-80C4-707987EA4809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31-4101-80C4-707987EA4809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31-4101-80C4-707987EA4809}"/>
                </c:ext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31-4101-80C4-707987EA4809}"/>
                </c:ext>
              </c:extLst>
            </c:dLbl>
            <c:dLbl>
              <c:idx val="5"/>
              <c:layout>
                <c:manualLayout>
                  <c:x val="-1.0709506190572496E-2"/>
                  <c:y val="1.731579007169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31-4101-80C4-707987EA4809}"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31-4101-80C4-707987EA4809}"/>
                </c:ext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31-4101-80C4-707987EA4809}"/>
                </c:ext>
              </c:extLst>
            </c:dLbl>
            <c:dLbl>
              <c:idx val="8"/>
              <c:layout>
                <c:manualLayout>
                  <c:x val="-7.13967079371495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31-4101-80C4-707987EA4809}"/>
                </c:ext>
              </c:extLst>
            </c:dLbl>
            <c:dLbl>
              <c:idx val="9"/>
              <c:layout>
                <c:manualLayout>
                  <c:x val="-1.0709646735273224E-2"/>
                  <c:y val="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31-4101-80C4-707987EA48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96785</c:v>
                </c:pt>
                <c:pt idx="1">
                  <c:v>86513</c:v>
                </c:pt>
                <c:pt idx="2">
                  <c:v>58670</c:v>
                </c:pt>
                <c:pt idx="3">
                  <c:v>51342</c:v>
                </c:pt>
                <c:pt idx="4">
                  <c:v>49858</c:v>
                </c:pt>
                <c:pt idx="5">
                  <c:v>43644</c:v>
                </c:pt>
                <c:pt idx="6">
                  <c:v>38532</c:v>
                </c:pt>
                <c:pt idx="7">
                  <c:v>36434</c:v>
                </c:pt>
                <c:pt idx="8">
                  <c:v>33093</c:v>
                </c:pt>
                <c:pt idx="9">
                  <c:v>31864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31-4101-80C4-707987EA4809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1.7849176984287547E-3"/>
                  <c:y val="-5.7724602606492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31-4101-80C4-707987EA4809}"/>
                </c:ext>
              </c:extLst>
            </c:dLbl>
            <c:dLbl>
              <c:idx val="1"/>
              <c:layout>
                <c:manualLayout>
                  <c:x val="1.24942833443005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31-4101-80C4-707987EA4809}"/>
                </c:ext>
              </c:extLst>
            </c:dLbl>
            <c:dLbl>
              <c:idx val="2"/>
              <c:layout>
                <c:manualLayout>
                  <c:x val="0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31-4101-80C4-707987EA4809}"/>
                </c:ext>
              </c:extLst>
            </c:dLbl>
            <c:dLbl>
              <c:idx val="3"/>
              <c:layout>
                <c:manualLayout>
                  <c:x val="1.784917698428673E-3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31-4101-80C4-707987EA4809}"/>
                </c:ext>
              </c:extLst>
            </c:dLbl>
            <c:dLbl>
              <c:idx val="4"/>
              <c:layout>
                <c:manualLayout>
                  <c:x val="8.924588492143691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31-4101-80C4-707987EA4809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31-4101-80C4-707987EA4809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31-4101-80C4-707987EA4809}"/>
                </c:ext>
              </c:extLst>
            </c:dLbl>
            <c:dLbl>
              <c:idx val="7"/>
              <c:layout>
                <c:manualLayout>
                  <c:x val="3.5698353968574765E-3"/>
                  <c:y val="-2.308802308802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31-4101-80C4-707987EA4809}"/>
                </c:ext>
              </c:extLst>
            </c:dLbl>
            <c:dLbl>
              <c:idx val="8"/>
              <c:layout>
                <c:manualLayout>
                  <c:x val="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31-4101-80C4-707987EA4809}"/>
                </c:ext>
              </c:extLst>
            </c:dLbl>
            <c:dLbl>
              <c:idx val="9"/>
              <c:layout>
                <c:manualLayout>
                  <c:x val="-2.6156774240517519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D31-4101-80C4-707987EA48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99662</c:v>
                </c:pt>
                <c:pt idx="1">
                  <c:v>82438</c:v>
                </c:pt>
                <c:pt idx="2">
                  <c:v>70570</c:v>
                </c:pt>
                <c:pt idx="3">
                  <c:v>88916</c:v>
                </c:pt>
                <c:pt idx="4">
                  <c:v>50569</c:v>
                </c:pt>
                <c:pt idx="5">
                  <c:v>56801</c:v>
                </c:pt>
                <c:pt idx="6">
                  <c:v>52923</c:v>
                </c:pt>
                <c:pt idx="7">
                  <c:v>36439</c:v>
                </c:pt>
                <c:pt idx="8">
                  <c:v>31337</c:v>
                </c:pt>
                <c:pt idx="9">
                  <c:v>33465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D31-4101-80C4-707987EA48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1691472"/>
        <c:axId val="181691864"/>
      </c:barChart>
      <c:catAx>
        <c:axId val="18169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1691864"/>
        <c:crosses val="autoZero"/>
        <c:auto val="1"/>
        <c:lblAlgn val="ctr"/>
        <c:lblOffset val="100"/>
        <c:noMultiLvlLbl val="0"/>
      </c:catAx>
      <c:valAx>
        <c:axId val="18169186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16914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C35-4865-AA79-E2D85406ED0F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C35-4865-AA79-E2D85406ED0F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C35-4865-AA79-E2D85406ED0F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C35-4865-AA79-E2D85406ED0F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C35-4865-AA79-E2D85406ED0F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C35-4865-AA79-E2D85406ED0F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C35-4865-AA79-E2D85406ED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C35-4865-AA79-E2D85406ED0F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C35-4865-AA79-E2D85406ED0F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0C35-4865-AA79-E2D85406ED0F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35-4865-AA79-E2D85406ED0F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C35-4865-AA79-E2D85406ED0F}"/>
                </c:ext>
              </c:extLst>
            </c:dLbl>
            <c:dLbl>
              <c:idx val="2"/>
              <c:layout>
                <c:manualLayout>
                  <c:x val="-7.3255714830518057E-2"/>
                  <c:y val="-8.3332731344361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C35-4865-AA79-E2D85406ED0F}"/>
                </c:ext>
              </c:extLst>
            </c:dLbl>
            <c:dLbl>
              <c:idx val="3"/>
              <c:layout>
                <c:manualLayout>
                  <c:x val="-0.17513112143033402"/>
                  <c:y val="-0.10648414361048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C35-4865-AA79-E2D85406ED0F}"/>
                </c:ext>
              </c:extLst>
            </c:dLbl>
            <c:dLbl>
              <c:idx val="4"/>
              <c:layout>
                <c:manualLayout>
                  <c:x val="-5.8684972070798841E-2"/>
                  <c:y val="-3.9675648342122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C35-4865-AA79-E2D85406ED0F}"/>
                </c:ext>
              </c:extLst>
            </c:dLbl>
            <c:dLbl>
              <c:idx val="5"/>
              <c:layout>
                <c:manualLayout>
                  <c:x val="0.1728867652227232"/>
                  <c:y val="-9.792048929663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C35-4865-AA79-E2D85406ED0F}"/>
                </c:ext>
              </c:extLst>
            </c:dLbl>
            <c:dLbl>
              <c:idx val="6"/>
              <c:layout>
                <c:manualLayout>
                  <c:x val="7.6788777471192157E-2"/>
                  <c:y val="-9.59329625081268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C35-4865-AA79-E2D85406ED0F}"/>
                </c:ext>
              </c:extLst>
            </c:dLbl>
            <c:dLbl>
              <c:idx val="7"/>
              <c:layout>
                <c:manualLayout>
                  <c:x val="7.9772079772079771E-2"/>
                  <c:y val="-7.9990849767632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0C35-4865-AA79-E2D85406ED0F}"/>
                </c:ext>
              </c:extLst>
            </c:dLbl>
            <c:dLbl>
              <c:idx val="8"/>
              <c:layout>
                <c:manualLayout>
                  <c:x val="0"/>
                  <c:y val="-4.042825495436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7228690430789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0C35-4865-AA79-E2D85406ED0F}"/>
                </c:ext>
              </c:extLst>
            </c:dLbl>
            <c:dLbl>
              <c:idx val="9"/>
              <c:layout>
                <c:manualLayout>
                  <c:x val="1.8993352326685661E-3"/>
                  <c:y val="4.83457343061469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24919427806566"/>
                      <c:h val="0.108761588287702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C35-4865-AA79-E2D85406ED0F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35-4865-AA79-E2D85406ED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96785</c:v>
                </c:pt>
                <c:pt idx="1">
                  <c:v>86513</c:v>
                </c:pt>
                <c:pt idx="2">
                  <c:v>58670</c:v>
                </c:pt>
                <c:pt idx="3">
                  <c:v>51342</c:v>
                </c:pt>
                <c:pt idx="4">
                  <c:v>49858</c:v>
                </c:pt>
                <c:pt idx="5">
                  <c:v>43644</c:v>
                </c:pt>
                <c:pt idx="6">
                  <c:v>38532</c:v>
                </c:pt>
                <c:pt idx="7">
                  <c:v>36434</c:v>
                </c:pt>
                <c:pt idx="8">
                  <c:v>33093</c:v>
                </c:pt>
                <c:pt idx="9">
                  <c:v>31864</c:v>
                </c:pt>
                <c:pt idx="10">
                  <c:v>146113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C35-4865-AA79-E2D85406ED0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C35-4865-AA79-E2D85406ED0F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96785</c:v>
                </c:pt>
                <c:pt idx="1">
                  <c:v>86513</c:v>
                </c:pt>
                <c:pt idx="2">
                  <c:v>58670</c:v>
                </c:pt>
                <c:pt idx="3">
                  <c:v>51342</c:v>
                </c:pt>
                <c:pt idx="4">
                  <c:v>49858</c:v>
                </c:pt>
                <c:pt idx="5">
                  <c:v>43644</c:v>
                </c:pt>
                <c:pt idx="6">
                  <c:v>38532</c:v>
                </c:pt>
                <c:pt idx="7">
                  <c:v>36434</c:v>
                </c:pt>
                <c:pt idx="8">
                  <c:v>33093</c:v>
                </c:pt>
                <c:pt idx="9">
                  <c:v>31864</c:v>
                </c:pt>
                <c:pt idx="10">
                  <c:v>146113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C35-4865-AA79-E2D85406ED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800-4F2F-AD3A-C22CE81F36E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800-4F2F-AD3A-C22CE81F36E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800-4F2F-AD3A-C22CE81F36E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800-4F2F-AD3A-C22CE81F36E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800-4F2F-AD3A-C22CE81F36E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800-4F2F-AD3A-C22CE81F36E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800-4F2F-AD3A-C22CE81F36E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800-4F2F-AD3A-C22CE81F36E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800-4F2F-AD3A-C22CE81F36E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800-4F2F-AD3A-C22CE81F36E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00-4F2F-AD3A-C22CE81F36EC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00-4F2F-AD3A-C22CE81F36EC}"/>
                </c:ext>
              </c:extLst>
            </c:dLbl>
            <c:dLbl>
              <c:idx val="2"/>
              <c:layout>
                <c:manualLayout>
                  <c:x val="-9.4885028684391554E-2"/>
                  <c:y val="-3.8244064319546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00-4F2F-AD3A-C22CE81F36EC}"/>
                </c:ext>
              </c:extLst>
            </c:dLbl>
            <c:dLbl>
              <c:idx val="3"/>
              <c:layout>
                <c:manualLayout>
                  <c:x val="-0.15844015681245963"/>
                  <c:y val="-0.13696527589223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00-4F2F-AD3A-C22CE81F36EC}"/>
                </c:ext>
              </c:extLst>
            </c:dLbl>
            <c:dLbl>
              <c:idx val="4"/>
              <c:layout>
                <c:manualLayout>
                  <c:x val="-4.061656415085519E-2"/>
                  <c:y val="-4.9095483754186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00-4F2F-AD3A-C22CE81F36EC}"/>
                </c:ext>
              </c:extLst>
            </c:dLbl>
            <c:dLbl>
              <c:idx val="5"/>
              <c:layout>
                <c:manualLayout>
                  <c:x val="0.10219150087155136"/>
                  <c:y val="-6.85561890970526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00-4F2F-AD3A-C22CE81F36EC}"/>
                </c:ext>
              </c:extLst>
            </c:dLbl>
            <c:dLbl>
              <c:idx val="6"/>
              <c:layout>
                <c:manualLayout>
                  <c:x val="9.8701288293161826E-2"/>
                  <c:y val="-0.13460114037469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93540502093728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00-4F2F-AD3A-C22CE81F36EC}"/>
                </c:ext>
              </c:extLst>
            </c:dLbl>
            <c:dLbl>
              <c:idx val="7"/>
              <c:layout>
                <c:manualLayout>
                  <c:x val="8.1700760687356835E-2"/>
                  <c:y val="-9.129489848251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F800-4F2F-AD3A-C22CE81F36EC}"/>
                </c:ext>
              </c:extLst>
            </c:dLbl>
            <c:dLbl>
              <c:idx val="8"/>
              <c:layout>
                <c:manualLayout>
                  <c:x val="2.0867811370906882E-2"/>
                  <c:y val="-2.701288201043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00-4F2F-AD3A-C22CE81F36EC}"/>
                </c:ext>
              </c:extLst>
            </c:dLbl>
            <c:dLbl>
              <c:idx val="9"/>
              <c:layout>
                <c:manualLayout>
                  <c:x val="1.8660148397480848E-2"/>
                  <c:y val="-1.16717651672851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00-4F2F-AD3A-C22CE81F36EC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800-4F2F-AD3A-C22CE81F36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99662</c:v>
                </c:pt>
                <c:pt idx="1">
                  <c:v>82438</c:v>
                </c:pt>
                <c:pt idx="2">
                  <c:v>70570</c:v>
                </c:pt>
                <c:pt idx="3">
                  <c:v>88916</c:v>
                </c:pt>
                <c:pt idx="4">
                  <c:v>50569</c:v>
                </c:pt>
                <c:pt idx="5">
                  <c:v>56801</c:v>
                </c:pt>
                <c:pt idx="6">
                  <c:v>52923</c:v>
                </c:pt>
                <c:pt idx="7">
                  <c:v>36439</c:v>
                </c:pt>
                <c:pt idx="8">
                  <c:v>31337</c:v>
                </c:pt>
                <c:pt idx="9">
                  <c:v>33465</c:v>
                </c:pt>
                <c:pt idx="10" formatCode="#,##0_);[Red]\(#,##0\)">
                  <c:v>160768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800-4F2F-AD3A-C22CE81F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sqref="A3:H3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5" t="s">
        <v>160</v>
      </c>
      <c r="B2" s="556"/>
      <c r="C2" s="556"/>
      <c r="D2" s="556"/>
      <c r="E2" s="556"/>
      <c r="F2" s="556"/>
      <c r="G2" s="556"/>
      <c r="H2" s="557"/>
    </row>
    <row r="3" spans="1:8" ht="30" customHeight="1" x14ac:dyDescent="0.2">
      <c r="A3" s="558"/>
      <c r="B3" s="556"/>
      <c r="C3" s="556"/>
      <c r="D3" s="556"/>
      <c r="E3" s="556"/>
      <c r="F3" s="556"/>
      <c r="G3" s="556"/>
      <c r="H3" s="557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161</v>
      </c>
      <c r="C6" s="326"/>
      <c r="D6" s="327" t="s">
        <v>162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163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164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165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5">
        <v>4</v>
      </c>
      <c r="C13" s="331"/>
      <c r="D13" s="328" t="s">
        <v>166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167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168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169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170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171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172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173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174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175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176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177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178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179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180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59" t="s">
        <v>181</v>
      </c>
      <c r="B42" s="560"/>
      <c r="C42" s="560"/>
      <c r="D42" s="560"/>
      <c r="E42" s="560"/>
      <c r="F42" s="560"/>
      <c r="G42" s="560"/>
      <c r="H42" s="561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sqref="A3:H3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78"/>
      <c r="B1" s="579"/>
      <c r="C1" s="579"/>
      <c r="D1" s="579"/>
      <c r="E1" s="579"/>
      <c r="F1" s="579"/>
      <c r="G1" s="579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19097</v>
      </c>
      <c r="D22" s="9">
        <v>15334</v>
      </c>
      <c r="E22" s="109">
        <v>127.4</v>
      </c>
      <c r="F22" s="41">
        <f>SUM(C22/D22*100)</f>
        <v>124.54023738098343</v>
      </c>
      <c r="G22" s="96"/>
    </row>
    <row r="23" spans="1:9" x14ac:dyDescent="0.15">
      <c r="A23" s="95">
        <v>2</v>
      </c>
      <c r="B23" s="7" t="s">
        <v>107</v>
      </c>
      <c r="C23" s="9">
        <v>12647</v>
      </c>
      <c r="D23" s="9">
        <v>10769</v>
      </c>
      <c r="E23" s="109">
        <v>112.5</v>
      </c>
      <c r="F23" s="41">
        <f>SUM(C23/D23*100)</f>
        <v>117.43894512025257</v>
      </c>
      <c r="G23" s="96"/>
    </row>
    <row r="24" spans="1:9" x14ac:dyDescent="0.15">
      <c r="A24" s="95">
        <v>3</v>
      </c>
      <c r="B24" s="7" t="s">
        <v>115</v>
      </c>
      <c r="C24" s="9">
        <v>12412</v>
      </c>
      <c r="D24" s="9">
        <v>5350</v>
      </c>
      <c r="E24" s="109">
        <v>251.4</v>
      </c>
      <c r="F24" s="41">
        <f t="shared" ref="F24:F32" si="0">SUM(C24/D24*100)</f>
        <v>231.99999999999997</v>
      </c>
      <c r="G24" s="96"/>
    </row>
    <row r="25" spans="1:9" x14ac:dyDescent="0.15">
      <c r="A25" s="95">
        <v>4</v>
      </c>
      <c r="B25" s="7" t="s">
        <v>151</v>
      </c>
      <c r="C25" s="9">
        <v>8796</v>
      </c>
      <c r="D25" s="9">
        <v>9803</v>
      </c>
      <c r="E25" s="109">
        <v>93.7</v>
      </c>
      <c r="F25" s="41">
        <f t="shared" si="0"/>
        <v>89.727634397633381</v>
      </c>
      <c r="G25" s="96"/>
    </row>
    <row r="26" spans="1:9" ht="13.5" customHeight="1" x14ac:dyDescent="0.15">
      <c r="A26" s="95">
        <v>5</v>
      </c>
      <c r="B26" s="7" t="s">
        <v>208</v>
      </c>
      <c r="C26" s="9">
        <v>7850</v>
      </c>
      <c r="D26" s="6">
        <v>5950</v>
      </c>
      <c r="E26" s="109">
        <v>98.5</v>
      </c>
      <c r="F26" s="41">
        <f t="shared" si="0"/>
        <v>131.9327731092437</v>
      </c>
      <c r="G26" s="96"/>
    </row>
    <row r="27" spans="1:9" ht="13.5" customHeight="1" x14ac:dyDescent="0.15">
      <c r="A27" s="95">
        <v>6</v>
      </c>
      <c r="B27" s="7" t="s">
        <v>114</v>
      </c>
      <c r="C27" s="9">
        <v>6060</v>
      </c>
      <c r="D27" s="9">
        <v>6246</v>
      </c>
      <c r="E27" s="109">
        <v>104.4</v>
      </c>
      <c r="F27" s="41">
        <f t="shared" si="0"/>
        <v>97.022094140249763</v>
      </c>
      <c r="G27" s="96"/>
    </row>
    <row r="28" spans="1:9" ht="13.5" customHeight="1" x14ac:dyDescent="0.15">
      <c r="A28" s="95">
        <v>7</v>
      </c>
      <c r="B28" s="7" t="s">
        <v>105</v>
      </c>
      <c r="C28" s="101">
        <v>5352</v>
      </c>
      <c r="D28" s="101">
        <v>5102</v>
      </c>
      <c r="E28" s="109">
        <v>102.7</v>
      </c>
      <c r="F28" s="41">
        <f t="shared" si="0"/>
        <v>104.90003920031361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3909</v>
      </c>
      <c r="D29" s="101">
        <v>2823</v>
      </c>
      <c r="E29" s="109">
        <v>94.2</v>
      </c>
      <c r="F29" s="41">
        <f t="shared" si="0"/>
        <v>138.46971307120083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3014</v>
      </c>
      <c r="D30" s="101">
        <v>3170</v>
      </c>
      <c r="E30" s="109">
        <v>101.1</v>
      </c>
      <c r="F30" s="41">
        <f t="shared" si="0"/>
        <v>95.078864353312298</v>
      </c>
      <c r="G30" s="96"/>
    </row>
    <row r="31" spans="1:9" ht="13.5" customHeight="1" thickBot="1" x14ac:dyDescent="0.2">
      <c r="A31" s="97">
        <v>10</v>
      </c>
      <c r="B31" s="7" t="s">
        <v>108</v>
      </c>
      <c r="C31" s="98">
        <v>2761</v>
      </c>
      <c r="D31" s="98">
        <v>2938</v>
      </c>
      <c r="E31" s="110">
        <v>110.9</v>
      </c>
      <c r="F31" s="41">
        <f t="shared" si="0"/>
        <v>93.975493533015651</v>
      </c>
      <c r="G31" s="99"/>
    </row>
    <row r="32" spans="1:9" ht="13.5" customHeight="1" thickBot="1" x14ac:dyDescent="0.2">
      <c r="A32" s="80"/>
      <c r="B32" s="81" t="s">
        <v>58</v>
      </c>
      <c r="C32" s="82">
        <v>93364</v>
      </c>
      <c r="D32" s="82">
        <v>79822</v>
      </c>
      <c r="E32" s="83">
        <v>114.5</v>
      </c>
      <c r="F32" s="107">
        <f t="shared" si="0"/>
        <v>116.96524767607927</v>
      </c>
      <c r="G32" s="121">
        <v>87.8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93301</v>
      </c>
      <c r="D54" s="9">
        <v>112751</v>
      </c>
      <c r="E54" s="41">
        <v>95.8</v>
      </c>
      <c r="F54" s="41">
        <f t="shared" ref="F54:F64" si="1">SUM(C54/D54*100)</f>
        <v>82.749598673182504</v>
      </c>
      <c r="G54" s="96"/>
      <c r="K54" s="322"/>
    </row>
    <row r="55" spans="1:11" x14ac:dyDescent="0.15">
      <c r="A55" s="95">
        <v>2</v>
      </c>
      <c r="B55" s="299" t="s">
        <v>109</v>
      </c>
      <c r="C55" s="9">
        <v>14943</v>
      </c>
      <c r="D55" s="9">
        <v>20543</v>
      </c>
      <c r="E55" s="41">
        <v>111.2</v>
      </c>
      <c r="F55" s="41">
        <f t="shared" si="1"/>
        <v>72.740106118872603</v>
      </c>
      <c r="G55" s="96"/>
    </row>
    <row r="56" spans="1:11" x14ac:dyDescent="0.15">
      <c r="A56" s="95">
        <v>3</v>
      </c>
      <c r="B56" s="299" t="s">
        <v>107</v>
      </c>
      <c r="C56" s="9">
        <v>13744</v>
      </c>
      <c r="D56" s="9">
        <v>16637</v>
      </c>
      <c r="E56" s="41">
        <v>83.1</v>
      </c>
      <c r="F56" s="41">
        <f t="shared" si="1"/>
        <v>82.611047664843412</v>
      </c>
      <c r="G56" s="96"/>
    </row>
    <row r="57" spans="1:11" x14ac:dyDescent="0.15">
      <c r="A57" s="95">
        <v>4</v>
      </c>
      <c r="B57" s="299" t="s">
        <v>114</v>
      </c>
      <c r="C57" s="9">
        <v>13154</v>
      </c>
      <c r="D57" s="9">
        <v>12441</v>
      </c>
      <c r="E57" s="457">
        <v>103.1</v>
      </c>
      <c r="F57" s="41">
        <f t="shared" si="1"/>
        <v>105.73105055863677</v>
      </c>
      <c r="G57" s="96"/>
    </row>
    <row r="58" spans="1:11" x14ac:dyDescent="0.15">
      <c r="A58" s="95">
        <v>5</v>
      </c>
      <c r="B58" s="299" t="s">
        <v>86</v>
      </c>
      <c r="C58" s="9">
        <v>10618</v>
      </c>
      <c r="D58" s="9">
        <v>13359</v>
      </c>
      <c r="E58" s="41">
        <v>104.9</v>
      </c>
      <c r="F58" s="229">
        <f t="shared" si="1"/>
        <v>79.48199715547571</v>
      </c>
      <c r="G58" s="96"/>
    </row>
    <row r="59" spans="1:11" x14ac:dyDescent="0.15">
      <c r="A59" s="95">
        <v>6</v>
      </c>
      <c r="B59" s="299" t="s">
        <v>115</v>
      </c>
      <c r="C59" s="9">
        <v>10195</v>
      </c>
      <c r="D59" s="9">
        <v>19444</v>
      </c>
      <c r="E59" s="41">
        <v>56</v>
      </c>
      <c r="F59" s="41">
        <f t="shared" si="1"/>
        <v>52.432627031475008</v>
      </c>
      <c r="G59" s="96"/>
    </row>
    <row r="60" spans="1:11" x14ac:dyDescent="0.15">
      <c r="A60" s="95">
        <v>7</v>
      </c>
      <c r="B60" s="299" t="s">
        <v>87</v>
      </c>
      <c r="C60" s="9">
        <v>9577</v>
      </c>
      <c r="D60" s="9">
        <v>13181</v>
      </c>
      <c r="E60" s="142">
        <v>105.5</v>
      </c>
      <c r="F60" s="41">
        <f t="shared" si="1"/>
        <v>72.657613231166067</v>
      </c>
      <c r="G60" s="96"/>
    </row>
    <row r="61" spans="1:11" x14ac:dyDescent="0.15">
      <c r="A61" s="95">
        <v>8</v>
      </c>
      <c r="B61" s="299" t="s">
        <v>159</v>
      </c>
      <c r="C61" s="9">
        <v>8999</v>
      </c>
      <c r="D61" s="9">
        <v>6420</v>
      </c>
      <c r="E61" s="41">
        <v>95.4</v>
      </c>
      <c r="F61" s="41">
        <f t="shared" si="1"/>
        <v>140.17133956386292</v>
      </c>
      <c r="G61" s="96"/>
    </row>
    <row r="62" spans="1:11" x14ac:dyDescent="0.15">
      <c r="A62" s="95">
        <v>9</v>
      </c>
      <c r="B62" s="299" t="s">
        <v>105</v>
      </c>
      <c r="C62" s="9">
        <v>5572</v>
      </c>
      <c r="D62" s="9">
        <v>3258</v>
      </c>
      <c r="E62" s="41">
        <v>110.3</v>
      </c>
      <c r="F62" s="41">
        <f t="shared" si="1"/>
        <v>171.02516881522408</v>
      </c>
      <c r="G62" s="96"/>
    </row>
    <row r="63" spans="1:11" ht="14.25" thickBot="1" x14ac:dyDescent="0.2">
      <c r="A63" s="100">
        <v>10</v>
      </c>
      <c r="B63" s="299" t="s">
        <v>108</v>
      </c>
      <c r="C63" s="101">
        <v>5270</v>
      </c>
      <c r="D63" s="101">
        <v>9103</v>
      </c>
      <c r="E63" s="102">
        <v>97.3</v>
      </c>
      <c r="F63" s="41">
        <f t="shared" si="1"/>
        <v>57.893002306931784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195159</v>
      </c>
      <c r="D64" s="106">
        <v>238478</v>
      </c>
      <c r="E64" s="107">
        <v>93.9</v>
      </c>
      <c r="F64" s="297">
        <f t="shared" si="1"/>
        <v>81.835221697598939</v>
      </c>
      <c r="G64" s="121">
        <v>61.1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sqref="A3:H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90187</v>
      </c>
      <c r="D22" s="9">
        <v>82717</v>
      </c>
      <c r="E22" s="41">
        <v>100.3</v>
      </c>
      <c r="F22" s="41">
        <f>SUM(C22/D22*100)</f>
        <v>109.03079173567707</v>
      </c>
      <c r="G22" s="96"/>
    </row>
    <row r="23" spans="1:11" x14ac:dyDescent="0.15">
      <c r="A23" s="28">
        <v>2</v>
      </c>
      <c r="B23" s="299" t="s">
        <v>209</v>
      </c>
      <c r="C23" s="9">
        <v>43458</v>
      </c>
      <c r="D23" s="9">
        <v>42975</v>
      </c>
      <c r="E23" s="41">
        <v>93.7</v>
      </c>
      <c r="F23" s="41">
        <f t="shared" ref="F23:F32" si="0">SUM(C23/D23*100)</f>
        <v>101.1239092495637</v>
      </c>
      <c r="G23" s="96"/>
    </row>
    <row r="24" spans="1:11" ht="13.5" customHeight="1" x14ac:dyDescent="0.15">
      <c r="A24" s="28">
        <v>3</v>
      </c>
      <c r="B24" s="299" t="s">
        <v>105</v>
      </c>
      <c r="C24" s="9">
        <v>31776</v>
      </c>
      <c r="D24" s="9">
        <v>36508</v>
      </c>
      <c r="E24" s="66">
        <v>90.3</v>
      </c>
      <c r="F24" s="41">
        <f t="shared" si="0"/>
        <v>87.038457324422041</v>
      </c>
      <c r="G24" s="96"/>
    </row>
    <row r="25" spans="1:11" x14ac:dyDescent="0.15">
      <c r="A25" s="28">
        <v>4</v>
      </c>
      <c r="B25" s="299" t="s">
        <v>115</v>
      </c>
      <c r="C25" s="9">
        <v>27109</v>
      </c>
      <c r="D25" s="9">
        <v>26143</v>
      </c>
      <c r="E25" s="41">
        <v>87.8</v>
      </c>
      <c r="F25" s="41">
        <f t="shared" si="0"/>
        <v>103.69506177561871</v>
      </c>
      <c r="G25" s="96"/>
    </row>
    <row r="26" spans="1:11" x14ac:dyDescent="0.15">
      <c r="A26" s="28">
        <v>5</v>
      </c>
      <c r="B26" s="299" t="s">
        <v>87</v>
      </c>
      <c r="C26" s="9">
        <v>21462</v>
      </c>
      <c r="D26" s="9">
        <v>21436</v>
      </c>
      <c r="E26" s="41">
        <v>104.1</v>
      </c>
      <c r="F26" s="41">
        <f t="shared" si="0"/>
        <v>100.12129128568763</v>
      </c>
      <c r="G26" s="96"/>
    </row>
    <row r="27" spans="1:11" ht="13.5" customHeight="1" x14ac:dyDescent="0.15">
      <c r="A27" s="28">
        <v>6</v>
      </c>
      <c r="B27" s="299" t="s">
        <v>110</v>
      </c>
      <c r="C27" s="9">
        <v>20939</v>
      </c>
      <c r="D27" s="9">
        <v>14861</v>
      </c>
      <c r="E27" s="41">
        <v>110.5</v>
      </c>
      <c r="F27" s="41">
        <f t="shared" si="0"/>
        <v>140.89899737568132</v>
      </c>
      <c r="G27" s="96"/>
      <c r="K27" t="s">
        <v>195</v>
      </c>
    </row>
    <row r="28" spans="1:11" ht="13.5" customHeight="1" x14ac:dyDescent="0.15">
      <c r="A28" s="28">
        <v>7</v>
      </c>
      <c r="B28" s="299" t="s">
        <v>212</v>
      </c>
      <c r="C28" s="9">
        <v>19300</v>
      </c>
      <c r="D28" s="9">
        <v>33029</v>
      </c>
      <c r="E28" s="448">
        <v>62.3</v>
      </c>
      <c r="F28" s="229">
        <f t="shared" si="0"/>
        <v>58.433497835235706</v>
      </c>
      <c r="G28" s="96"/>
    </row>
    <row r="29" spans="1:11" x14ac:dyDescent="0.15">
      <c r="A29" s="28">
        <v>8</v>
      </c>
      <c r="B29" s="299" t="s">
        <v>232</v>
      </c>
      <c r="C29" s="9">
        <v>17001</v>
      </c>
      <c r="D29" s="9">
        <v>16938</v>
      </c>
      <c r="E29" s="41">
        <v>94.4</v>
      </c>
      <c r="F29" s="41">
        <f t="shared" si="0"/>
        <v>100.37194473963868</v>
      </c>
      <c r="G29" s="96"/>
    </row>
    <row r="30" spans="1:11" x14ac:dyDescent="0.15">
      <c r="A30" s="28">
        <v>9</v>
      </c>
      <c r="B30" s="299" t="s">
        <v>109</v>
      </c>
      <c r="C30" s="9">
        <v>15753</v>
      </c>
      <c r="D30" s="9">
        <v>18930</v>
      </c>
      <c r="E30" s="41">
        <v>109.5</v>
      </c>
      <c r="F30" s="229">
        <f t="shared" si="0"/>
        <v>83.217115689381941</v>
      </c>
      <c r="G30" s="96"/>
    </row>
    <row r="31" spans="1:11" ht="14.25" thickBot="1" x14ac:dyDescent="0.2">
      <c r="A31" s="108">
        <v>10</v>
      </c>
      <c r="B31" s="299" t="s">
        <v>86</v>
      </c>
      <c r="C31" s="101">
        <v>14578</v>
      </c>
      <c r="D31" s="101">
        <v>15938</v>
      </c>
      <c r="E31" s="102">
        <v>90.8</v>
      </c>
      <c r="F31" s="102">
        <f t="shared" si="0"/>
        <v>91.466934370686417</v>
      </c>
      <c r="G31" s="104"/>
    </row>
    <row r="32" spans="1:11" ht="14.25" thickBot="1" x14ac:dyDescent="0.2">
      <c r="A32" s="80"/>
      <c r="B32" s="81" t="s">
        <v>63</v>
      </c>
      <c r="C32" s="82">
        <v>379567</v>
      </c>
      <c r="D32" s="82">
        <v>410694</v>
      </c>
      <c r="E32" s="85">
        <v>93.2</v>
      </c>
      <c r="F32" s="107">
        <f t="shared" si="0"/>
        <v>92.420877831183319</v>
      </c>
      <c r="G32" s="121">
        <v>47.6</v>
      </c>
    </row>
    <row r="33" spans="5:6" x14ac:dyDescent="0.15">
      <c r="E33" s="64"/>
      <c r="F33" s="21"/>
    </row>
    <row r="35" spans="5:6" x14ac:dyDescent="0.15">
      <c r="E35" s="64"/>
      <c r="F35" s="21"/>
    </row>
    <row r="36" spans="5:6" x14ac:dyDescent="0.15">
      <c r="E36" s="64"/>
      <c r="F36" s="21"/>
    </row>
    <row r="37" spans="5:6" x14ac:dyDescent="0.15">
      <c r="E37" s="64"/>
      <c r="F37" s="21"/>
    </row>
    <row r="38" spans="5:6" x14ac:dyDescent="0.15">
      <c r="E38" s="64"/>
      <c r="F38" s="21"/>
    </row>
    <row r="39" spans="5:6" x14ac:dyDescent="0.15">
      <c r="E39" s="64"/>
      <c r="F39" s="21"/>
    </row>
    <row r="40" spans="5:6" x14ac:dyDescent="0.15">
      <c r="E40" s="64"/>
      <c r="F40" s="21"/>
    </row>
    <row r="41" spans="5:6" x14ac:dyDescent="0.15">
      <c r="E41" s="64"/>
      <c r="F41" s="21"/>
    </row>
    <row r="42" spans="5:6" x14ac:dyDescent="0.15">
      <c r="E42" s="64"/>
      <c r="F42" s="21"/>
    </row>
    <row r="43" spans="5:6" x14ac:dyDescent="0.15">
      <c r="E43" s="64"/>
      <c r="F43" s="21"/>
    </row>
    <row r="44" spans="5:6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8" t="s">
        <v>87</v>
      </c>
      <c r="C54" s="9">
        <v>10653</v>
      </c>
      <c r="D54" s="9">
        <v>34255</v>
      </c>
      <c r="E54" s="109">
        <v>107.7</v>
      </c>
      <c r="F54" s="41">
        <f>SUM(C54/D54*100)</f>
        <v>31.099109619033715</v>
      </c>
      <c r="G54" s="96"/>
    </row>
    <row r="55" spans="1:8" x14ac:dyDescent="0.15">
      <c r="A55" s="95">
        <v>2</v>
      </c>
      <c r="B55" s="299" t="s">
        <v>84</v>
      </c>
      <c r="C55" s="9">
        <v>6093</v>
      </c>
      <c r="D55" s="9">
        <v>5301</v>
      </c>
      <c r="E55" s="109">
        <v>94.2</v>
      </c>
      <c r="F55" s="41">
        <f t="shared" ref="F55:F64" si="1">SUM(C55/D55*100)</f>
        <v>114.94057724957555</v>
      </c>
      <c r="G55" s="96"/>
    </row>
    <row r="56" spans="1:8" x14ac:dyDescent="0.15">
      <c r="A56" s="95">
        <v>3</v>
      </c>
      <c r="B56" s="299" t="s">
        <v>107</v>
      </c>
      <c r="C56" s="9">
        <v>3735</v>
      </c>
      <c r="D56" s="9">
        <v>6360</v>
      </c>
      <c r="E56" s="109">
        <v>16.2</v>
      </c>
      <c r="F56" s="41">
        <f t="shared" si="1"/>
        <v>58.726415094339622</v>
      </c>
      <c r="G56" s="96"/>
    </row>
    <row r="57" spans="1:8" x14ac:dyDescent="0.15">
      <c r="A57" s="95">
        <v>4</v>
      </c>
      <c r="B57" s="299" t="s">
        <v>115</v>
      </c>
      <c r="C57" s="9">
        <v>2726</v>
      </c>
      <c r="D57" s="9">
        <v>2995</v>
      </c>
      <c r="E57" s="109">
        <v>97.7</v>
      </c>
      <c r="F57" s="41">
        <f t="shared" si="1"/>
        <v>91.018363939899842</v>
      </c>
      <c r="G57" s="96"/>
      <c r="H57" s="63"/>
    </row>
    <row r="58" spans="1:8" x14ac:dyDescent="0.15">
      <c r="A58" s="95">
        <v>5</v>
      </c>
      <c r="B58" s="299" t="s">
        <v>105</v>
      </c>
      <c r="C58" s="9">
        <v>2112</v>
      </c>
      <c r="D58" s="9">
        <v>1088</v>
      </c>
      <c r="E58" s="70">
        <v>99</v>
      </c>
      <c r="F58" s="41">
        <f t="shared" si="1"/>
        <v>194.11764705882354</v>
      </c>
      <c r="G58" s="96"/>
    </row>
    <row r="59" spans="1:8" x14ac:dyDescent="0.15">
      <c r="A59" s="95">
        <v>6</v>
      </c>
      <c r="B59" s="299" t="s">
        <v>113</v>
      </c>
      <c r="C59" s="9">
        <v>1903</v>
      </c>
      <c r="D59" s="9">
        <v>2077</v>
      </c>
      <c r="E59" s="109">
        <v>109.2</v>
      </c>
      <c r="F59" s="41">
        <f t="shared" si="1"/>
        <v>91.622532498796332</v>
      </c>
      <c r="G59" s="96"/>
    </row>
    <row r="60" spans="1:8" x14ac:dyDescent="0.15">
      <c r="A60" s="95">
        <v>7</v>
      </c>
      <c r="B60" s="299" t="s">
        <v>152</v>
      </c>
      <c r="C60" s="9">
        <v>1665</v>
      </c>
      <c r="D60" s="9">
        <v>1501</v>
      </c>
      <c r="E60" s="109">
        <v>88.2</v>
      </c>
      <c r="F60" s="41">
        <f t="shared" si="1"/>
        <v>110.92604930046635</v>
      </c>
      <c r="G60" s="96"/>
    </row>
    <row r="61" spans="1:8" x14ac:dyDescent="0.15">
      <c r="A61" s="95">
        <v>8</v>
      </c>
      <c r="B61" s="299" t="s">
        <v>159</v>
      </c>
      <c r="C61" s="9">
        <v>1371</v>
      </c>
      <c r="D61" s="9">
        <v>0</v>
      </c>
      <c r="E61" s="532">
        <v>100</v>
      </c>
      <c r="F61" s="532" t="s">
        <v>231</v>
      </c>
      <c r="G61" s="96"/>
    </row>
    <row r="62" spans="1:8" x14ac:dyDescent="0.15">
      <c r="A62" s="95">
        <v>9</v>
      </c>
      <c r="B62" s="299" t="s">
        <v>232</v>
      </c>
      <c r="C62" s="9">
        <v>841</v>
      </c>
      <c r="D62" s="9">
        <v>976</v>
      </c>
      <c r="E62" s="109">
        <v>101.6</v>
      </c>
      <c r="F62" s="229">
        <f t="shared" si="1"/>
        <v>86.168032786885249</v>
      </c>
      <c r="G62" s="96"/>
    </row>
    <row r="63" spans="1:8" ht="14.25" thickBot="1" x14ac:dyDescent="0.2">
      <c r="A63" s="97">
        <v>10</v>
      </c>
      <c r="B63" s="299" t="s">
        <v>114</v>
      </c>
      <c r="C63" s="98">
        <v>741</v>
      </c>
      <c r="D63" s="98">
        <v>621</v>
      </c>
      <c r="E63" s="110">
        <v>108.8</v>
      </c>
      <c r="F63" s="41">
        <f t="shared" si="1"/>
        <v>119.32367149758454</v>
      </c>
      <c r="G63" s="99"/>
    </row>
    <row r="64" spans="1:8" ht="14.25" thickBot="1" x14ac:dyDescent="0.2">
      <c r="A64" s="80"/>
      <c r="B64" s="81" t="s">
        <v>59</v>
      </c>
      <c r="C64" s="82">
        <v>33967</v>
      </c>
      <c r="D64" s="82">
        <v>58176</v>
      </c>
      <c r="E64" s="83">
        <v>63.7</v>
      </c>
      <c r="F64" s="107">
        <f t="shared" si="1"/>
        <v>58.386619911991197</v>
      </c>
      <c r="G64" s="121">
        <v>127.8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sqref="A3:H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216</v>
      </c>
      <c r="D20" s="74" t="s">
        <v>215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27276</v>
      </c>
      <c r="D21" s="9">
        <v>17390</v>
      </c>
      <c r="E21" s="109">
        <v>50.9</v>
      </c>
      <c r="F21" s="41">
        <f t="shared" ref="F21:F31" si="0">SUM(C21/D21*100)</f>
        <v>156.8487636572743</v>
      </c>
      <c r="G21" s="96"/>
    </row>
    <row r="22" spans="1:7" x14ac:dyDescent="0.15">
      <c r="A22" s="95">
        <v>2</v>
      </c>
      <c r="B22" s="299" t="s">
        <v>186</v>
      </c>
      <c r="C22" s="9">
        <v>18481</v>
      </c>
      <c r="D22" s="9">
        <v>16008</v>
      </c>
      <c r="E22" s="109">
        <v>93.9</v>
      </c>
      <c r="F22" s="41">
        <f t="shared" si="0"/>
        <v>115.44852573713142</v>
      </c>
      <c r="G22" s="96"/>
    </row>
    <row r="23" spans="1:7" ht="13.5" customHeight="1" x14ac:dyDescent="0.15">
      <c r="A23" s="95">
        <v>3</v>
      </c>
      <c r="B23" s="299" t="s">
        <v>105</v>
      </c>
      <c r="C23" s="9">
        <v>12083</v>
      </c>
      <c r="D23" s="9">
        <v>16404</v>
      </c>
      <c r="E23" s="109">
        <v>102.6</v>
      </c>
      <c r="F23" s="41">
        <f t="shared" si="0"/>
        <v>73.6588636917825</v>
      </c>
      <c r="G23" s="96"/>
    </row>
    <row r="24" spans="1:7" ht="13.5" customHeight="1" x14ac:dyDescent="0.15">
      <c r="A24" s="95">
        <v>4</v>
      </c>
      <c r="B24" s="299" t="s">
        <v>109</v>
      </c>
      <c r="C24" s="9">
        <v>11590</v>
      </c>
      <c r="D24" s="9">
        <v>7462</v>
      </c>
      <c r="E24" s="109">
        <v>102.5</v>
      </c>
      <c r="F24" s="41">
        <f t="shared" si="0"/>
        <v>155.32028946663092</v>
      </c>
      <c r="G24" s="96"/>
    </row>
    <row r="25" spans="1:7" ht="13.5" customHeight="1" x14ac:dyDescent="0.15">
      <c r="A25" s="95">
        <v>5</v>
      </c>
      <c r="B25" s="299" t="s">
        <v>108</v>
      </c>
      <c r="C25" s="9">
        <v>8548</v>
      </c>
      <c r="D25" s="9">
        <v>7886</v>
      </c>
      <c r="E25" s="109">
        <v>100</v>
      </c>
      <c r="F25" s="41">
        <f t="shared" si="0"/>
        <v>108.39462338321076</v>
      </c>
      <c r="G25" s="96"/>
    </row>
    <row r="26" spans="1:7" ht="13.5" customHeight="1" x14ac:dyDescent="0.15">
      <c r="A26" s="95">
        <v>6</v>
      </c>
      <c r="B26" s="299" t="s">
        <v>115</v>
      </c>
      <c r="C26" s="9">
        <v>8504</v>
      </c>
      <c r="D26" s="9">
        <v>25708</v>
      </c>
      <c r="E26" s="109">
        <v>100.7</v>
      </c>
      <c r="F26" s="229">
        <f t="shared" si="0"/>
        <v>33.079197137077955</v>
      </c>
      <c r="G26" s="96"/>
    </row>
    <row r="27" spans="1:7" ht="13.5" customHeight="1" x14ac:dyDescent="0.15">
      <c r="A27" s="95">
        <v>7</v>
      </c>
      <c r="B27" s="299" t="s">
        <v>159</v>
      </c>
      <c r="C27" s="9">
        <v>4311</v>
      </c>
      <c r="D27" s="9">
        <v>4855</v>
      </c>
      <c r="E27" s="109">
        <v>112.6</v>
      </c>
      <c r="F27" s="229">
        <f t="shared" si="0"/>
        <v>88.795056642636467</v>
      </c>
      <c r="G27" s="96"/>
    </row>
    <row r="28" spans="1:7" ht="13.5" customHeight="1" x14ac:dyDescent="0.15">
      <c r="A28" s="95">
        <v>8</v>
      </c>
      <c r="B28" s="299" t="s">
        <v>86</v>
      </c>
      <c r="C28" s="9">
        <v>4012</v>
      </c>
      <c r="D28" s="9">
        <v>4238</v>
      </c>
      <c r="E28" s="109">
        <v>96</v>
      </c>
      <c r="F28" s="41">
        <f t="shared" si="0"/>
        <v>94.667295894289765</v>
      </c>
      <c r="G28" s="96"/>
    </row>
    <row r="29" spans="1:7" ht="13.5" customHeight="1" x14ac:dyDescent="0.15">
      <c r="A29" s="95">
        <v>9</v>
      </c>
      <c r="B29" s="299" t="s">
        <v>114</v>
      </c>
      <c r="C29" s="111">
        <v>3484</v>
      </c>
      <c r="D29" s="101">
        <v>5183</v>
      </c>
      <c r="E29" s="112">
        <v>108.3</v>
      </c>
      <c r="F29" s="41">
        <f t="shared" si="0"/>
        <v>67.219756897549672</v>
      </c>
      <c r="G29" s="96"/>
    </row>
    <row r="30" spans="1:7" ht="13.5" customHeight="1" thickBot="1" x14ac:dyDescent="0.2">
      <c r="A30" s="100">
        <v>10</v>
      </c>
      <c r="B30" s="299" t="s">
        <v>110</v>
      </c>
      <c r="C30" s="101">
        <v>3268</v>
      </c>
      <c r="D30" s="101">
        <v>3652</v>
      </c>
      <c r="E30" s="112">
        <v>98.9</v>
      </c>
      <c r="F30" s="229">
        <f t="shared" si="0"/>
        <v>89.485213581599126</v>
      </c>
      <c r="G30" s="104"/>
    </row>
    <row r="31" spans="1:7" ht="13.5" customHeight="1" thickBot="1" x14ac:dyDescent="0.2">
      <c r="A31" s="80"/>
      <c r="B31" s="81" t="s">
        <v>65</v>
      </c>
      <c r="C31" s="82">
        <v>113982</v>
      </c>
      <c r="D31" s="82">
        <v>124285</v>
      </c>
      <c r="E31" s="83">
        <v>80.7</v>
      </c>
      <c r="F31" s="107">
        <f t="shared" si="0"/>
        <v>91.710182242426683</v>
      </c>
      <c r="G31" s="121">
        <v>76.900000000000006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62666</v>
      </c>
      <c r="D54" s="9">
        <v>86727</v>
      </c>
      <c r="E54" s="41">
        <v>108.8</v>
      </c>
      <c r="F54" s="41">
        <f t="shared" ref="F54:F64" si="1">SUM(C54/D54*100)</f>
        <v>72.256621352058758</v>
      </c>
      <c r="G54" s="96"/>
    </row>
    <row r="55" spans="1:7" x14ac:dyDescent="0.15">
      <c r="A55" s="95">
        <v>2</v>
      </c>
      <c r="B55" s="299" t="s">
        <v>110</v>
      </c>
      <c r="C55" s="6">
        <v>51218</v>
      </c>
      <c r="D55" s="9">
        <v>33580</v>
      </c>
      <c r="E55" s="41">
        <v>120.7</v>
      </c>
      <c r="F55" s="41">
        <f t="shared" si="1"/>
        <v>152.52531268612267</v>
      </c>
      <c r="G55" s="96"/>
    </row>
    <row r="56" spans="1:7" x14ac:dyDescent="0.15">
      <c r="A56" s="95">
        <v>3</v>
      </c>
      <c r="B56" s="299" t="s">
        <v>105</v>
      </c>
      <c r="C56" s="6">
        <v>29429</v>
      </c>
      <c r="D56" s="9">
        <v>24242</v>
      </c>
      <c r="E56" s="457">
        <v>101.4</v>
      </c>
      <c r="F56" s="41">
        <f t="shared" si="1"/>
        <v>121.39674944311525</v>
      </c>
      <c r="G56" s="96"/>
    </row>
    <row r="57" spans="1:7" x14ac:dyDescent="0.15">
      <c r="A57" s="95">
        <v>4</v>
      </c>
      <c r="B57" s="299" t="s">
        <v>87</v>
      </c>
      <c r="C57" s="6">
        <v>19952</v>
      </c>
      <c r="D57" s="6">
        <v>24814</v>
      </c>
      <c r="E57" s="41">
        <v>105.2</v>
      </c>
      <c r="F57" s="41">
        <f t="shared" si="1"/>
        <v>80.406222293866364</v>
      </c>
      <c r="G57" s="96"/>
    </row>
    <row r="58" spans="1:7" x14ac:dyDescent="0.15">
      <c r="A58" s="95">
        <v>5</v>
      </c>
      <c r="B58" s="299" t="s">
        <v>114</v>
      </c>
      <c r="C58" s="6">
        <v>17782</v>
      </c>
      <c r="D58" s="9">
        <v>12298</v>
      </c>
      <c r="E58" s="41">
        <v>101.5</v>
      </c>
      <c r="F58" s="41">
        <f t="shared" si="1"/>
        <v>144.59261668563994</v>
      </c>
      <c r="G58" s="96"/>
    </row>
    <row r="59" spans="1:7" x14ac:dyDescent="0.15">
      <c r="A59" s="95">
        <v>6</v>
      </c>
      <c r="B59" s="299" t="s">
        <v>152</v>
      </c>
      <c r="C59" s="6">
        <v>17079</v>
      </c>
      <c r="D59" s="9">
        <v>23499</v>
      </c>
      <c r="E59" s="41">
        <v>99.1</v>
      </c>
      <c r="F59" s="41">
        <f t="shared" si="1"/>
        <v>72.67968849738287</v>
      </c>
      <c r="G59" s="96"/>
    </row>
    <row r="60" spans="1:7" x14ac:dyDescent="0.15">
      <c r="A60" s="95">
        <v>7</v>
      </c>
      <c r="B60" s="299" t="s">
        <v>108</v>
      </c>
      <c r="C60" s="6">
        <v>16709</v>
      </c>
      <c r="D60" s="9">
        <v>21485</v>
      </c>
      <c r="E60" s="41">
        <v>98.7</v>
      </c>
      <c r="F60" s="41">
        <f t="shared" si="1"/>
        <v>77.770537584361179</v>
      </c>
      <c r="G60" s="96"/>
    </row>
    <row r="61" spans="1:7" x14ac:dyDescent="0.15">
      <c r="A61" s="95">
        <v>8</v>
      </c>
      <c r="B61" s="299" t="s">
        <v>84</v>
      </c>
      <c r="C61" s="6">
        <v>13629</v>
      </c>
      <c r="D61" s="101">
        <v>12856</v>
      </c>
      <c r="E61" s="41">
        <v>99.4</v>
      </c>
      <c r="F61" s="41">
        <f t="shared" si="1"/>
        <v>106.01275668948351</v>
      </c>
      <c r="G61" s="96"/>
    </row>
    <row r="62" spans="1:7" x14ac:dyDescent="0.15">
      <c r="A62" s="95">
        <v>9</v>
      </c>
      <c r="B62" s="299" t="s">
        <v>151</v>
      </c>
      <c r="C62" s="111">
        <v>10620</v>
      </c>
      <c r="D62" s="101">
        <v>16782</v>
      </c>
      <c r="E62" s="102">
        <v>98.4</v>
      </c>
      <c r="F62" s="41">
        <f t="shared" si="1"/>
        <v>63.282087951376475</v>
      </c>
      <c r="G62" s="96"/>
    </row>
    <row r="63" spans="1:7" ht="14.25" thickBot="1" x14ac:dyDescent="0.2">
      <c r="A63" s="100">
        <v>10</v>
      </c>
      <c r="B63" s="299" t="s">
        <v>107</v>
      </c>
      <c r="C63" s="111">
        <v>9773</v>
      </c>
      <c r="D63" s="101">
        <v>5562</v>
      </c>
      <c r="E63" s="102">
        <v>79.2</v>
      </c>
      <c r="F63" s="102">
        <f t="shared" si="1"/>
        <v>175.71017619561309</v>
      </c>
      <c r="G63" s="104"/>
    </row>
    <row r="64" spans="1:7" ht="14.25" thickBot="1" x14ac:dyDescent="0.2">
      <c r="A64" s="80"/>
      <c r="B64" s="81" t="s">
        <v>61</v>
      </c>
      <c r="C64" s="82">
        <v>299818</v>
      </c>
      <c r="D64" s="82">
        <v>321705</v>
      </c>
      <c r="E64" s="85">
        <v>103.9</v>
      </c>
      <c r="F64" s="107">
        <f t="shared" si="1"/>
        <v>93.196562067732856</v>
      </c>
      <c r="G64" s="121">
        <v>55.6</v>
      </c>
    </row>
    <row r="65" spans="4:9" x14ac:dyDescent="0.15">
      <c r="D65" s="525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sqref="A3:H3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145</v>
      </c>
      <c r="O16" s="209" t="s">
        <v>147</v>
      </c>
    </row>
    <row r="17" spans="1:27" ht="11.1" customHeight="1" x14ac:dyDescent="0.15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4">
        <f>SUM(B17:M17)</f>
        <v>786.30000000000007</v>
      </c>
      <c r="O17" s="283">
        <v>98.6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4">
        <f>SUM(B18:M18)</f>
        <v>903.59999999999991</v>
      </c>
      <c r="O18" s="283">
        <f t="shared" ref="O18:O20" si="0">ROUND(N18/N17*100,1)</f>
        <v>114.9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4">
        <f>SUM(B19:M19)</f>
        <v>933.6</v>
      </c>
      <c r="O19" s="283">
        <f t="shared" si="0"/>
        <v>103.3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215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4">
        <f>SUM(B20:M20)</f>
        <v>909.7</v>
      </c>
      <c r="O20" s="283">
        <f t="shared" si="0"/>
        <v>97.4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214</v>
      </c>
      <c r="B21" s="206">
        <v>60.4</v>
      </c>
      <c r="C21" s="206">
        <v>67.900000000000006</v>
      </c>
      <c r="D21" s="206">
        <v>64.7</v>
      </c>
      <c r="E21" s="206">
        <v>74.900000000000006</v>
      </c>
      <c r="F21" s="206">
        <v>58.4</v>
      </c>
      <c r="G21" s="206">
        <v>62.5</v>
      </c>
      <c r="H21" s="208">
        <v>65.5</v>
      </c>
      <c r="I21" s="206">
        <v>60</v>
      </c>
      <c r="J21" s="206">
        <v>66</v>
      </c>
      <c r="K21" s="206">
        <v>71.8</v>
      </c>
      <c r="L21" s="206">
        <v>82.7</v>
      </c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1">
        <v>75.900000000000006</v>
      </c>
      <c r="N42" s="288">
        <f>SUM(B42:M42)/12</f>
        <v>84.424999999999997</v>
      </c>
      <c r="O42" s="283">
        <v>102.4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1">
        <v>78.099999999999994</v>
      </c>
      <c r="N43" s="288">
        <f>SUM(B43:M43)/12</f>
        <v>83.716666666666654</v>
      </c>
      <c r="O43" s="283">
        <f>ROUND(N43/N42*100,1)</f>
        <v>99.2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1">
        <v>78.3</v>
      </c>
      <c r="N44" s="288">
        <f>SUM(B44:M44)/12</f>
        <v>86.158333333333346</v>
      </c>
      <c r="O44" s="283">
        <f t="shared" ref="O44:O45" si="1">ROUND(N44/N43*100,1)</f>
        <v>102.9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215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1">
        <v>80.2</v>
      </c>
      <c r="N45" s="288">
        <f>SUM(B45:M45)/12</f>
        <v>87.550000000000011</v>
      </c>
      <c r="O45" s="283">
        <f t="shared" si="1"/>
        <v>101.6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214</v>
      </c>
      <c r="B46" s="215">
        <v>83.7</v>
      </c>
      <c r="C46" s="215">
        <v>85.3</v>
      </c>
      <c r="D46" s="215">
        <v>80</v>
      </c>
      <c r="E46" s="215">
        <v>85.9</v>
      </c>
      <c r="F46" s="215">
        <v>87.6</v>
      </c>
      <c r="G46" s="215">
        <v>86.2</v>
      </c>
      <c r="H46" s="215">
        <v>83.1</v>
      </c>
      <c r="I46" s="215">
        <v>74.900000000000006</v>
      </c>
      <c r="J46" s="215">
        <v>72.900000000000006</v>
      </c>
      <c r="K46" s="215">
        <v>81.5</v>
      </c>
      <c r="L46" s="215">
        <v>93.4</v>
      </c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146</v>
      </c>
      <c r="O65" s="389" t="s">
        <v>147</v>
      </c>
    </row>
    <row r="66" spans="1:26" ht="11.1" customHeight="1" x14ac:dyDescent="0.15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7">
        <f>SUM(B66:M66)/12</f>
        <v>77.633333333333326</v>
      </c>
      <c r="O66" s="388">
        <v>96.5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7">
        <f>SUM(B67:M67)/12</f>
        <v>89.88333333333334</v>
      </c>
      <c r="O67" s="388">
        <f>ROUND(N67/N66*100,1)</f>
        <v>115.8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7">
        <f>SUM(B68:M68)/12</f>
        <v>90.25</v>
      </c>
      <c r="O68" s="283">
        <f t="shared" ref="O68:O69" si="2">ROUND(N68/N67*100,1)</f>
        <v>100.4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215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7">
        <f>SUM(B69:M69)/12</f>
        <v>86.558333333333337</v>
      </c>
      <c r="O69" s="283">
        <f t="shared" si="2"/>
        <v>95.9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214</v>
      </c>
      <c r="B70" s="206">
        <v>71.5</v>
      </c>
      <c r="C70" s="206">
        <v>79.400000000000006</v>
      </c>
      <c r="D70" s="206">
        <v>81.5</v>
      </c>
      <c r="E70" s="206">
        <v>86.7</v>
      </c>
      <c r="F70" s="206">
        <v>66.3</v>
      </c>
      <c r="G70" s="206">
        <v>72.8</v>
      </c>
      <c r="H70" s="206">
        <v>79.2</v>
      </c>
      <c r="I70" s="206">
        <v>81.2</v>
      </c>
      <c r="J70" s="206">
        <v>90.7</v>
      </c>
      <c r="K70" s="206">
        <v>87.4</v>
      </c>
      <c r="L70" s="206">
        <v>87.8</v>
      </c>
      <c r="M70" s="207"/>
      <c r="N70" s="287"/>
      <c r="O70" s="283"/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sqref="A3:H3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145</v>
      </c>
      <c r="O18" s="282" t="s">
        <v>147</v>
      </c>
    </row>
    <row r="19" spans="1:18" ht="11.1" customHeight="1" x14ac:dyDescent="0.15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8">
        <f>SUM(B19:M19)</f>
        <v>158.5</v>
      </c>
      <c r="O19" s="288">
        <v>97.3</v>
      </c>
      <c r="Q19" s="290"/>
      <c r="R19" s="290"/>
    </row>
    <row r="20" spans="1:18" ht="11.1" customHeight="1" x14ac:dyDescent="0.15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8">
        <f>SUM(B20:M20)</f>
        <v>176.90000000000003</v>
      </c>
      <c r="O20" s="288">
        <f>ROUND(N20/N19*100,1)</f>
        <v>111.6</v>
      </c>
      <c r="Q20" s="290"/>
      <c r="R20" s="290"/>
    </row>
    <row r="21" spans="1:18" ht="11.1" customHeight="1" x14ac:dyDescent="0.15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8">
        <f>SUM(B21:M21)</f>
        <v>172.3</v>
      </c>
      <c r="O21" s="288">
        <f t="shared" ref="O21:O22" si="0">ROUND(N21/N20*100,1)</f>
        <v>97.4</v>
      </c>
      <c r="Q21" s="290"/>
      <c r="R21" s="290"/>
    </row>
    <row r="22" spans="1:18" ht="11.1" customHeight="1" x14ac:dyDescent="0.15">
      <c r="A22" s="10" t="s">
        <v>215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8">
        <f>SUM(B22:M22)</f>
        <v>167.2</v>
      </c>
      <c r="O22" s="288">
        <f t="shared" si="0"/>
        <v>97</v>
      </c>
      <c r="Q22" s="290"/>
      <c r="R22" s="290"/>
    </row>
    <row r="23" spans="1:18" ht="11.1" customHeight="1" x14ac:dyDescent="0.15">
      <c r="A23" s="10" t="s">
        <v>221</v>
      </c>
      <c r="B23" s="215">
        <v>11.4</v>
      </c>
      <c r="C23" s="215">
        <v>13.5</v>
      </c>
      <c r="D23" s="215">
        <v>13.7</v>
      </c>
      <c r="E23" s="215">
        <v>13.4</v>
      </c>
      <c r="F23" s="215">
        <v>13.1</v>
      </c>
      <c r="G23" s="215">
        <v>12.4</v>
      </c>
      <c r="H23" s="215">
        <v>11.1</v>
      </c>
      <c r="I23" s="215">
        <v>12</v>
      </c>
      <c r="J23" s="215">
        <v>12.5</v>
      </c>
      <c r="K23" s="215">
        <v>11.2</v>
      </c>
      <c r="L23" s="215">
        <v>11.7</v>
      </c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146</v>
      </c>
      <c r="O42" s="282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8">
        <f>SUM(B43:M43)/12</f>
        <v>23.383333333333336</v>
      </c>
      <c r="O43" s="288">
        <v>98.4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8">
        <f>SUM(B44:M44)/12</f>
        <v>23.074999999999999</v>
      </c>
      <c r="O44" s="288">
        <f>ROUND(N44/N43*100,1)</f>
        <v>98.7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8">
        <f>SUM(B45:M45)/12</f>
        <v>23.683333333333334</v>
      </c>
      <c r="O45" s="288">
        <f t="shared" ref="O45:O46" si="1">ROUND(N45/N44*100,1)</f>
        <v>102.6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215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8">
        <f>SUM(B46:M46)/12</f>
        <v>24.491666666666664</v>
      </c>
      <c r="O46" s="288">
        <f t="shared" si="1"/>
        <v>103.4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221</v>
      </c>
      <c r="B47" s="215">
        <v>22.9</v>
      </c>
      <c r="C47" s="215">
        <v>22.7</v>
      </c>
      <c r="D47" s="215">
        <v>23</v>
      </c>
      <c r="E47" s="215">
        <v>23.1</v>
      </c>
      <c r="F47" s="215">
        <v>24.7</v>
      </c>
      <c r="G47" s="215">
        <v>24.6</v>
      </c>
      <c r="H47" s="215">
        <v>23.1</v>
      </c>
      <c r="I47" s="215">
        <v>23.2</v>
      </c>
      <c r="J47" s="215">
        <v>22.3</v>
      </c>
      <c r="K47" s="215">
        <v>20.8</v>
      </c>
      <c r="L47" s="215">
        <v>19.5</v>
      </c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146</v>
      </c>
      <c r="O70" s="282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7">
        <f>SUM(B71:M71)/12</f>
        <v>57.04999999999999</v>
      </c>
      <c r="O71" s="288">
        <v>100.4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7">
        <f>SUM(B72:M72)/12</f>
        <v>63.591666666666661</v>
      </c>
      <c r="O72" s="288">
        <f t="shared" ref="O72:O74" si="2">ROUND(N72/N71*100,1)</f>
        <v>111.5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7">
        <f>SUM(B73:M73)/12</f>
        <v>60.541666666666657</v>
      </c>
      <c r="O73" s="288">
        <f t="shared" si="2"/>
        <v>95.2</v>
      </c>
      <c r="Q73" s="390"/>
      <c r="R73" s="390"/>
    </row>
    <row r="74" spans="1:26" ht="11.1" customHeight="1" x14ac:dyDescent="0.15">
      <c r="A74" s="10" t="s">
        <v>215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7">
        <f>SUM(B74:M74)/12</f>
        <v>57</v>
      </c>
      <c r="O74" s="288">
        <f t="shared" si="2"/>
        <v>94.2</v>
      </c>
      <c r="Q74" s="390"/>
      <c r="R74" s="390"/>
    </row>
    <row r="75" spans="1:26" ht="11.1" customHeight="1" x14ac:dyDescent="0.15">
      <c r="A75" s="10" t="s">
        <v>221</v>
      </c>
      <c r="B75" s="206">
        <v>50.6</v>
      </c>
      <c r="C75" s="206">
        <v>59.7</v>
      </c>
      <c r="D75" s="206">
        <v>59.2</v>
      </c>
      <c r="E75" s="206">
        <v>58</v>
      </c>
      <c r="F75" s="206">
        <v>51.7</v>
      </c>
      <c r="G75" s="206">
        <v>50.6</v>
      </c>
      <c r="H75" s="206">
        <v>49.6</v>
      </c>
      <c r="I75" s="206">
        <v>51.4</v>
      </c>
      <c r="J75" s="206">
        <v>56.8</v>
      </c>
      <c r="K75" s="206">
        <v>55.7</v>
      </c>
      <c r="L75" s="206">
        <v>61.1</v>
      </c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sqref="A3:H3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16" t="s">
        <v>147</v>
      </c>
      <c r="AA24" s="1"/>
    </row>
    <row r="25" spans="1:27" ht="11.1" customHeight="1" x14ac:dyDescent="0.15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8">
        <f>SUM(B25:M25)</f>
        <v>213.8</v>
      </c>
      <c r="O25" s="208">
        <v>102.9</v>
      </c>
      <c r="Q25" s="21"/>
      <c r="R25" s="21"/>
      <c r="AA25" s="1"/>
    </row>
    <row r="26" spans="1:27" ht="11.1" customHeight="1" x14ac:dyDescent="0.15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8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 x14ac:dyDescent="0.15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8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 x14ac:dyDescent="0.15">
      <c r="A28" s="10" t="s">
        <v>215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8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 x14ac:dyDescent="0.15">
      <c r="A29" s="10" t="s">
        <v>214</v>
      </c>
      <c r="B29" s="215">
        <v>18</v>
      </c>
      <c r="C29" s="215">
        <v>21.8</v>
      </c>
      <c r="D29" s="215">
        <v>22.1</v>
      </c>
      <c r="E29" s="215">
        <v>19</v>
      </c>
      <c r="F29" s="215">
        <v>19.3</v>
      </c>
      <c r="G29" s="215">
        <v>17.8</v>
      </c>
      <c r="H29" s="215">
        <v>20.3</v>
      </c>
      <c r="I29" s="215">
        <v>18.899999999999999</v>
      </c>
      <c r="J29" s="215">
        <v>18.600000000000001</v>
      </c>
      <c r="K29" s="215">
        <v>20.100000000000001</v>
      </c>
      <c r="L29" s="215">
        <v>17.3</v>
      </c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8">
        <f t="shared" ref="N54:N56" si="1">SUM(B54:M54)/12</f>
        <v>38.85</v>
      </c>
      <c r="O54" s="393">
        <v>114.2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8">
        <f t="shared" si="1"/>
        <v>37.083333333333329</v>
      </c>
      <c r="O55" s="393">
        <f>ROUND(N55/N54*100,1)</f>
        <v>95.5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8">
        <f t="shared" si="1"/>
        <v>39.15</v>
      </c>
      <c r="O56" s="393">
        <f t="shared" ref="O56:O57" si="2">ROUND(N56/N55*100,1)</f>
        <v>105.6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215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8">
        <f>SUM(B57:M57)/12</f>
        <v>39.9</v>
      </c>
      <c r="O57" s="393">
        <f t="shared" si="2"/>
        <v>101.9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214</v>
      </c>
      <c r="B58" s="215">
        <v>40.5</v>
      </c>
      <c r="C58" s="215">
        <v>42.5</v>
      </c>
      <c r="D58" s="215">
        <v>41.8</v>
      </c>
      <c r="E58" s="215">
        <v>40.1</v>
      </c>
      <c r="F58" s="215">
        <v>43</v>
      </c>
      <c r="G58" s="215">
        <v>42.8</v>
      </c>
      <c r="H58" s="215">
        <v>42.7</v>
      </c>
      <c r="I58" s="215">
        <v>42.3</v>
      </c>
      <c r="J58" s="215">
        <v>41</v>
      </c>
      <c r="K58" s="215">
        <v>40.700000000000003</v>
      </c>
      <c r="L58" s="215">
        <v>38</v>
      </c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</row>
    <row r="84" spans="1:18" s="212" customFormat="1" ht="11.1" customHeight="1" x14ac:dyDescent="0.15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7">
        <f t="shared" ref="N84:N87" si="3">SUM(B84:M84)/12</f>
        <v>45.783333333333331</v>
      </c>
      <c r="O84" s="393">
        <v>90.1</v>
      </c>
      <c r="Q84" s="392"/>
      <c r="R84" s="392"/>
    </row>
    <row r="85" spans="1:18" s="212" customFormat="1" ht="11.1" customHeight="1" x14ac:dyDescent="0.15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7">
        <f t="shared" si="3"/>
        <v>51.68333333333333</v>
      </c>
      <c r="O85" s="393">
        <f>ROUND(N85/N84*100,1)</f>
        <v>112.9</v>
      </c>
      <c r="Q85" s="392"/>
      <c r="R85" s="392"/>
    </row>
    <row r="86" spans="1:18" s="212" customFormat="1" ht="11.1" customHeight="1" x14ac:dyDescent="0.15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7">
        <f t="shared" si="3"/>
        <v>50.908333333333331</v>
      </c>
      <c r="O86" s="393">
        <f t="shared" ref="O86:O87" si="4">ROUND(N86/N85*100,1)</f>
        <v>98.5</v>
      </c>
      <c r="Q86" s="392"/>
      <c r="R86" s="392"/>
    </row>
    <row r="87" spans="1:18" s="212" customFormat="1" ht="11.1" customHeight="1" x14ac:dyDescent="0.15">
      <c r="A87" s="10" t="s">
        <v>215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7">
        <f t="shared" si="3"/>
        <v>47.525000000000006</v>
      </c>
      <c r="O87" s="393">
        <f t="shared" si="4"/>
        <v>93.4</v>
      </c>
      <c r="Q87" s="392"/>
      <c r="R87" s="392"/>
    </row>
    <row r="88" spans="1:18" ht="11.1" customHeight="1" x14ac:dyDescent="0.15">
      <c r="A88" s="10" t="s">
        <v>214</v>
      </c>
      <c r="B88" s="206">
        <v>43.5</v>
      </c>
      <c r="C88" s="208">
        <v>50</v>
      </c>
      <c r="D88" s="206">
        <v>53.2</v>
      </c>
      <c r="E88" s="206">
        <v>48.5</v>
      </c>
      <c r="F88" s="206">
        <v>42.9</v>
      </c>
      <c r="G88" s="206">
        <v>41.7</v>
      </c>
      <c r="H88" s="208">
        <v>47.4</v>
      </c>
      <c r="I88" s="206">
        <v>45</v>
      </c>
      <c r="J88" s="206">
        <v>46.3</v>
      </c>
      <c r="K88" s="206">
        <v>49.6</v>
      </c>
      <c r="L88" s="206">
        <v>47.6</v>
      </c>
      <c r="M88" s="206"/>
      <c r="N88" s="287"/>
      <c r="O88" s="393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sqref="A3:H3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8">
        <f>SUM(B25:M25)</f>
        <v>470.6</v>
      </c>
      <c r="O25" s="283">
        <v>101.5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8">
        <f>SUM(B26:M26)</f>
        <v>478.00000000000006</v>
      </c>
      <c r="O26" s="283">
        <f>ROUND(N26/N25*100,1)</f>
        <v>101.6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17">
        <f>SUM(B27:M27)</f>
        <v>553.70000000000005</v>
      </c>
      <c r="O27" s="283">
        <f t="shared" ref="O27:O28" si="0">ROUND(N27/N26*100,1)</f>
        <v>115.8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215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17">
        <f>SUM(B28:M28)</f>
        <v>678.8</v>
      </c>
      <c r="O28" s="283">
        <f t="shared" si="0"/>
        <v>122.6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222</v>
      </c>
      <c r="B29" s="220">
        <v>47.8</v>
      </c>
      <c r="C29" s="220">
        <v>44.8</v>
      </c>
      <c r="D29" s="220">
        <v>52.1</v>
      </c>
      <c r="E29" s="220">
        <v>55.6</v>
      </c>
      <c r="F29" s="220">
        <v>47.6</v>
      </c>
      <c r="G29" s="220">
        <v>72.400000000000006</v>
      </c>
      <c r="H29" s="220">
        <v>64.7</v>
      </c>
      <c r="I29" s="220">
        <v>42.3</v>
      </c>
      <c r="J29" s="220">
        <v>49.9</v>
      </c>
      <c r="K29" s="220">
        <v>47.9</v>
      </c>
      <c r="L29" s="220">
        <v>46.1</v>
      </c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8">
        <f>SUM(B54:M54)/12</f>
        <v>46.633333333333326</v>
      </c>
      <c r="O54" s="283">
        <v>112.7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8">
        <f>SUM(B55:M55)/12</f>
        <v>47.983333333333327</v>
      </c>
      <c r="O55" s="283">
        <f>ROUND(N55/N54*100,1)</f>
        <v>102.9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8">
        <f>SUM(B56:M56)/12</f>
        <v>48.19166666666667</v>
      </c>
      <c r="O56" s="283">
        <f t="shared" ref="O56:O57" si="1">ROUND(N56/N55*100,1)</f>
        <v>100.4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215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8">
        <f>SUM(B57:M57)/12</f>
        <v>59.06666666666667</v>
      </c>
      <c r="O57" s="283">
        <f t="shared" si="1"/>
        <v>122.6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222</v>
      </c>
      <c r="B58" s="220">
        <v>65.900000000000006</v>
      </c>
      <c r="C58" s="220">
        <v>65.900000000000006</v>
      </c>
      <c r="D58" s="220">
        <v>60.8</v>
      </c>
      <c r="E58" s="220">
        <v>61</v>
      </c>
      <c r="F58" s="220">
        <v>64.599999999999994</v>
      </c>
      <c r="G58" s="220">
        <v>55.6</v>
      </c>
      <c r="H58" s="220">
        <v>43</v>
      </c>
      <c r="I58" s="220">
        <v>47.8</v>
      </c>
      <c r="J58" s="220">
        <v>53.1</v>
      </c>
      <c r="K58" s="220">
        <v>53.4</v>
      </c>
      <c r="L58" s="220">
        <v>34</v>
      </c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7">
        <f>SUM(B84:M84)/12</f>
        <v>84.041666666666657</v>
      </c>
      <c r="O84" s="208">
        <v>90.2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7">
        <f>SUM(B85:M85)/12</f>
        <v>82.891666666666666</v>
      </c>
      <c r="O85" s="208">
        <f>ROUND(N85/N84*100,1)</f>
        <v>98.6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7">
        <f>SUM(B86:M86)/12</f>
        <v>95.975000000000009</v>
      </c>
      <c r="O86" s="208">
        <f t="shared" ref="O86:O88" si="2">ROUND(N86/N85*100,1)</f>
        <v>115.8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215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7">
        <f>SUM(B87:M87)/12</f>
        <v>95.733333333333334</v>
      </c>
      <c r="O87" s="208">
        <f t="shared" si="2"/>
        <v>99.7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222</v>
      </c>
      <c r="B88" s="15">
        <v>71.8</v>
      </c>
      <c r="C88" s="15">
        <v>67.900000000000006</v>
      </c>
      <c r="D88" s="15">
        <v>86.3</v>
      </c>
      <c r="E88" s="15">
        <v>91.1</v>
      </c>
      <c r="F88" s="15">
        <v>72.900000000000006</v>
      </c>
      <c r="G88" s="15">
        <v>127.8</v>
      </c>
      <c r="H88" s="15">
        <v>144</v>
      </c>
      <c r="I88" s="15">
        <v>88.1</v>
      </c>
      <c r="J88" s="15">
        <v>93.5</v>
      </c>
      <c r="K88" s="15">
        <v>89.7</v>
      </c>
      <c r="L88" s="15">
        <v>127.8</v>
      </c>
      <c r="M88" s="15"/>
      <c r="N88" s="287">
        <f>SUM(B88:M88)/12</f>
        <v>88.408333333333346</v>
      </c>
      <c r="O88" s="208">
        <f t="shared" si="2"/>
        <v>92.3</v>
      </c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3"/>
      <c r="D89" s="487"/>
    </row>
    <row r="90" spans="1:26" s="510" customFormat="1" ht="9.9499999999999993" customHeight="1" x14ac:dyDescent="0.15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sqref="A3:H3"/>
    </sheetView>
  </sheetViews>
  <sheetFormatPr defaultRowHeight="9.9499999999999993" customHeight="1" x14ac:dyDescent="0.15"/>
  <cols>
    <col min="1" max="1" width="8" style="497" customWidth="1"/>
    <col min="2" max="13" width="6.125" style="497" customWidth="1"/>
    <col min="14" max="26" width="7.625" style="497" customWidth="1"/>
    <col min="27" max="16384" width="9" style="497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1" t="s">
        <v>196</v>
      </c>
      <c r="B25" s="482">
        <v>65.8</v>
      </c>
      <c r="C25" s="482">
        <v>77.2</v>
      </c>
      <c r="D25" s="482">
        <v>98.6</v>
      </c>
      <c r="E25" s="482">
        <v>102.1</v>
      </c>
      <c r="F25" s="482">
        <v>107.9</v>
      </c>
      <c r="G25" s="482">
        <v>110.2</v>
      </c>
      <c r="H25" s="482">
        <v>110.1</v>
      </c>
      <c r="I25" s="482">
        <v>92.2</v>
      </c>
      <c r="J25" s="482">
        <v>93.8</v>
      </c>
      <c r="K25" s="482">
        <v>96.7</v>
      </c>
      <c r="L25" s="482">
        <v>111.1</v>
      </c>
      <c r="M25" s="482">
        <v>104.1</v>
      </c>
      <c r="N25" s="288">
        <f>SUM(B25:M25)</f>
        <v>1169.8</v>
      </c>
      <c r="O25" s="283">
        <v>117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1" t="s">
        <v>203</v>
      </c>
      <c r="B26" s="482">
        <v>86.4</v>
      </c>
      <c r="C26" s="482">
        <v>105.9</v>
      </c>
      <c r="D26" s="482">
        <v>115.8</v>
      </c>
      <c r="E26" s="482">
        <v>124.6</v>
      </c>
      <c r="F26" s="482">
        <v>121.9</v>
      </c>
      <c r="G26" s="482">
        <v>135.4</v>
      </c>
      <c r="H26" s="482">
        <v>137.80000000000001</v>
      </c>
      <c r="I26" s="482">
        <v>127</v>
      </c>
      <c r="J26" s="482">
        <v>126.1</v>
      </c>
      <c r="K26" s="482">
        <v>125.2</v>
      </c>
      <c r="L26" s="482">
        <v>122.8</v>
      </c>
      <c r="M26" s="482">
        <v>110</v>
      </c>
      <c r="N26" s="483">
        <f>SUM(B26:M26)</f>
        <v>1438.8999999999999</v>
      </c>
      <c r="O26" s="484">
        <f>ROUND(N26/N25*100,1)</f>
        <v>123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1" t="s">
        <v>206</v>
      </c>
      <c r="B27" s="482">
        <v>91</v>
      </c>
      <c r="C27" s="482">
        <v>88.5</v>
      </c>
      <c r="D27" s="482">
        <v>127.1</v>
      </c>
      <c r="E27" s="482">
        <v>123.6</v>
      </c>
      <c r="F27" s="482">
        <v>127.3</v>
      </c>
      <c r="G27" s="482">
        <v>123.9</v>
      </c>
      <c r="H27" s="482">
        <v>147.6</v>
      </c>
      <c r="I27" s="482">
        <v>123.9</v>
      </c>
      <c r="J27" s="482">
        <v>121.8</v>
      </c>
      <c r="K27" s="482">
        <v>131</v>
      </c>
      <c r="L27" s="482">
        <v>110.3</v>
      </c>
      <c r="M27" s="482">
        <v>106.5</v>
      </c>
      <c r="N27" s="483">
        <f>SUM(B27:M27)</f>
        <v>1422.5</v>
      </c>
      <c r="O27" s="484">
        <f t="shared" ref="O27:O28" si="0">ROUND(N27/N26*100,1)</f>
        <v>98.9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1" t="s">
        <v>215</v>
      </c>
      <c r="B28" s="482">
        <v>96.4</v>
      </c>
      <c r="C28" s="482">
        <v>100.8</v>
      </c>
      <c r="D28" s="482">
        <v>119.9</v>
      </c>
      <c r="E28" s="482">
        <v>122</v>
      </c>
      <c r="F28" s="482">
        <v>123.5</v>
      </c>
      <c r="G28" s="482">
        <v>126.2</v>
      </c>
      <c r="H28" s="482">
        <v>126.9</v>
      </c>
      <c r="I28" s="482">
        <v>97.5</v>
      </c>
      <c r="J28" s="482">
        <v>114.1</v>
      </c>
      <c r="K28" s="482">
        <v>104.1</v>
      </c>
      <c r="L28" s="482">
        <v>95.1</v>
      </c>
      <c r="M28" s="482">
        <v>110</v>
      </c>
      <c r="N28" s="483">
        <f>SUM(B28:M28)</f>
        <v>1336.4999999999998</v>
      </c>
      <c r="O28" s="484">
        <f t="shared" si="0"/>
        <v>94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1" t="s">
        <v>223</v>
      </c>
      <c r="B29" s="482">
        <v>84.4</v>
      </c>
      <c r="C29" s="482">
        <v>90.2</v>
      </c>
      <c r="D29" s="482">
        <v>113.2</v>
      </c>
      <c r="E29" s="482">
        <v>112.9</v>
      </c>
      <c r="F29" s="482">
        <v>92.8</v>
      </c>
      <c r="G29" s="482">
        <v>100.2</v>
      </c>
      <c r="H29" s="482">
        <v>103</v>
      </c>
      <c r="I29" s="482">
        <v>90.2</v>
      </c>
      <c r="J29" s="482">
        <v>95.8</v>
      </c>
      <c r="K29" s="482">
        <v>131.9</v>
      </c>
      <c r="L29" s="482">
        <v>84.5</v>
      </c>
      <c r="M29" s="482"/>
      <c r="N29" s="483"/>
      <c r="O29" s="484"/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1"/>
      <c r="B53" s="492" t="s">
        <v>89</v>
      </c>
      <c r="C53" s="492" t="s">
        <v>90</v>
      </c>
      <c r="D53" s="492" t="s">
        <v>91</v>
      </c>
      <c r="E53" s="492" t="s">
        <v>92</v>
      </c>
      <c r="F53" s="492" t="s">
        <v>93</v>
      </c>
      <c r="G53" s="492" t="s">
        <v>94</v>
      </c>
      <c r="H53" s="492" t="s">
        <v>95</v>
      </c>
      <c r="I53" s="492" t="s">
        <v>96</v>
      </c>
      <c r="J53" s="492" t="s">
        <v>97</v>
      </c>
      <c r="K53" s="492" t="s">
        <v>98</v>
      </c>
      <c r="L53" s="492" t="s">
        <v>99</v>
      </c>
      <c r="M53" s="492" t="s">
        <v>100</v>
      </c>
      <c r="N53" s="493" t="s">
        <v>146</v>
      </c>
      <c r="O53" s="494" t="s">
        <v>148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481" t="s">
        <v>196</v>
      </c>
      <c r="B54" s="482">
        <v>84</v>
      </c>
      <c r="C54" s="482">
        <v>84.8</v>
      </c>
      <c r="D54" s="482">
        <v>92.1</v>
      </c>
      <c r="E54" s="482">
        <v>91.6</v>
      </c>
      <c r="F54" s="482">
        <v>101.2</v>
      </c>
      <c r="G54" s="482">
        <v>98.3</v>
      </c>
      <c r="H54" s="482">
        <v>99.7</v>
      </c>
      <c r="I54" s="482">
        <v>93.7</v>
      </c>
      <c r="J54" s="482">
        <v>97.1</v>
      </c>
      <c r="K54" s="482">
        <v>93.4</v>
      </c>
      <c r="L54" s="482">
        <v>102.6</v>
      </c>
      <c r="M54" s="482">
        <v>94.6</v>
      </c>
      <c r="N54" s="483">
        <f>SUM(B54:M54)/12</f>
        <v>94.424999999999997</v>
      </c>
      <c r="O54" s="484">
        <v>107.6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3">
        <f>SUM(B55:M55)/12</f>
        <v>118.075</v>
      </c>
      <c r="O55" s="484">
        <f t="shared" ref="O55:O57" si="1">ROUND(N55/N54*100,1)</f>
        <v>125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3">
        <f>SUM(B56:M56)/12</f>
        <v>127.89999999999999</v>
      </c>
      <c r="O56" s="484">
        <f t="shared" si="1"/>
        <v>108.3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215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3">
        <f>SUM(B57:M57)/12</f>
        <v>127.17499999999997</v>
      </c>
      <c r="O57" s="484">
        <f t="shared" si="1"/>
        <v>99.4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223</v>
      </c>
      <c r="B58" s="215">
        <v>119.6</v>
      </c>
      <c r="C58" s="215">
        <v>116.2</v>
      </c>
      <c r="D58" s="215">
        <v>120.4</v>
      </c>
      <c r="E58" s="215">
        <v>120.3</v>
      </c>
      <c r="F58" s="215">
        <v>123.1</v>
      </c>
      <c r="G58" s="215">
        <v>116.5</v>
      </c>
      <c r="H58" s="215">
        <v>114.8</v>
      </c>
      <c r="I58" s="215">
        <v>111.8</v>
      </c>
      <c r="J58" s="215">
        <v>114</v>
      </c>
      <c r="K58" s="215">
        <v>141.30000000000001</v>
      </c>
      <c r="L58" s="215">
        <v>114</v>
      </c>
      <c r="M58" s="215"/>
      <c r="N58" s="288"/>
      <c r="O58" s="484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>
        <v>83.9</v>
      </c>
      <c r="K88" s="208">
        <v>92.6</v>
      </c>
      <c r="L88" s="208">
        <v>76.900000000000006</v>
      </c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99FF"/>
  </sheetPr>
  <dimension ref="A8:BC89"/>
  <sheetViews>
    <sheetView workbookViewId="0">
      <selection sqref="A3:H3"/>
    </sheetView>
  </sheetViews>
  <sheetFormatPr defaultRowHeight="9.9499999999999993" customHeight="1" x14ac:dyDescent="0.15"/>
  <cols>
    <col min="1" max="1" width="8" style="496" customWidth="1"/>
    <col min="2" max="13" width="6.125" style="496" customWidth="1"/>
    <col min="14" max="26" width="7.625" style="496" customWidth="1"/>
    <col min="27" max="16384" width="9" style="49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8">
        <f>SUM(B25:M25)</f>
        <v>117.00000000000001</v>
      </c>
      <c r="O25" s="283">
        <v>117.1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 x14ac:dyDescent="0.15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8">
        <f>SUM(B26:M26)</f>
        <v>143.9</v>
      </c>
      <c r="O26" s="283">
        <f>ROUND(N26/N25*100,1)</f>
        <v>123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 x14ac:dyDescent="0.15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17">
        <f>SUM(B27:M27)</f>
        <v>142.29999999999998</v>
      </c>
      <c r="O27" s="283">
        <f t="shared" ref="O27:O28" si="0">ROUND(N27/N26*100,1)</f>
        <v>98.9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 x14ac:dyDescent="0.15">
      <c r="A28" s="10" t="s">
        <v>215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8">
        <f>SUM(B28:M28)</f>
        <v>133.69999999999999</v>
      </c>
      <c r="O28" s="283">
        <f t="shared" si="0"/>
        <v>94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 x14ac:dyDescent="0.15">
      <c r="A29" s="10" t="s">
        <v>223</v>
      </c>
      <c r="B29" s="215">
        <v>8.4</v>
      </c>
      <c r="C29" s="215">
        <v>9</v>
      </c>
      <c r="D29" s="215">
        <v>11.3</v>
      </c>
      <c r="E29" s="215">
        <v>11.3</v>
      </c>
      <c r="F29" s="215">
        <v>9.3000000000000007</v>
      </c>
      <c r="G29" s="215">
        <v>10</v>
      </c>
      <c r="H29" s="215">
        <v>10.3</v>
      </c>
      <c r="I29" s="215">
        <v>9</v>
      </c>
      <c r="J29" s="215">
        <v>9.6</v>
      </c>
      <c r="K29" s="215">
        <v>13.2</v>
      </c>
      <c r="L29" s="215">
        <v>8.5</v>
      </c>
      <c r="M29" s="215"/>
      <c r="N29" s="2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 x14ac:dyDescent="0.15">
      <c r="H30" s="266"/>
    </row>
    <row r="53" spans="1:48" s="212" customFormat="1" ht="11.1" customHeight="1" x14ac:dyDescent="0.15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2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 x14ac:dyDescent="0.15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8">
        <f>SUM(B54:M54)/12</f>
        <v>9.4500000000000011</v>
      </c>
      <c r="O54" s="283">
        <v>107.6</v>
      </c>
      <c r="P54" s="222"/>
      <c r="Q54" s="385"/>
      <c r="R54" s="385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 x14ac:dyDescent="0.15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8">
        <f>SUM(B55:M55)/12</f>
        <v>11.799999999999999</v>
      </c>
      <c r="O55" s="283">
        <f t="shared" ref="O55:O57" si="1">ROUND(N55/N54*100,1)</f>
        <v>124.9</v>
      </c>
      <c r="P55" s="222"/>
      <c r="Q55" s="385"/>
      <c r="R55" s="385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 x14ac:dyDescent="0.15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8">
        <f>SUM(B56:M56)/12</f>
        <v>12.791666666666664</v>
      </c>
      <c r="O56" s="283">
        <f t="shared" si="1"/>
        <v>108.4</v>
      </c>
      <c r="P56" s="222"/>
      <c r="Q56" s="385"/>
      <c r="R56" s="385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 x14ac:dyDescent="0.15">
      <c r="A57" s="10" t="s">
        <v>215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8">
        <f>SUM(B57:M57)/12</f>
        <v>12.708333333333334</v>
      </c>
      <c r="O57" s="283">
        <f t="shared" si="1"/>
        <v>99.3</v>
      </c>
      <c r="P57" s="222"/>
      <c r="Q57" s="385"/>
      <c r="R57" s="385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 x14ac:dyDescent="0.15">
      <c r="A58" s="10" t="s">
        <v>223</v>
      </c>
      <c r="B58" s="215">
        <v>12</v>
      </c>
      <c r="C58" s="215">
        <v>11.6</v>
      </c>
      <c r="D58" s="215">
        <v>12</v>
      </c>
      <c r="E58" s="215">
        <v>12</v>
      </c>
      <c r="F58" s="215">
        <v>12.3</v>
      </c>
      <c r="G58" s="215">
        <v>11.7</v>
      </c>
      <c r="H58" s="215">
        <v>11.5</v>
      </c>
      <c r="I58" s="215">
        <v>11.2</v>
      </c>
      <c r="J58" s="215">
        <v>11.4</v>
      </c>
      <c r="K58" s="215">
        <v>14.1</v>
      </c>
      <c r="L58" s="215">
        <v>11.4</v>
      </c>
      <c r="M58" s="215"/>
      <c r="N58" s="288"/>
      <c r="O58" s="283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>
        <v>83.9</v>
      </c>
      <c r="K88" s="208">
        <v>92.6</v>
      </c>
      <c r="L88" s="208">
        <v>76.900000000000006</v>
      </c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sqref="A3:H3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0">
        <v>14.8</v>
      </c>
      <c r="N25" s="288">
        <f>SUM(B25:M25)</f>
        <v>175.50000000000003</v>
      </c>
      <c r="O25" s="283">
        <v>96.9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0">
        <v>15.7</v>
      </c>
      <c r="N26" s="288">
        <f>SUM(B26:M26)</f>
        <v>191</v>
      </c>
      <c r="O26" s="283">
        <f>SUM(N26/N25)*100</f>
        <v>108.83190883190881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0">
        <v>18.5</v>
      </c>
      <c r="N27" s="388">
        <f>SUM(B27:M27)</f>
        <v>202.7</v>
      </c>
      <c r="O27" s="283">
        <f>SUM(N27/N26)*100</f>
        <v>106.12565445026176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215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0">
        <v>20.8</v>
      </c>
      <c r="N28" s="388">
        <f>SUM(B28:M28)</f>
        <v>260</v>
      </c>
      <c r="O28" s="283">
        <f>SUM(N28/N27)*100</f>
        <v>128.26837691169217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224</v>
      </c>
      <c r="B29" s="215">
        <v>20.3</v>
      </c>
      <c r="C29" s="215">
        <v>21.9</v>
      </c>
      <c r="D29" s="215">
        <v>25.5</v>
      </c>
      <c r="E29" s="215">
        <v>26.2</v>
      </c>
      <c r="F29" s="215">
        <v>20.399999999999999</v>
      </c>
      <c r="G29" s="215">
        <v>21.6</v>
      </c>
      <c r="H29" s="215">
        <v>23.6</v>
      </c>
      <c r="I29" s="215">
        <v>19.3</v>
      </c>
      <c r="J29" s="215">
        <v>23.5</v>
      </c>
      <c r="K29" s="215">
        <v>23.4</v>
      </c>
      <c r="L29" s="215">
        <v>16.899999999999999</v>
      </c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8">
        <f t="shared" ref="N54:N57" si="0">SUM(B54:M54)/12</f>
        <v>22.141666666666666</v>
      </c>
      <c r="O54" s="283">
        <v>101.9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8">
        <f t="shared" si="0"/>
        <v>23.383333333333336</v>
      </c>
      <c r="O55" s="283">
        <f>SUM(N55/N54)*100</f>
        <v>105.60782837786979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8">
        <f t="shared" si="0"/>
        <v>25.716666666666665</v>
      </c>
      <c r="O56" s="283">
        <f t="shared" ref="O56:O57" si="1">SUM(N56/N55)*100</f>
        <v>109.97861724875264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215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8">
        <f t="shared" si="0"/>
        <v>30.858333333333331</v>
      </c>
      <c r="O57" s="283">
        <f t="shared" si="1"/>
        <v>119.99351911860012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224</v>
      </c>
      <c r="B58" s="215">
        <v>31.5</v>
      </c>
      <c r="C58" s="215">
        <v>32.5</v>
      </c>
      <c r="D58" s="215">
        <v>33.299999999999997</v>
      </c>
      <c r="E58" s="215">
        <v>34</v>
      </c>
      <c r="F58" s="215">
        <v>33.9</v>
      </c>
      <c r="G58" s="215">
        <v>32.9</v>
      </c>
      <c r="H58" s="215">
        <v>31</v>
      </c>
      <c r="I58" s="215">
        <v>30.4</v>
      </c>
      <c r="J58" s="215">
        <v>31.4</v>
      </c>
      <c r="K58" s="215">
        <v>28.8</v>
      </c>
      <c r="L58" s="215">
        <v>30</v>
      </c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7">
        <f t="shared" ref="N84:N87" si="2">SUM(B84:M84)/12</f>
        <v>65.933333333333323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7">
        <f t="shared" si="2"/>
        <v>67.99166666666666</v>
      </c>
      <c r="O85" s="208">
        <f t="shared" ref="O85:O87" si="3">ROUND(N85/N84*100,1)</f>
        <v>103.1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7">
        <f t="shared" si="2"/>
        <v>65.424999999999997</v>
      </c>
      <c r="O86" s="208">
        <f t="shared" si="3"/>
        <v>96.2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215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7">
        <f t="shared" si="2"/>
        <v>70.283333333333346</v>
      </c>
      <c r="O87" s="208">
        <f t="shared" si="3"/>
        <v>107.4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224</v>
      </c>
      <c r="B88" s="206">
        <v>63.7</v>
      </c>
      <c r="C88" s="206">
        <v>66.900000000000006</v>
      </c>
      <c r="D88" s="206">
        <v>76.400000000000006</v>
      </c>
      <c r="E88" s="206">
        <v>76.900000000000006</v>
      </c>
      <c r="F88" s="206">
        <v>60.2</v>
      </c>
      <c r="G88" s="206">
        <v>66.400000000000006</v>
      </c>
      <c r="H88" s="206">
        <v>77</v>
      </c>
      <c r="I88" s="206">
        <v>64</v>
      </c>
      <c r="J88" s="206">
        <v>74.5</v>
      </c>
      <c r="K88" s="206">
        <v>82</v>
      </c>
      <c r="L88" s="206">
        <v>55.6</v>
      </c>
      <c r="M88" s="206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B1" workbookViewId="0">
      <selection sqref="A1:H38"/>
    </sheetView>
  </sheetViews>
  <sheetFormatPr defaultColWidth="10.625" defaultRowHeight="13.5" x14ac:dyDescent="0.15"/>
  <cols>
    <col min="1" max="1" width="8.5" style="473" customWidth="1"/>
    <col min="2" max="2" width="13.375" style="473" customWidth="1"/>
    <col min="3" max="16384" width="10.625" style="473"/>
  </cols>
  <sheetData>
    <row r="1" spans="1:13" ht="17.25" customHeight="1" x14ac:dyDescent="0.2">
      <c r="A1" s="562" t="s">
        <v>154</v>
      </c>
      <c r="F1" s="201"/>
      <c r="G1" s="201"/>
      <c r="H1" s="201"/>
    </row>
    <row r="2" spans="1:13" x14ac:dyDescent="0.15">
      <c r="A2" s="556"/>
    </row>
    <row r="3" spans="1:13" ht="17.25" x14ac:dyDescent="0.2">
      <c r="A3" s="556"/>
      <c r="C3" s="201"/>
    </row>
    <row r="4" spans="1:13" ht="17.25" x14ac:dyDescent="0.2">
      <c r="A4" s="556"/>
      <c r="J4" s="201"/>
      <c r="K4" s="201"/>
      <c r="L4" s="201"/>
      <c r="M4" s="201"/>
    </row>
    <row r="5" spans="1:13" x14ac:dyDescent="0.15">
      <c r="A5" s="556"/>
    </row>
    <row r="6" spans="1:13" x14ac:dyDescent="0.15">
      <c r="A6" s="556"/>
    </row>
    <row r="7" spans="1:13" x14ac:dyDescent="0.15">
      <c r="A7" s="556"/>
    </row>
    <row r="8" spans="1:13" x14ac:dyDescent="0.15">
      <c r="A8" s="556"/>
    </row>
    <row r="9" spans="1:13" x14ac:dyDescent="0.15">
      <c r="A9" s="556"/>
    </row>
    <row r="10" spans="1:13" x14ac:dyDescent="0.15">
      <c r="A10" s="556"/>
    </row>
    <row r="11" spans="1:13" x14ac:dyDescent="0.15">
      <c r="A11" s="556"/>
    </row>
    <row r="12" spans="1:13" x14ac:dyDescent="0.15">
      <c r="A12" s="556"/>
    </row>
    <row r="13" spans="1:13" x14ac:dyDescent="0.15">
      <c r="A13" s="556"/>
    </row>
    <row r="14" spans="1:13" x14ac:dyDescent="0.15">
      <c r="A14" s="556"/>
    </row>
    <row r="15" spans="1:13" x14ac:dyDescent="0.15">
      <c r="A15" s="556"/>
    </row>
    <row r="16" spans="1:13" x14ac:dyDescent="0.15">
      <c r="A16" s="556"/>
    </row>
    <row r="17" spans="1:15" x14ac:dyDescent="0.15">
      <c r="A17" s="556"/>
    </row>
    <row r="18" spans="1:15" x14ac:dyDescent="0.15">
      <c r="A18" s="556"/>
    </row>
    <row r="19" spans="1:15" x14ac:dyDescent="0.15">
      <c r="A19" s="556"/>
    </row>
    <row r="20" spans="1:15" x14ac:dyDescent="0.15">
      <c r="A20" s="556"/>
    </row>
    <row r="21" spans="1:15" x14ac:dyDescent="0.15">
      <c r="A21" s="556"/>
    </row>
    <row r="22" spans="1:15" x14ac:dyDescent="0.15">
      <c r="A22" s="556"/>
    </row>
    <row r="23" spans="1:15" x14ac:dyDescent="0.15">
      <c r="A23" s="556"/>
    </row>
    <row r="24" spans="1:15" x14ac:dyDescent="0.15">
      <c r="A24" s="556"/>
    </row>
    <row r="25" spans="1:15" x14ac:dyDescent="0.15">
      <c r="A25" s="556"/>
    </row>
    <row r="26" spans="1:15" x14ac:dyDescent="0.15">
      <c r="A26" s="556"/>
    </row>
    <row r="27" spans="1:15" x14ac:dyDescent="0.15">
      <c r="A27" s="556"/>
    </row>
    <row r="28" spans="1:15" x14ac:dyDescent="0.15">
      <c r="A28" s="556"/>
    </row>
    <row r="29" spans="1:15" x14ac:dyDescent="0.15">
      <c r="A29" s="556"/>
      <c r="O29" s="470"/>
    </row>
    <row r="30" spans="1:15" x14ac:dyDescent="0.15">
      <c r="A30" s="556"/>
    </row>
    <row r="31" spans="1:15" x14ac:dyDescent="0.15">
      <c r="A31" s="556"/>
    </row>
    <row r="32" spans="1:15" x14ac:dyDescent="0.15">
      <c r="A32" s="556"/>
    </row>
    <row r="33" spans="1:15" x14ac:dyDescent="0.15">
      <c r="A33" s="556"/>
    </row>
    <row r="34" spans="1:15" x14ac:dyDescent="0.15">
      <c r="A34" s="556"/>
    </row>
    <row r="35" spans="1:15" s="51" customFormat="1" ht="20.100000000000001" customHeight="1" x14ac:dyDescent="0.15">
      <c r="A35" s="556"/>
      <c r="B35" s="500" t="s">
        <v>204</v>
      </c>
      <c r="C35" s="500" t="s">
        <v>144</v>
      </c>
      <c r="D35" s="500" t="s">
        <v>153</v>
      </c>
      <c r="E35" s="500" t="s">
        <v>184</v>
      </c>
      <c r="F35" s="500" t="s">
        <v>185</v>
      </c>
      <c r="G35" s="501" t="s">
        <v>188</v>
      </c>
      <c r="H35" s="502" t="s">
        <v>191</v>
      </c>
      <c r="I35" s="502" t="s">
        <v>196</v>
      </c>
      <c r="J35" s="502" t="s">
        <v>203</v>
      </c>
      <c r="K35" s="502" t="s">
        <v>206</v>
      </c>
      <c r="L35" s="502" t="s">
        <v>211</v>
      </c>
      <c r="M35" s="503" t="s">
        <v>233</v>
      </c>
      <c r="N35" s="56"/>
      <c r="O35" s="203"/>
    </row>
    <row r="36" spans="1:15" ht="25.5" customHeight="1" x14ac:dyDescent="0.15">
      <c r="A36" s="556"/>
      <c r="B36" s="269" t="s">
        <v>130</v>
      </c>
      <c r="C36" s="380">
        <v>101.6</v>
      </c>
      <c r="D36" s="380">
        <v>107.2</v>
      </c>
      <c r="E36" s="380">
        <v>105</v>
      </c>
      <c r="F36" s="380">
        <v>95.8</v>
      </c>
      <c r="G36" s="380">
        <v>99.5</v>
      </c>
      <c r="H36" s="380">
        <v>100.7</v>
      </c>
      <c r="I36" s="380">
        <v>106.9</v>
      </c>
      <c r="J36" s="380">
        <v>108.5</v>
      </c>
      <c r="K36" s="380">
        <v>114.8</v>
      </c>
      <c r="L36" s="380">
        <v>122.6</v>
      </c>
      <c r="M36" s="380">
        <v>120.8</v>
      </c>
      <c r="N36" s="1"/>
      <c r="O36" s="1"/>
    </row>
    <row r="37" spans="1:15" ht="25.5" customHeight="1" x14ac:dyDescent="0.15">
      <c r="A37" s="556"/>
      <c r="B37" s="268" t="s">
        <v>158</v>
      </c>
      <c r="C37" s="380">
        <v>215.3</v>
      </c>
      <c r="D37" s="380">
        <v>214.8</v>
      </c>
      <c r="E37" s="380">
        <v>215</v>
      </c>
      <c r="F37" s="380">
        <v>220.5</v>
      </c>
      <c r="G37" s="380">
        <v>225.3</v>
      </c>
      <c r="H37" s="380">
        <v>226.3</v>
      </c>
      <c r="I37" s="380">
        <v>228.9</v>
      </c>
      <c r="J37" s="380">
        <v>231.8</v>
      </c>
      <c r="K37" s="380">
        <v>234.9</v>
      </c>
      <c r="L37" s="380">
        <v>240.8</v>
      </c>
      <c r="M37" s="380">
        <v>233.6</v>
      </c>
      <c r="N37" s="1"/>
      <c r="O37" s="1"/>
    </row>
    <row r="38" spans="1:15" ht="24.75" customHeight="1" x14ac:dyDescent="0.15">
      <c r="A38" s="556"/>
      <c r="B38" s="242" t="s">
        <v>157</v>
      </c>
      <c r="C38" s="380">
        <v>174</v>
      </c>
      <c r="D38" s="380">
        <v>174</v>
      </c>
      <c r="E38" s="380">
        <v>174</v>
      </c>
      <c r="F38" s="380">
        <v>173</v>
      </c>
      <c r="G38" s="380">
        <v>171</v>
      </c>
      <c r="H38" s="380">
        <v>171</v>
      </c>
      <c r="I38" s="380">
        <v>171</v>
      </c>
      <c r="J38" s="380">
        <v>171</v>
      </c>
      <c r="K38" s="380">
        <v>170</v>
      </c>
      <c r="L38" s="380">
        <v>171</v>
      </c>
      <c r="M38" s="380">
        <v>169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sqref="A3:H3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63" t="s">
        <v>238</v>
      </c>
      <c r="C1" s="563"/>
      <c r="D1" s="563"/>
      <c r="E1" s="563"/>
      <c r="F1" s="563"/>
      <c r="G1" s="564" t="s">
        <v>155</v>
      </c>
      <c r="H1" s="564"/>
      <c r="I1" s="564"/>
      <c r="J1" s="309" t="s">
        <v>132</v>
      </c>
      <c r="K1" s="5"/>
      <c r="M1" s="5" t="s">
        <v>198</v>
      </c>
    </row>
    <row r="2" spans="1:15" x14ac:dyDescent="0.15">
      <c r="A2" s="306"/>
      <c r="B2" s="563"/>
      <c r="C2" s="563"/>
      <c r="D2" s="563"/>
      <c r="E2" s="563"/>
      <c r="F2" s="563"/>
      <c r="G2" s="564"/>
      <c r="H2" s="564"/>
      <c r="I2" s="564"/>
      <c r="J2" s="462">
        <v>220967</v>
      </c>
      <c r="K2" s="7" t="s">
        <v>134</v>
      </c>
      <c r="L2" s="278">
        <f t="shared" ref="L2:L7" si="0">SUM(J2)</f>
        <v>220967</v>
      </c>
      <c r="M2" s="462">
        <v>158871</v>
      </c>
    </row>
    <row r="3" spans="1:15" x14ac:dyDescent="0.15">
      <c r="J3" s="462">
        <v>385070</v>
      </c>
      <c r="K3" s="5" t="s">
        <v>135</v>
      </c>
      <c r="L3" s="278">
        <f t="shared" si="0"/>
        <v>385070</v>
      </c>
      <c r="M3" s="462">
        <v>246839</v>
      </c>
    </row>
    <row r="4" spans="1:15" x14ac:dyDescent="0.15">
      <c r="J4" s="462">
        <v>504618</v>
      </c>
      <c r="K4" s="5" t="s">
        <v>124</v>
      </c>
      <c r="L4" s="278">
        <f t="shared" si="0"/>
        <v>504618</v>
      </c>
      <c r="M4" s="462">
        <v>321410</v>
      </c>
    </row>
    <row r="5" spans="1:15" x14ac:dyDescent="0.15">
      <c r="J5" s="462">
        <v>151070</v>
      </c>
      <c r="K5" s="5" t="s">
        <v>104</v>
      </c>
      <c r="L5" s="278">
        <f t="shared" si="0"/>
        <v>151070</v>
      </c>
      <c r="M5" s="462">
        <v>119909</v>
      </c>
    </row>
    <row r="6" spans="1:15" x14ac:dyDescent="0.15">
      <c r="J6" s="462">
        <v>246495</v>
      </c>
      <c r="K6" s="5" t="s">
        <v>122</v>
      </c>
      <c r="L6" s="278">
        <f t="shared" si="0"/>
        <v>246495</v>
      </c>
      <c r="M6" s="462">
        <v>144239</v>
      </c>
    </row>
    <row r="7" spans="1:15" x14ac:dyDescent="0.15">
      <c r="J7" s="462">
        <v>827357</v>
      </c>
      <c r="K7" s="5" t="s">
        <v>125</v>
      </c>
      <c r="L7" s="278">
        <f t="shared" si="0"/>
        <v>827357</v>
      </c>
      <c r="M7" s="462">
        <v>564065</v>
      </c>
    </row>
    <row r="8" spans="1:15" x14ac:dyDescent="0.15">
      <c r="J8" s="278">
        <f>SUM(J2:J7)</f>
        <v>2335577</v>
      </c>
      <c r="K8" s="5" t="s">
        <v>111</v>
      </c>
      <c r="L8" s="60">
        <f>SUM(L2:L7)</f>
        <v>2335577</v>
      </c>
      <c r="M8" s="529">
        <f>SUM(M2:M7)</f>
        <v>1555333</v>
      </c>
    </row>
    <row r="10" spans="1:15" x14ac:dyDescent="0.15">
      <c r="K10" s="5"/>
      <c r="L10" s="5" t="s">
        <v>198</v>
      </c>
      <c r="M10" s="5" t="s">
        <v>136</v>
      </c>
      <c r="N10" s="5"/>
      <c r="O10" s="5" t="s">
        <v>156</v>
      </c>
    </row>
    <row r="11" spans="1:15" x14ac:dyDescent="0.15">
      <c r="K11" s="7" t="s">
        <v>134</v>
      </c>
      <c r="L11" s="278">
        <f>SUM(M2)</f>
        <v>158871</v>
      </c>
      <c r="M11" s="278">
        <f t="shared" ref="M11:M17" si="1">SUM(N11-L11)</f>
        <v>62096</v>
      </c>
      <c r="N11" s="278">
        <f t="shared" ref="N11:N17" si="2">SUM(L2)</f>
        <v>220967</v>
      </c>
      <c r="O11" s="463">
        <f>SUM(L11/N11)</f>
        <v>0.71898066227083679</v>
      </c>
    </row>
    <row r="12" spans="1:15" x14ac:dyDescent="0.15">
      <c r="K12" s="5" t="s">
        <v>135</v>
      </c>
      <c r="L12" s="278">
        <f t="shared" ref="L12:L17" si="3">SUM(M3)</f>
        <v>246839</v>
      </c>
      <c r="M12" s="278">
        <f t="shared" si="1"/>
        <v>138231</v>
      </c>
      <c r="N12" s="278">
        <f t="shared" si="2"/>
        <v>385070</v>
      </c>
      <c r="O12" s="463">
        <f t="shared" ref="O12:O17" si="4">SUM(L12/N12)</f>
        <v>0.64102370997480973</v>
      </c>
    </row>
    <row r="13" spans="1:15" x14ac:dyDescent="0.15">
      <c r="K13" s="5" t="s">
        <v>124</v>
      </c>
      <c r="L13" s="278">
        <f t="shared" si="3"/>
        <v>321410</v>
      </c>
      <c r="M13" s="278">
        <f t="shared" si="1"/>
        <v>183208</v>
      </c>
      <c r="N13" s="278">
        <f t="shared" si="2"/>
        <v>504618</v>
      </c>
      <c r="O13" s="463">
        <f t="shared" si="4"/>
        <v>0.63693724758133874</v>
      </c>
    </row>
    <row r="14" spans="1:15" x14ac:dyDescent="0.15">
      <c r="K14" s="5" t="s">
        <v>104</v>
      </c>
      <c r="L14" s="278">
        <f t="shared" si="3"/>
        <v>119909</v>
      </c>
      <c r="M14" s="278">
        <f t="shared" si="1"/>
        <v>31161</v>
      </c>
      <c r="N14" s="278">
        <f t="shared" si="2"/>
        <v>151070</v>
      </c>
      <c r="O14" s="463">
        <f t="shared" si="4"/>
        <v>0.7937313828026743</v>
      </c>
    </row>
    <row r="15" spans="1:15" x14ac:dyDescent="0.15">
      <c r="K15" s="5" t="s">
        <v>122</v>
      </c>
      <c r="L15" s="278">
        <f t="shared" si="3"/>
        <v>144239</v>
      </c>
      <c r="M15" s="278">
        <f t="shared" si="1"/>
        <v>102256</v>
      </c>
      <c r="N15" s="278">
        <f t="shared" si="2"/>
        <v>246495</v>
      </c>
      <c r="O15" s="463">
        <f t="shared" si="4"/>
        <v>0.58515994239234059</v>
      </c>
    </row>
    <row r="16" spans="1:15" x14ac:dyDescent="0.15">
      <c r="K16" s="5" t="s">
        <v>125</v>
      </c>
      <c r="L16" s="278">
        <f t="shared" si="3"/>
        <v>564065</v>
      </c>
      <c r="M16" s="278">
        <f t="shared" si="1"/>
        <v>263292</v>
      </c>
      <c r="N16" s="278">
        <f t="shared" si="2"/>
        <v>827357</v>
      </c>
      <c r="O16" s="463">
        <f t="shared" si="4"/>
        <v>0.68176736281919414</v>
      </c>
    </row>
    <row r="17" spans="11:15" x14ac:dyDescent="0.15">
      <c r="K17" s="5" t="s">
        <v>111</v>
      </c>
      <c r="L17" s="278">
        <f t="shared" si="3"/>
        <v>1555333</v>
      </c>
      <c r="M17" s="278">
        <f t="shared" si="1"/>
        <v>780244</v>
      </c>
      <c r="N17" s="278">
        <f t="shared" si="2"/>
        <v>2335577</v>
      </c>
      <c r="O17" s="530">
        <f t="shared" si="4"/>
        <v>0.6659309455436494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65" t="s">
        <v>132</v>
      </c>
      <c r="D56" s="566"/>
      <c r="E56" s="565" t="s">
        <v>133</v>
      </c>
      <c r="F56" s="566"/>
      <c r="G56" s="569" t="s">
        <v>138</v>
      </c>
      <c r="H56" s="565" t="s">
        <v>139</v>
      </c>
      <c r="I56" s="566"/>
    </row>
    <row r="57" spans="1:11" ht="14.25" x14ac:dyDescent="0.15">
      <c r="A57" s="45" t="s">
        <v>140</v>
      </c>
      <c r="B57" s="46"/>
      <c r="C57" s="567"/>
      <c r="D57" s="568"/>
      <c r="E57" s="567"/>
      <c r="F57" s="568"/>
      <c r="G57" s="570"/>
      <c r="H57" s="567"/>
      <c r="I57" s="568"/>
    </row>
    <row r="58" spans="1:11" ht="19.5" customHeight="1" x14ac:dyDescent="0.15">
      <c r="A58" s="50" t="s">
        <v>141</v>
      </c>
      <c r="B58" s="47"/>
      <c r="C58" s="573" t="s">
        <v>190</v>
      </c>
      <c r="D58" s="572"/>
      <c r="E58" s="574" t="s">
        <v>225</v>
      </c>
      <c r="F58" s="572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71" t="s">
        <v>187</v>
      </c>
      <c r="D59" s="572"/>
      <c r="E59" s="574" t="s">
        <v>234</v>
      </c>
      <c r="F59" s="572"/>
      <c r="G59" s="122">
        <v>25.2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74" t="s">
        <v>226</v>
      </c>
      <c r="D60" s="575"/>
      <c r="E60" s="571" t="s">
        <v>235</v>
      </c>
      <c r="F60" s="572"/>
      <c r="G60" s="116">
        <v>76.7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sqref="A3:H3"/>
    </sheetView>
  </sheetViews>
  <sheetFormatPr defaultColWidth="4.75" defaultRowHeight="9.9499999999999993" customHeight="1" x14ac:dyDescent="0.15"/>
  <cols>
    <col min="1" max="1" width="7.625" style="474" customWidth="1"/>
    <col min="2" max="10" width="6.125" style="474" customWidth="1"/>
    <col min="11" max="11" width="6.125" style="1" customWidth="1"/>
    <col min="12" max="13" width="6.125" style="474" customWidth="1"/>
    <col min="14" max="14" width="7.625" style="474" customWidth="1"/>
    <col min="15" max="15" width="7.5" style="474" customWidth="1"/>
    <col min="16" max="34" width="7.625" style="474" customWidth="1"/>
    <col min="35" max="41" width="9.625" style="474" customWidth="1"/>
    <col min="42" max="16384" width="4.75" style="47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149</v>
      </c>
      <c r="O25" s="209" t="s">
        <v>148</v>
      </c>
      <c r="AI25" s="474"/>
    </row>
    <row r="26" spans="1:35" ht="9.9499999999999993" customHeight="1" x14ac:dyDescent="0.15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6">
        <v>68.3</v>
      </c>
      <c r="N26" s="417">
        <f t="shared" ref="N26:N29" si="0">SUM(B26:M26)</f>
        <v>790.50000000000011</v>
      </c>
      <c r="O26" s="208">
        <v>101.6</v>
      </c>
    </row>
    <row r="27" spans="1:35" ht="9.9499999999999993" customHeight="1" x14ac:dyDescent="0.15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6">
        <v>75.400000000000006</v>
      </c>
      <c r="N27" s="417">
        <f t="shared" si="0"/>
        <v>879.9</v>
      </c>
      <c r="O27" s="208">
        <f>SUM(N27/N26)*100</f>
        <v>111.30929791271345</v>
      </c>
    </row>
    <row r="28" spans="1:35" ht="9.9499999999999993" customHeight="1" x14ac:dyDescent="0.15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6">
        <v>74.400000000000006</v>
      </c>
      <c r="N28" s="417">
        <f t="shared" si="0"/>
        <v>905.5</v>
      </c>
      <c r="O28" s="208">
        <f>SUM(N28/N27)*100</f>
        <v>102.90942152517333</v>
      </c>
    </row>
    <row r="29" spans="1:35" ht="9.9499999999999993" customHeight="1" x14ac:dyDescent="0.15">
      <c r="A29" s="10" t="s">
        <v>215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6">
        <v>76.5</v>
      </c>
      <c r="N29" s="417">
        <f t="shared" si="0"/>
        <v>947.3</v>
      </c>
      <c r="O29" s="208">
        <f>SUM(N29/N28)*100</f>
        <v>104.61623412479292</v>
      </c>
    </row>
    <row r="30" spans="1:35" ht="9.9499999999999993" customHeight="1" x14ac:dyDescent="0.15">
      <c r="A30" s="10" t="s">
        <v>214</v>
      </c>
      <c r="B30" s="206">
        <v>69</v>
      </c>
      <c r="C30" s="206">
        <v>77.5</v>
      </c>
      <c r="D30" s="208">
        <v>84.3</v>
      </c>
      <c r="E30" s="206">
        <v>83</v>
      </c>
      <c r="F30" s="206">
        <v>72.7</v>
      </c>
      <c r="G30" s="206">
        <v>75.400000000000006</v>
      </c>
      <c r="H30" s="208">
        <v>78.3</v>
      </c>
      <c r="I30" s="206">
        <v>69.5</v>
      </c>
      <c r="J30" s="206">
        <v>75.900000000000006</v>
      </c>
      <c r="K30" s="206">
        <v>79.900000000000006</v>
      </c>
      <c r="L30" s="206">
        <v>67.3</v>
      </c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150</v>
      </c>
      <c r="O55" s="209" t="s">
        <v>148</v>
      </c>
    </row>
    <row r="56" spans="1:27" ht="9.9499999999999993" customHeight="1" x14ac:dyDescent="0.15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7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 x14ac:dyDescent="0.15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7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 x14ac:dyDescent="0.15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7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 x14ac:dyDescent="0.15">
      <c r="A59" s="10" t="s">
        <v>215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7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 x14ac:dyDescent="0.15">
      <c r="A60" s="10" t="s">
        <v>214</v>
      </c>
      <c r="B60" s="206">
        <v>121.9</v>
      </c>
      <c r="C60" s="206">
        <v>124.4</v>
      </c>
      <c r="D60" s="206">
        <v>124.3</v>
      </c>
      <c r="E60" s="206">
        <v>124</v>
      </c>
      <c r="F60" s="206">
        <v>129.1</v>
      </c>
      <c r="G60" s="206">
        <v>126</v>
      </c>
      <c r="H60" s="206">
        <v>120.9</v>
      </c>
      <c r="I60" s="206">
        <v>119.3</v>
      </c>
      <c r="J60" s="207">
        <v>118.8</v>
      </c>
      <c r="K60" s="206">
        <v>118</v>
      </c>
      <c r="L60" s="206">
        <v>111.6</v>
      </c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150</v>
      </c>
      <c r="O85" s="209" t="s">
        <v>148</v>
      </c>
    </row>
    <row r="86" spans="1:25" ht="9.9499999999999993" customHeight="1" x14ac:dyDescent="0.15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7">
        <f t="shared" ref="N86" si="2">SUM(B86:M86)/12</f>
        <v>61.633333333333333</v>
      </c>
      <c r="O86" s="208">
        <v>95.9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7">
        <f>SUM(B87:M87)/12</f>
        <v>67.408333333333317</v>
      </c>
      <c r="O87" s="208">
        <f t="shared" ref="O87:O88" si="3">SUM(N87/N86)*100</f>
        <v>109.36992969172523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7">
        <f>SUM(B88:M88)/12</f>
        <v>65.650000000000006</v>
      </c>
      <c r="O88" s="208">
        <f t="shared" si="3"/>
        <v>97.391519347261749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215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7">
        <f>SUM(B89:M89)/12</f>
        <v>64.38333333333334</v>
      </c>
      <c r="O89" s="208">
        <f>SUM(N89/N88)*100</f>
        <v>98.070576288398073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214</v>
      </c>
      <c r="B90" s="206">
        <v>56.2</v>
      </c>
      <c r="C90" s="206">
        <v>61.9</v>
      </c>
      <c r="D90" s="206">
        <v>67.900000000000006</v>
      </c>
      <c r="E90" s="206">
        <v>67</v>
      </c>
      <c r="F90" s="206">
        <v>55.4</v>
      </c>
      <c r="G90" s="206">
        <v>60.3</v>
      </c>
      <c r="H90" s="206">
        <v>65.5</v>
      </c>
      <c r="I90" s="206">
        <v>58.5</v>
      </c>
      <c r="J90" s="207">
        <v>63.9</v>
      </c>
      <c r="K90" s="206">
        <v>67.900000000000006</v>
      </c>
      <c r="L90" s="206">
        <v>61.4</v>
      </c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sqref="A3:H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6" t="s">
        <v>236</v>
      </c>
      <c r="B1" s="577"/>
      <c r="C1" s="577"/>
      <c r="D1" s="577"/>
      <c r="E1" s="577"/>
      <c r="F1" s="577"/>
      <c r="G1" s="577"/>
      <c r="M1" s="20"/>
      <c r="N1" s="453" t="s">
        <v>216</v>
      </c>
      <c r="O1" s="155"/>
      <c r="P1" s="58"/>
      <c r="Q1" s="382" t="s">
        <v>215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26</v>
      </c>
      <c r="I3" s="224" t="s">
        <v>31</v>
      </c>
      <c r="J3" s="17">
        <v>96785</v>
      </c>
      <c r="K3" s="271">
        <v>1</v>
      </c>
      <c r="L3" s="5">
        <f>SUM(H3)</f>
        <v>26</v>
      </c>
      <c r="M3" s="224" t="s">
        <v>31</v>
      </c>
      <c r="N3" s="17">
        <f>SUM(J3)</f>
        <v>96785</v>
      </c>
      <c r="O3" s="5">
        <f>SUM(H3)</f>
        <v>26</v>
      </c>
      <c r="P3" s="224" t="s">
        <v>31</v>
      </c>
      <c r="Q3" s="272">
        <v>99662</v>
      </c>
    </row>
    <row r="4" spans="1:19" ht="13.5" customHeight="1" x14ac:dyDescent="0.15">
      <c r="H4" s="119">
        <v>33</v>
      </c>
      <c r="I4" s="224" t="s">
        <v>0</v>
      </c>
      <c r="J4" s="17">
        <v>86513</v>
      </c>
      <c r="K4" s="271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86513</v>
      </c>
      <c r="O4" s="5">
        <f t="shared" ref="O4:O12" si="2">SUM(H4)</f>
        <v>33</v>
      </c>
      <c r="P4" s="224" t="s">
        <v>0</v>
      </c>
      <c r="Q4" s="125">
        <v>82438</v>
      </c>
    </row>
    <row r="5" spans="1:19" ht="13.5" customHeight="1" x14ac:dyDescent="0.15">
      <c r="H5" s="119">
        <v>16</v>
      </c>
      <c r="I5" s="224" t="s">
        <v>3</v>
      </c>
      <c r="J5" s="126">
        <v>58670</v>
      </c>
      <c r="K5" s="271">
        <v>3</v>
      </c>
      <c r="L5" s="5">
        <f t="shared" si="0"/>
        <v>16</v>
      </c>
      <c r="M5" s="224" t="s">
        <v>3</v>
      </c>
      <c r="N5" s="17">
        <f t="shared" si="1"/>
        <v>58670</v>
      </c>
      <c r="O5" s="5">
        <f t="shared" si="2"/>
        <v>16</v>
      </c>
      <c r="P5" s="224" t="s">
        <v>3</v>
      </c>
      <c r="Q5" s="125">
        <v>70570</v>
      </c>
      <c r="S5" s="58"/>
    </row>
    <row r="6" spans="1:19" ht="13.5" customHeight="1" x14ac:dyDescent="0.15">
      <c r="H6" s="119">
        <v>36</v>
      </c>
      <c r="I6" s="225" t="s">
        <v>5</v>
      </c>
      <c r="J6" s="17">
        <v>51342</v>
      </c>
      <c r="K6" s="271">
        <v>4</v>
      </c>
      <c r="L6" s="5">
        <f t="shared" si="0"/>
        <v>36</v>
      </c>
      <c r="M6" s="225" t="s">
        <v>5</v>
      </c>
      <c r="N6" s="17">
        <f t="shared" si="1"/>
        <v>51342</v>
      </c>
      <c r="O6" s="5">
        <f t="shared" si="2"/>
        <v>36</v>
      </c>
      <c r="P6" s="225" t="s">
        <v>5</v>
      </c>
      <c r="Q6" s="125">
        <v>88916</v>
      </c>
    </row>
    <row r="7" spans="1:19" ht="13.5" customHeight="1" x14ac:dyDescent="0.15">
      <c r="H7" s="119">
        <v>17</v>
      </c>
      <c r="I7" s="224" t="s">
        <v>22</v>
      </c>
      <c r="J7" s="17">
        <v>49858</v>
      </c>
      <c r="K7" s="271">
        <v>5</v>
      </c>
      <c r="L7" s="5">
        <f t="shared" si="0"/>
        <v>17</v>
      </c>
      <c r="M7" s="224" t="s">
        <v>22</v>
      </c>
      <c r="N7" s="17">
        <f t="shared" si="1"/>
        <v>49858</v>
      </c>
      <c r="O7" s="5">
        <f t="shared" si="2"/>
        <v>17</v>
      </c>
      <c r="P7" s="224" t="s">
        <v>22</v>
      </c>
      <c r="Q7" s="125">
        <v>50569</v>
      </c>
    </row>
    <row r="8" spans="1:19" ht="13.5" customHeight="1" x14ac:dyDescent="0.15">
      <c r="G8" s="516"/>
      <c r="H8" s="119">
        <v>34</v>
      </c>
      <c r="I8" s="224" t="s">
        <v>1</v>
      </c>
      <c r="J8" s="300">
        <v>43644</v>
      </c>
      <c r="K8" s="271">
        <v>6</v>
      </c>
      <c r="L8" s="5">
        <f t="shared" si="0"/>
        <v>34</v>
      </c>
      <c r="M8" s="224" t="s">
        <v>1</v>
      </c>
      <c r="N8" s="17">
        <f t="shared" si="1"/>
        <v>43644</v>
      </c>
      <c r="O8" s="5">
        <f t="shared" si="2"/>
        <v>34</v>
      </c>
      <c r="P8" s="224" t="s">
        <v>1</v>
      </c>
      <c r="Q8" s="125">
        <v>56801</v>
      </c>
    </row>
    <row r="9" spans="1:19" ht="13.5" customHeight="1" x14ac:dyDescent="0.15">
      <c r="H9" s="549">
        <v>40</v>
      </c>
      <c r="I9" s="302" t="s">
        <v>2</v>
      </c>
      <c r="J9" s="17">
        <v>38532</v>
      </c>
      <c r="K9" s="271">
        <v>7</v>
      </c>
      <c r="L9" s="5">
        <f t="shared" si="0"/>
        <v>40</v>
      </c>
      <c r="M9" s="302" t="s">
        <v>2</v>
      </c>
      <c r="N9" s="17">
        <f t="shared" si="1"/>
        <v>38532</v>
      </c>
      <c r="O9" s="5">
        <f t="shared" si="2"/>
        <v>40</v>
      </c>
      <c r="P9" s="302" t="s">
        <v>2</v>
      </c>
      <c r="Q9" s="125">
        <v>52923</v>
      </c>
    </row>
    <row r="10" spans="1:19" ht="13.5" customHeight="1" x14ac:dyDescent="0.15">
      <c r="G10" s="516"/>
      <c r="H10" s="119">
        <v>13</v>
      </c>
      <c r="I10" s="224" t="s">
        <v>7</v>
      </c>
      <c r="J10" s="193">
        <v>36434</v>
      </c>
      <c r="K10" s="271">
        <v>8</v>
      </c>
      <c r="L10" s="5">
        <f t="shared" si="0"/>
        <v>13</v>
      </c>
      <c r="M10" s="224" t="s">
        <v>7</v>
      </c>
      <c r="N10" s="17">
        <f t="shared" si="1"/>
        <v>36434</v>
      </c>
      <c r="O10" s="5">
        <f t="shared" si="2"/>
        <v>13</v>
      </c>
      <c r="P10" s="224" t="s">
        <v>7</v>
      </c>
      <c r="Q10" s="125">
        <v>36439</v>
      </c>
    </row>
    <row r="11" spans="1:19" ht="13.5" customHeight="1" x14ac:dyDescent="0.15">
      <c r="H11" s="194">
        <v>24</v>
      </c>
      <c r="I11" s="302" t="s">
        <v>29</v>
      </c>
      <c r="J11" s="544">
        <v>33093</v>
      </c>
      <c r="K11" s="271">
        <v>9</v>
      </c>
      <c r="L11" s="5">
        <f t="shared" si="0"/>
        <v>24</v>
      </c>
      <c r="M11" s="302" t="s">
        <v>29</v>
      </c>
      <c r="N11" s="17">
        <f t="shared" si="1"/>
        <v>33093</v>
      </c>
      <c r="O11" s="5">
        <f t="shared" si="2"/>
        <v>24</v>
      </c>
      <c r="P11" s="302" t="s">
        <v>29</v>
      </c>
      <c r="Q11" s="125">
        <v>31337</v>
      </c>
    </row>
    <row r="12" spans="1:19" ht="13.5" customHeight="1" thickBot="1" x14ac:dyDescent="0.2">
      <c r="H12" s="373">
        <v>25</v>
      </c>
      <c r="I12" s="543" t="s">
        <v>30</v>
      </c>
      <c r="J12" s="545">
        <v>31864</v>
      </c>
      <c r="K12" s="270">
        <v>10</v>
      </c>
      <c r="L12" s="5">
        <f t="shared" si="0"/>
        <v>25</v>
      </c>
      <c r="M12" s="543" t="s">
        <v>30</v>
      </c>
      <c r="N12" s="160">
        <f t="shared" si="1"/>
        <v>31864</v>
      </c>
      <c r="O12" s="18">
        <f t="shared" si="2"/>
        <v>25</v>
      </c>
      <c r="P12" s="543" t="s">
        <v>30</v>
      </c>
      <c r="Q12" s="273">
        <v>33465</v>
      </c>
    </row>
    <row r="13" spans="1:19" ht="13.5" customHeight="1" thickTop="1" thickBot="1" x14ac:dyDescent="0.2">
      <c r="H13" s="168">
        <v>38</v>
      </c>
      <c r="I13" s="245" t="s">
        <v>39</v>
      </c>
      <c r="J13" s="550">
        <v>28202</v>
      </c>
      <c r="K13" s="147"/>
      <c r="L13" s="113"/>
      <c r="M13" s="228"/>
      <c r="N13" s="460">
        <f>SUM(J43)</f>
        <v>672848</v>
      </c>
      <c r="O13" s="5"/>
      <c r="P13" s="372" t="s">
        <v>182</v>
      </c>
      <c r="Q13" s="275">
        <v>763888</v>
      </c>
    </row>
    <row r="14" spans="1:19" ht="13.5" customHeight="1" x14ac:dyDescent="0.15">
      <c r="B14" s="24"/>
      <c r="G14" s="1"/>
      <c r="H14" s="119">
        <v>31</v>
      </c>
      <c r="I14" s="224" t="s">
        <v>126</v>
      </c>
      <c r="J14" s="17">
        <v>26982</v>
      </c>
      <c r="K14" s="147"/>
      <c r="L14" s="31"/>
      <c r="N14" t="s">
        <v>66</v>
      </c>
      <c r="O14"/>
    </row>
    <row r="15" spans="1:19" ht="13.5" customHeight="1" x14ac:dyDescent="0.15">
      <c r="H15" s="119">
        <v>14</v>
      </c>
      <c r="I15" s="224" t="s">
        <v>20</v>
      </c>
      <c r="J15" s="17">
        <v>10983</v>
      </c>
      <c r="K15" s="147"/>
      <c r="L15" s="31"/>
      <c r="M15" s="1" t="s">
        <v>217</v>
      </c>
      <c r="N15" s="19"/>
      <c r="O15"/>
      <c r="P15" s="453" t="s">
        <v>218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15</v>
      </c>
      <c r="I16" s="224" t="s">
        <v>21</v>
      </c>
      <c r="J16" s="17">
        <v>10617</v>
      </c>
      <c r="K16" s="147"/>
      <c r="L16" s="5">
        <f>SUM(L3)</f>
        <v>26</v>
      </c>
      <c r="M16" s="17">
        <f>SUM(N3)</f>
        <v>96785</v>
      </c>
      <c r="N16" s="224" t="s">
        <v>31</v>
      </c>
      <c r="O16" s="5">
        <f>SUM(O3)</f>
        <v>26</v>
      </c>
      <c r="P16" s="17">
        <f>SUM(M16)</f>
        <v>96785</v>
      </c>
      <c r="Q16" s="377">
        <v>91437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9</v>
      </c>
      <c r="I17" s="454" t="s">
        <v>201</v>
      </c>
      <c r="J17" s="17">
        <v>9302</v>
      </c>
      <c r="K17" s="147"/>
      <c r="L17" s="5">
        <f t="shared" ref="L17:L25" si="3">SUM(L4)</f>
        <v>33</v>
      </c>
      <c r="M17" s="17">
        <f t="shared" ref="M17:M25" si="4">SUM(N4)</f>
        <v>86513</v>
      </c>
      <c r="N17" s="224" t="s">
        <v>0</v>
      </c>
      <c r="O17" s="5">
        <f t="shared" ref="O17:O25" si="5">SUM(O4)</f>
        <v>33</v>
      </c>
      <c r="P17" s="17">
        <f t="shared" ref="P17:P25" si="6">SUM(M17)</f>
        <v>86513</v>
      </c>
      <c r="Q17" s="378">
        <v>136906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21</v>
      </c>
      <c r="I18" s="454" t="s">
        <v>193</v>
      </c>
      <c r="J18" s="17">
        <v>8751</v>
      </c>
      <c r="K18" s="147"/>
      <c r="L18" s="5">
        <f t="shared" si="3"/>
        <v>16</v>
      </c>
      <c r="M18" s="17">
        <f t="shared" si="4"/>
        <v>58670</v>
      </c>
      <c r="N18" s="224" t="s">
        <v>3</v>
      </c>
      <c r="O18" s="5">
        <f t="shared" si="5"/>
        <v>16</v>
      </c>
      <c r="P18" s="17">
        <f t="shared" si="6"/>
        <v>58670</v>
      </c>
      <c r="Q18" s="378">
        <v>58669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8"/>
      <c r="H19" s="119">
        <v>2</v>
      </c>
      <c r="I19" s="224" t="s">
        <v>6</v>
      </c>
      <c r="J19" s="17">
        <v>8580</v>
      </c>
      <c r="L19" s="5">
        <f t="shared" si="3"/>
        <v>36</v>
      </c>
      <c r="M19" s="17">
        <f t="shared" si="4"/>
        <v>51342</v>
      </c>
      <c r="N19" s="225" t="s">
        <v>5</v>
      </c>
      <c r="O19" s="5">
        <f t="shared" si="5"/>
        <v>36</v>
      </c>
      <c r="P19" s="17">
        <f t="shared" si="6"/>
        <v>51342</v>
      </c>
      <c r="Q19" s="378">
        <v>65944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11</v>
      </c>
      <c r="I20" s="224" t="s">
        <v>18</v>
      </c>
      <c r="J20" s="300">
        <v>7537</v>
      </c>
      <c r="L20" s="5">
        <f t="shared" si="3"/>
        <v>17</v>
      </c>
      <c r="M20" s="17">
        <f t="shared" si="4"/>
        <v>49858</v>
      </c>
      <c r="N20" s="224" t="s">
        <v>22</v>
      </c>
      <c r="O20" s="5">
        <f t="shared" si="5"/>
        <v>17</v>
      </c>
      <c r="P20" s="17">
        <f t="shared" si="6"/>
        <v>49858</v>
      </c>
      <c r="Q20" s="378">
        <v>81575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3</v>
      </c>
      <c r="I21" s="224" t="s">
        <v>11</v>
      </c>
      <c r="J21" s="17">
        <v>7027</v>
      </c>
      <c r="L21" s="5">
        <f t="shared" si="3"/>
        <v>34</v>
      </c>
      <c r="M21" s="17">
        <f t="shared" si="4"/>
        <v>43644</v>
      </c>
      <c r="N21" s="224" t="s">
        <v>1</v>
      </c>
      <c r="O21" s="5">
        <f t="shared" si="5"/>
        <v>34</v>
      </c>
      <c r="P21" s="17">
        <f t="shared" si="6"/>
        <v>43644</v>
      </c>
      <c r="Q21" s="378">
        <v>39805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37</v>
      </c>
      <c r="I22" s="224" t="s">
        <v>38</v>
      </c>
      <c r="J22" s="17">
        <v>6348</v>
      </c>
      <c r="K22" s="19"/>
      <c r="L22" s="5">
        <f t="shared" si="3"/>
        <v>40</v>
      </c>
      <c r="M22" s="17">
        <f t="shared" si="4"/>
        <v>38532</v>
      </c>
      <c r="N22" s="302" t="s">
        <v>2</v>
      </c>
      <c r="O22" s="5">
        <f t="shared" si="5"/>
        <v>40</v>
      </c>
      <c r="P22" s="17">
        <f t="shared" si="6"/>
        <v>38532</v>
      </c>
      <c r="Q22" s="378">
        <v>49240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</v>
      </c>
      <c r="I23" s="224" t="s">
        <v>4</v>
      </c>
      <c r="J23" s="17">
        <v>4995</v>
      </c>
      <c r="K23" s="19"/>
      <c r="L23" s="5">
        <f t="shared" si="3"/>
        <v>13</v>
      </c>
      <c r="M23" s="17">
        <f t="shared" si="4"/>
        <v>36434</v>
      </c>
      <c r="N23" s="224" t="s">
        <v>7</v>
      </c>
      <c r="O23" s="5">
        <f t="shared" si="5"/>
        <v>13</v>
      </c>
      <c r="P23" s="17">
        <f t="shared" si="6"/>
        <v>36434</v>
      </c>
      <c r="Q23" s="378">
        <v>30543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22</v>
      </c>
      <c r="I24" s="224" t="s">
        <v>27</v>
      </c>
      <c r="J24" s="300">
        <v>2960</v>
      </c>
      <c r="K24" s="19"/>
      <c r="L24" s="5">
        <f t="shared" si="3"/>
        <v>24</v>
      </c>
      <c r="M24" s="17">
        <f t="shared" si="4"/>
        <v>33093</v>
      </c>
      <c r="N24" s="302" t="s">
        <v>29</v>
      </c>
      <c r="O24" s="5">
        <f t="shared" si="5"/>
        <v>24</v>
      </c>
      <c r="P24" s="17">
        <f t="shared" si="6"/>
        <v>33093</v>
      </c>
      <c r="Q24" s="378">
        <v>32649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30</v>
      </c>
      <c r="I25" s="224" t="s">
        <v>34</v>
      </c>
      <c r="J25" s="17">
        <v>2543</v>
      </c>
      <c r="K25" s="19"/>
      <c r="L25" s="18">
        <f t="shared" si="3"/>
        <v>25</v>
      </c>
      <c r="M25" s="160">
        <f t="shared" si="4"/>
        <v>31864</v>
      </c>
      <c r="N25" s="543" t="s">
        <v>30</v>
      </c>
      <c r="O25" s="18">
        <f t="shared" si="5"/>
        <v>25</v>
      </c>
      <c r="P25" s="160">
        <f t="shared" si="6"/>
        <v>31864</v>
      </c>
      <c r="Q25" s="379">
        <v>31878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39</v>
      </c>
      <c r="I26" s="224" t="s">
        <v>40</v>
      </c>
      <c r="J26" s="17">
        <v>2253</v>
      </c>
      <c r="K26" s="19"/>
      <c r="L26" s="161"/>
      <c r="M26" s="226">
        <f>SUM(J43-(M16+M17+M18+M19+M20+M21+M22+M23+M24+M25))</f>
        <v>146113</v>
      </c>
      <c r="N26" s="301" t="s">
        <v>46</v>
      </c>
      <c r="O26" s="162"/>
      <c r="P26" s="226">
        <f>SUM(M26)</f>
        <v>146113</v>
      </c>
      <c r="Q26" s="226"/>
      <c r="R26" s="246">
        <v>799317</v>
      </c>
      <c r="T26" s="33"/>
    </row>
    <row r="27" spans="2:20" ht="13.5" customHeight="1" x14ac:dyDescent="0.15">
      <c r="H27" s="119">
        <v>18</v>
      </c>
      <c r="I27" s="224" t="s">
        <v>23</v>
      </c>
      <c r="J27" s="17">
        <v>1632</v>
      </c>
      <c r="K27" s="19"/>
      <c r="M27" s="58" t="s">
        <v>227</v>
      </c>
      <c r="N27" s="58"/>
      <c r="O27" s="155"/>
      <c r="P27" s="156" t="s">
        <v>228</v>
      </c>
    </row>
    <row r="28" spans="2:20" ht="13.5" customHeight="1" x14ac:dyDescent="0.15">
      <c r="G28" s="21"/>
      <c r="H28" s="119">
        <v>12</v>
      </c>
      <c r="I28" s="224" t="s">
        <v>19</v>
      </c>
      <c r="J28" s="17">
        <v>1533</v>
      </c>
      <c r="K28" s="19"/>
      <c r="M28" s="125">
        <f t="shared" ref="M28:M37" si="7">SUM(Q3)</f>
        <v>99662</v>
      </c>
      <c r="N28" s="224" t="s">
        <v>31</v>
      </c>
      <c r="O28" s="5">
        <f>SUM(L3)</f>
        <v>26</v>
      </c>
      <c r="P28" s="125">
        <f t="shared" ref="P28:P37" si="8">SUM(Q3)</f>
        <v>99662</v>
      </c>
    </row>
    <row r="29" spans="2:20" ht="13.5" customHeight="1" x14ac:dyDescent="0.15">
      <c r="H29" s="119">
        <v>29</v>
      </c>
      <c r="I29" s="224" t="s">
        <v>116</v>
      </c>
      <c r="J29" s="17">
        <v>1199</v>
      </c>
      <c r="K29" s="19"/>
      <c r="M29" s="125">
        <f t="shared" si="7"/>
        <v>82438</v>
      </c>
      <c r="N29" s="224" t="s">
        <v>0</v>
      </c>
      <c r="O29" s="5">
        <f t="shared" ref="O29:O37" si="9">SUM(L4)</f>
        <v>33</v>
      </c>
      <c r="P29" s="125">
        <f t="shared" si="8"/>
        <v>82438</v>
      </c>
    </row>
    <row r="30" spans="2:20" ht="13.5" customHeight="1" x14ac:dyDescent="0.15">
      <c r="H30" s="119">
        <v>35</v>
      </c>
      <c r="I30" s="224" t="s">
        <v>37</v>
      </c>
      <c r="J30" s="193">
        <v>1104</v>
      </c>
      <c r="K30" s="19"/>
      <c r="M30" s="125">
        <f t="shared" si="7"/>
        <v>70570</v>
      </c>
      <c r="N30" s="224" t="s">
        <v>3</v>
      </c>
      <c r="O30" s="5">
        <f t="shared" si="9"/>
        <v>16</v>
      </c>
      <c r="P30" s="125">
        <f t="shared" si="8"/>
        <v>70570</v>
      </c>
    </row>
    <row r="31" spans="2:20" ht="13.5" customHeight="1" x14ac:dyDescent="0.15">
      <c r="H31" s="119">
        <v>27</v>
      </c>
      <c r="I31" s="224" t="s">
        <v>32</v>
      </c>
      <c r="J31" s="193">
        <v>1076</v>
      </c>
      <c r="K31" s="19"/>
      <c r="M31" s="125">
        <f t="shared" si="7"/>
        <v>88916</v>
      </c>
      <c r="N31" s="225" t="s">
        <v>5</v>
      </c>
      <c r="O31" s="5">
        <f t="shared" si="9"/>
        <v>36</v>
      </c>
      <c r="P31" s="125">
        <f t="shared" si="8"/>
        <v>88916</v>
      </c>
    </row>
    <row r="32" spans="2:20" ht="13.5" customHeight="1" x14ac:dyDescent="0.15">
      <c r="H32" s="119">
        <v>6</v>
      </c>
      <c r="I32" s="224" t="s">
        <v>14</v>
      </c>
      <c r="J32" s="17">
        <v>605</v>
      </c>
      <c r="K32" s="19"/>
      <c r="M32" s="125">
        <f t="shared" si="7"/>
        <v>50569</v>
      </c>
      <c r="N32" s="224" t="s">
        <v>22</v>
      </c>
      <c r="O32" s="5">
        <f t="shared" si="9"/>
        <v>17</v>
      </c>
      <c r="P32" s="125">
        <f t="shared" si="8"/>
        <v>50569</v>
      </c>
      <c r="S32" s="14"/>
    </row>
    <row r="33" spans="7:21" ht="13.5" customHeight="1" x14ac:dyDescent="0.15">
      <c r="G33" s="517"/>
      <c r="H33" s="119">
        <v>23</v>
      </c>
      <c r="I33" s="224" t="s">
        <v>28</v>
      </c>
      <c r="J33" s="17">
        <v>390</v>
      </c>
      <c r="K33" s="19"/>
      <c r="M33" s="125">
        <f t="shared" si="7"/>
        <v>56801</v>
      </c>
      <c r="N33" s="224" t="s">
        <v>1</v>
      </c>
      <c r="O33" s="5">
        <f t="shared" si="9"/>
        <v>34</v>
      </c>
      <c r="P33" s="125">
        <f t="shared" si="8"/>
        <v>56801</v>
      </c>
      <c r="S33" s="33"/>
      <c r="T33" s="33"/>
    </row>
    <row r="34" spans="7:21" ht="13.5" customHeight="1" x14ac:dyDescent="0.15">
      <c r="H34" s="119">
        <v>4</v>
      </c>
      <c r="I34" s="224" t="s">
        <v>12</v>
      </c>
      <c r="J34" s="300">
        <v>356</v>
      </c>
      <c r="K34" s="19"/>
      <c r="M34" s="125">
        <f t="shared" si="7"/>
        <v>52923</v>
      </c>
      <c r="N34" s="302" t="s">
        <v>2</v>
      </c>
      <c r="O34" s="5">
        <f t="shared" si="9"/>
        <v>40</v>
      </c>
      <c r="P34" s="125">
        <f t="shared" si="8"/>
        <v>52923</v>
      </c>
      <c r="S34" s="33"/>
      <c r="T34" s="33"/>
    </row>
    <row r="35" spans="7:21" ht="13.5" customHeight="1" x14ac:dyDescent="0.15">
      <c r="H35" s="119">
        <v>19</v>
      </c>
      <c r="I35" s="224" t="s">
        <v>24</v>
      </c>
      <c r="J35" s="17">
        <v>337</v>
      </c>
      <c r="K35" s="19"/>
      <c r="M35" s="125">
        <f t="shared" si="7"/>
        <v>36439</v>
      </c>
      <c r="N35" s="224" t="s">
        <v>7</v>
      </c>
      <c r="O35" s="5">
        <f t="shared" si="9"/>
        <v>13</v>
      </c>
      <c r="P35" s="125">
        <f t="shared" si="8"/>
        <v>36439</v>
      </c>
      <c r="S35" s="33"/>
    </row>
    <row r="36" spans="7:21" ht="13.5" customHeight="1" x14ac:dyDescent="0.15">
      <c r="H36" s="119">
        <v>32</v>
      </c>
      <c r="I36" s="224" t="s">
        <v>36</v>
      </c>
      <c r="J36" s="193">
        <v>302</v>
      </c>
      <c r="K36" s="19"/>
      <c r="M36" s="125">
        <f t="shared" si="7"/>
        <v>31337</v>
      </c>
      <c r="N36" s="302" t="s">
        <v>29</v>
      </c>
      <c r="O36" s="5">
        <f t="shared" si="9"/>
        <v>24</v>
      </c>
      <c r="P36" s="125">
        <f t="shared" si="8"/>
        <v>31337</v>
      </c>
      <c r="S36" s="33"/>
    </row>
    <row r="37" spans="7:21" ht="13.5" customHeight="1" thickBot="1" x14ac:dyDescent="0.2">
      <c r="H37" s="119">
        <v>20</v>
      </c>
      <c r="I37" s="224" t="s">
        <v>25</v>
      </c>
      <c r="J37" s="126">
        <v>158</v>
      </c>
      <c r="K37" s="19"/>
      <c r="M37" s="159">
        <f t="shared" si="7"/>
        <v>33465</v>
      </c>
      <c r="N37" s="543" t="s">
        <v>30</v>
      </c>
      <c r="O37" s="18">
        <f t="shared" si="9"/>
        <v>25</v>
      </c>
      <c r="P37" s="159">
        <f t="shared" si="8"/>
        <v>33465</v>
      </c>
      <c r="S37" s="33"/>
    </row>
    <row r="38" spans="7:21" ht="13.5" customHeight="1" thickTop="1" x14ac:dyDescent="0.15">
      <c r="G38" s="498"/>
      <c r="H38" s="119">
        <v>7</v>
      </c>
      <c r="I38" s="224" t="s">
        <v>15</v>
      </c>
      <c r="J38" s="300">
        <v>113</v>
      </c>
      <c r="K38" s="19"/>
      <c r="M38" s="466">
        <f>SUM(Q13-(Q3+Q4+Q5+Q6+Q7+Q8+Q9+Q10+Q11+Q12))</f>
        <v>160768</v>
      </c>
      <c r="N38" s="467" t="s">
        <v>197</v>
      </c>
      <c r="O38" s="468"/>
      <c r="P38" s="469">
        <f>SUM(M38)</f>
        <v>160768</v>
      </c>
      <c r="U38" s="33"/>
    </row>
    <row r="39" spans="7:21" ht="13.5" customHeight="1" x14ac:dyDescent="0.15">
      <c r="H39" s="119">
        <v>5</v>
      </c>
      <c r="I39" s="224" t="s">
        <v>13</v>
      </c>
      <c r="J39" s="300">
        <v>112</v>
      </c>
      <c r="K39" s="19"/>
      <c r="P39" s="33"/>
    </row>
    <row r="40" spans="7:21" ht="13.5" customHeight="1" x14ac:dyDescent="0.15">
      <c r="H40" s="119">
        <v>10</v>
      </c>
      <c r="I40" s="224" t="s">
        <v>17</v>
      </c>
      <c r="J40" s="17">
        <v>60</v>
      </c>
      <c r="K40" s="19"/>
    </row>
    <row r="41" spans="7:21" ht="13.5" customHeight="1" x14ac:dyDescent="0.15">
      <c r="G41" s="517"/>
      <c r="H41" s="119">
        <v>28</v>
      </c>
      <c r="I41" s="224" t="s">
        <v>33</v>
      </c>
      <c r="J41" s="17">
        <v>29</v>
      </c>
      <c r="K41" s="19"/>
    </row>
    <row r="42" spans="7:21" ht="13.5" customHeight="1" thickBot="1" x14ac:dyDescent="0.2">
      <c r="H42" s="194">
        <v>8</v>
      </c>
      <c r="I42" s="227" t="s">
        <v>16</v>
      </c>
      <c r="J42" s="160">
        <v>27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672848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216</v>
      </c>
      <c r="D52" s="12" t="s">
        <v>215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31</v>
      </c>
      <c r="C53" s="17">
        <f t="shared" ref="C53:C62" si="10">SUM(J3)</f>
        <v>96785</v>
      </c>
      <c r="D53" s="126">
        <f t="shared" ref="D53:D63" si="11">SUM(Q3)</f>
        <v>99662</v>
      </c>
      <c r="E53" s="123">
        <f t="shared" ref="E53:E62" si="12">SUM(P16/Q16*100)</f>
        <v>105.84883581044873</v>
      </c>
      <c r="F53" s="25">
        <f t="shared" ref="F53:F63" si="13">SUM(C53/D53*100)</f>
        <v>97.113242760530596</v>
      </c>
      <c r="G53" s="26"/>
      <c r="I53" s="223"/>
    </row>
    <row r="54" spans="1:16" ht="13.5" customHeight="1" x14ac:dyDescent="0.15">
      <c r="A54" s="13">
        <v>2</v>
      </c>
      <c r="B54" s="224" t="s">
        <v>0</v>
      </c>
      <c r="C54" s="17">
        <f t="shared" si="10"/>
        <v>86513</v>
      </c>
      <c r="D54" s="126">
        <f t="shared" si="11"/>
        <v>82438</v>
      </c>
      <c r="E54" s="123">
        <f t="shared" si="12"/>
        <v>63.191532876572239</v>
      </c>
      <c r="F54" s="25">
        <f t="shared" si="13"/>
        <v>104.94310876052306</v>
      </c>
      <c r="G54" s="26"/>
      <c r="I54" s="223"/>
    </row>
    <row r="55" spans="1:16" ht="13.5" customHeight="1" x14ac:dyDescent="0.15">
      <c r="A55" s="13">
        <v>3</v>
      </c>
      <c r="B55" s="224" t="s">
        <v>3</v>
      </c>
      <c r="C55" s="17">
        <f t="shared" si="10"/>
        <v>58670</v>
      </c>
      <c r="D55" s="126">
        <f t="shared" si="11"/>
        <v>70570</v>
      </c>
      <c r="E55" s="123">
        <f t="shared" si="12"/>
        <v>100.00170447766281</v>
      </c>
      <c r="F55" s="25">
        <f t="shared" si="13"/>
        <v>83.137310471871899</v>
      </c>
      <c r="G55" s="26"/>
      <c r="I55" s="223"/>
    </row>
    <row r="56" spans="1:16" ht="13.5" customHeight="1" x14ac:dyDescent="0.15">
      <c r="A56" s="13">
        <v>4</v>
      </c>
      <c r="B56" s="225" t="s">
        <v>5</v>
      </c>
      <c r="C56" s="17">
        <f t="shared" si="10"/>
        <v>51342</v>
      </c>
      <c r="D56" s="126">
        <f t="shared" si="11"/>
        <v>88916</v>
      </c>
      <c r="E56" s="123">
        <f t="shared" si="12"/>
        <v>77.856969549921146</v>
      </c>
      <c r="F56" s="25">
        <f t="shared" si="13"/>
        <v>57.742138647712451</v>
      </c>
      <c r="G56" s="26"/>
      <c r="I56" s="223"/>
    </row>
    <row r="57" spans="1:16" ht="13.5" customHeight="1" x14ac:dyDescent="0.15">
      <c r="A57" s="13">
        <v>5</v>
      </c>
      <c r="B57" s="224" t="s">
        <v>22</v>
      </c>
      <c r="C57" s="17">
        <f t="shared" si="10"/>
        <v>49858</v>
      </c>
      <c r="D57" s="126">
        <f t="shared" si="11"/>
        <v>50569</v>
      </c>
      <c r="E57" s="123">
        <f t="shared" si="12"/>
        <v>61.119215445908672</v>
      </c>
      <c r="F57" s="25">
        <f t="shared" si="13"/>
        <v>98.594000276849457</v>
      </c>
      <c r="G57" s="26"/>
      <c r="I57" s="223"/>
      <c r="P57" s="33"/>
    </row>
    <row r="58" spans="1:16" ht="13.5" customHeight="1" x14ac:dyDescent="0.15">
      <c r="A58" s="13">
        <v>6</v>
      </c>
      <c r="B58" s="224" t="s">
        <v>1</v>
      </c>
      <c r="C58" s="17">
        <f t="shared" si="10"/>
        <v>43644</v>
      </c>
      <c r="D58" s="126">
        <f t="shared" si="11"/>
        <v>56801</v>
      </c>
      <c r="E58" s="123">
        <f t="shared" si="12"/>
        <v>109.64451702047482</v>
      </c>
      <c r="F58" s="25">
        <f t="shared" si="13"/>
        <v>76.83667541064419</v>
      </c>
      <c r="G58" s="26"/>
    </row>
    <row r="59" spans="1:16" ht="13.5" customHeight="1" x14ac:dyDescent="0.15">
      <c r="A59" s="13">
        <v>7</v>
      </c>
      <c r="B59" s="302" t="s">
        <v>2</v>
      </c>
      <c r="C59" s="17">
        <f t="shared" si="10"/>
        <v>38532</v>
      </c>
      <c r="D59" s="126">
        <f t="shared" si="11"/>
        <v>52923</v>
      </c>
      <c r="E59" s="123">
        <f t="shared" si="12"/>
        <v>78.253452477660431</v>
      </c>
      <c r="F59" s="25">
        <f t="shared" si="13"/>
        <v>72.807663964627849</v>
      </c>
      <c r="G59" s="26"/>
    </row>
    <row r="60" spans="1:16" ht="13.5" customHeight="1" x14ac:dyDescent="0.15">
      <c r="A60" s="13">
        <v>8</v>
      </c>
      <c r="B60" s="224" t="s">
        <v>7</v>
      </c>
      <c r="C60" s="17">
        <f t="shared" si="10"/>
        <v>36434</v>
      </c>
      <c r="D60" s="126">
        <f t="shared" si="11"/>
        <v>36439</v>
      </c>
      <c r="E60" s="123">
        <f t="shared" si="12"/>
        <v>119.28756179812068</v>
      </c>
      <c r="F60" s="25">
        <f t="shared" si="13"/>
        <v>99.986278437937372</v>
      </c>
      <c r="G60" s="26"/>
    </row>
    <row r="61" spans="1:16" ht="13.5" customHeight="1" x14ac:dyDescent="0.15">
      <c r="A61" s="13">
        <v>9</v>
      </c>
      <c r="B61" s="302" t="s">
        <v>29</v>
      </c>
      <c r="C61" s="17">
        <f t="shared" si="10"/>
        <v>33093</v>
      </c>
      <c r="D61" s="126">
        <f t="shared" si="11"/>
        <v>31337</v>
      </c>
      <c r="E61" s="123">
        <f t="shared" si="12"/>
        <v>101.35991913994302</v>
      </c>
      <c r="F61" s="25">
        <f t="shared" si="13"/>
        <v>105.6035995787727</v>
      </c>
      <c r="G61" s="26"/>
    </row>
    <row r="62" spans="1:16" ht="13.5" customHeight="1" thickBot="1" x14ac:dyDescent="0.2">
      <c r="A62" s="179">
        <v>10</v>
      </c>
      <c r="B62" s="543" t="s">
        <v>30</v>
      </c>
      <c r="C62" s="160">
        <f t="shared" si="10"/>
        <v>31864</v>
      </c>
      <c r="D62" s="180">
        <f t="shared" si="11"/>
        <v>33465</v>
      </c>
      <c r="E62" s="181">
        <f t="shared" si="12"/>
        <v>99.956082564778214</v>
      </c>
      <c r="F62" s="182">
        <f t="shared" si="13"/>
        <v>95.215897206036161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672848</v>
      </c>
      <c r="D63" s="185">
        <f t="shared" si="11"/>
        <v>763888</v>
      </c>
      <c r="E63" s="186">
        <f>SUM(C63/R26*100)</f>
        <v>84.177866853826458</v>
      </c>
      <c r="F63" s="187">
        <f t="shared" si="13"/>
        <v>88.082022495444363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sqref="A3:H3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214</v>
      </c>
      <c r="I2" s="119"/>
      <c r="J2" s="257" t="s">
        <v>123</v>
      </c>
      <c r="K2" s="5"/>
      <c r="L2" s="408" t="s">
        <v>215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128">
        <v>27406</v>
      </c>
      <c r="I4" s="119">
        <v>33</v>
      </c>
      <c r="J4" s="224" t="s">
        <v>0</v>
      </c>
      <c r="K4" s="163">
        <f>SUM(I4)</f>
        <v>33</v>
      </c>
      <c r="L4" s="425">
        <v>20485</v>
      </c>
      <c r="M4" s="54"/>
      <c r="N4" s="130"/>
      <c r="O4" s="130"/>
      <c r="S4" s="31"/>
      <c r="T4" s="31"/>
      <c r="U4" s="31"/>
    </row>
    <row r="5" spans="8:30" x14ac:dyDescent="0.15">
      <c r="H5" s="127">
        <v>18729</v>
      </c>
      <c r="I5" s="119">
        <v>26</v>
      </c>
      <c r="J5" s="224" t="s">
        <v>31</v>
      </c>
      <c r="K5" s="163">
        <f t="shared" ref="K5:K13" si="0">SUM(I5)</f>
        <v>26</v>
      </c>
      <c r="L5" s="426">
        <v>16714</v>
      </c>
      <c r="M5" s="54"/>
      <c r="N5" s="130"/>
      <c r="O5" s="130"/>
      <c r="S5" s="31"/>
      <c r="T5" s="31"/>
      <c r="U5" s="31"/>
    </row>
    <row r="6" spans="8:30" x14ac:dyDescent="0.15">
      <c r="H6" s="127">
        <v>9353</v>
      </c>
      <c r="I6" s="119">
        <v>34</v>
      </c>
      <c r="J6" s="224" t="s">
        <v>1</v>
      </c>
      <c r="K6" s="163">
        <f t="shared" si="0"/>
        <v>34</v>
      </c>
      <c r="L6" s="426">
        <v>2096</v>
      </c>
      <c r="M6" s="54"/>
      <c r="N6" s="256"/>
      <c r="O6" s="130"/>
      <c r="S6" s="31"/>
      <c r="T6" s="31"/>
      <c r="U6" s="31"/>
    </row>
    <row r="7" spans="8:30" x14ac:dyDescent="0.15">
      <c r="H7" s="127">
        <v>8025</v>
      </c>
      <c r="I7" s="119">
        <v>14</v>
      </c>
      <c r="J7" s="224" t="s">
        <v>20</v>
      </c>
      <c r="K7" s="163">
        <f t="shared" si="0"/>
        <v>14</v>
      </c>
      <c r="L7" s="426">
        <v>8580</v>
      </c>
      <c r="M7" s="54"/>
      <c r="N7" s="130"/>
      <c r="O7" s="130"/>
      <c r="S7" s="31"/>
      <c r="T7" s="31"/>
      <c r="U7" s="31"/>
    </row>
    <row r="8" spans="8:30" x14ac:dyDescent="0.15">
      <c r="H8" s="127">
        <v>4650</v>
      </c>
      <c r="I8" s="119">
        <v>15</v>
      </c>
      <c r="J8" s="224" t="s">
        <v>21</v>
      </c>
      <c r="K8" s="163">
        <f t="shared" si="0"/>
        <v>15</v>
      </c>
      <c r="L8" s="426">
        <v>3881</v>
      </c>
      <c r="M8" s="54"/>
      <c r="N8" s="130"/>
      <c r="O8" s="130"/>
      <c r="S8" s="31"/>
      <c r="T8" s="31"/>
      <c r="U8" s="31"/>
    </row>
    <row r="9" spans="8:30" x14ac:dyDescent="0.15">
      <c r="H9" s="53">
        <v>4517</v>
      </c>
      <c r="I9" s="119">
        <v>38</v>
      </c>
      <c r="J9" s="224" t="s">
        <v>39</v>
      </c>
      <c r="K9" s="163">
        <f t="shared" si="0"/>
        <v>38</v>
      </c>
      <c r="L9" s="426">
        <v>5055</v>
      </c>
      <c r="M9" s="54"/>
      <c r="N9" s="130"/>
      <c r="O9" s="130"/>
      <c r="S9" s="31"/>
      <c r="T9" s="31"/>
      <c r="U9" s="31"/>
    </row>
    <row r="10" spans="8:30" x14ac:dyDescent="0.15">
      <c r="H10" s="267">
        <v>2965</v>
      </c>
      <c r="I10" s="194">
        <v>24</v>
      </c>
      <c r="J10" s="227" t="s">
        <v>29</v>
      </c>
      <c r="K10" s="163">
        <f t="shared" si="0"/>
        <v>24</v>
      </c>
      <c r="L10" s="426">
        <v>2780</v>
      </c>
      <c r="S10" s="31"/>
      <c r="T10" s="31"/>
      <c r="U10" s="31"/>
    </row>
    <row r="11" spans="8:30" x14ac:dyDescent="0.15">
      <c r="H11" s="5">
        <v>1715</v>
      </c>
      <c r="I11" s="119">
        <v>36</v>
      </c>
      <c r="J11" s="224" t="s">
        <v>5</v>
      </c>
      <c r="K11" s="163">
        <f t="shared" si="0"/>
        <v>36</v>
      </c>
      <c r="L11" s="426">
        <v>1409</v>
      </c>
      <c r="M11" s="54"/>
      <c r="N11" s="130"/>
      <c r="O11" s="130"/>
      <c r="S11" s="31"/>
      <c r="T11" s="31"/>
      <c r="U11" s="31"/>
    </row>
    <row r="12" spans="8:30" x14ac:dyDescent="0.15">
      <c r="H12" s="447">
        <v>1244</v>
      </c>
      <c r="I12" s="194">
        <v>37</v>
      </c>
      <c r="J12" s="227" t="s">
        <v>38</v>
      </c>
      <c r="K12" s="163">
        <f t="shared" si="0"/>
        <v>37</v>
      </c>
      <c r="L12" s="426">
        <v>2245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46">
        <v>1206</v>
      </c>
      <c r="I13" s="527">
        <v>25</v>
      </c>
      <c r="J13" s="528" t="s">
        <v>30</v>
      </c>
      <c r="K13" s="163">
        <f t="shared" si="0"/>
        <v>25</v>
      </c>
      <c r="L13" s="426">
        <v>1843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267">
        <v>762</v>
      </c>
      <c r="I14" s="168">
        <v>17</v>
      </c>
      <c r="J14" s="245" t="s">
        <v>22</v>
      </c>
      <c r="K14" s="151" t="s">
        <v>8</v>
      </c>
      <c r="L14" s="427">
        <v>69571</v>
      </c>
      <c r="S14" s="31"/>
      <c r="T14" s="31"/>
      <c r="U14" s="31"/>
    </row>
    <row r="15" spans="8:30" x14ac:dyDescent="0.15">
      <c r="H15" s="267">
        <v>446</v>
      </c>
      <c r="I15" s="404">
        <v>40</v>
      </c>
      <c r="J15" s="225" t="s">
        <v>2</v>
      </c>
      <c r="K15" s="61"/>
      <c r="L15" s="1" t="s">
        <v>67</v>
      </c>
      <c r="M15" s="535" t="s">
        <v>112</v>
      </c>
      <c r="N15" s="51" t="s">
        <v>83</v>
      </c>
      <c r="S15" s="31"/>
      <c r="T15" s="31"/>
      <c r="U15" s="31"/>
    </row>
    <row r="16" spans="8:30" x14ac:dyDescent="0.15">
      <c r="H16" s="267">
        <v>430</v>
      </c>
      <c r="I16" s="119">
        <v>1</v>
      </c>
      <c r="J16" s="224" t="s">
        <v>4</v>
      </c>
      <c r="K16" s="163">
        <f>SUM(I4)</f>
        <v>33</v>
      </c>
      <c r="L16" s="224" t="s">
        <v>0</v>
      </c>
      <c r="M16" s="428">
        <v>25865</v>
      </c>
      <c r="N16" s="128">
        <f>SUM(H4)</f>
        <v>27406</v>
      </c>
      <c r="O16" s="54"/>
      <c r="P16" s="21"/>
      <c r="S16" s="31"/>
      <c r="T16" s="31"/>
      <c r="U16" s="31"/>
    </row>
    <row r="17" spans="1:21" x14ac:dyDescent="0.15">
      <c r="H17" s="267">
        <v>300</v>
      </c>
      <c r="I17" s="119">
        <v>19</v>
      </c>
      <c r="J17" s="224" t="s">
        <v>24</v>
      </c>
      <c r="K17" s="163">
        <f t="shared" ref="K17:K25" si="1">SUM(I5)</f>
        <v>26</v>
      </c>
      <c r="L17" s="224" t="s">
        <v>31</v>
      </c>
      <c r="M17" s="429">
        <v>13439</v>
      </c>
      <c r="N17" s="128">
        <f t="shared" ref="N17:N25" si="2">SUM(H5)</f>
        <v>18729</v>
      </c>
      <c r="O17" s="54"/>
      <c r="P17" s="21"/>
      <c r="S17" s="31"/>
      <c r="T17" s="31"/>
      <c r="U17" s="31"/>
    </row>
    <row r="18" spans="1:21" x14ac:dyDescent="0.15">
      <c r="H18" s="471">
        <v>212</v>
      </c>
      <c r="I18" s="119">
        <v>2</v>
      </c>
      <c r="J18" s="224" t="s">
        <v>6</v>
      </c>
      <c r="K18" s="163">
        <f t="shared" si="1"/>
        <v>34</v>
      </c>
      <c r="L18" s="224" t="s">
        <v>1</v>
      </c>
      <c r="M18" s="429">
        <v>2307</v>
      </c>
      <c r="N18" s="128">
        <f t="shared" si="2"/>
        <v>9353</v>
      </c>
      <c r="O18" s="54"/>
      <c r="P18" s="21"/>
      <c r="S18" s="31"/>
      <c r="T18" s="31"/>
      <c r="U18" s="31"/>
    </row>
    <row r="19" spans="1:21" x14ac:dyDescent="0.15">
      <c r="H19" s="9">
        <v>207</v>
      </c>
      <c r="I19" s="119">
        <v>16</v>
      </c>
      <c r="J19" s="224" t="s">
        <v>3</v>
      </c>
      <c r="K19" s="163">
        <f t="shared" si="1"/>
        <v>14</v>
      </c>
      <c r="L19" s="224" t="s">
        <v>20</v>
      </c>
      <c r="M19" s="429">
        <v>10520</v>
      </c>
      <c r="N19" s="128">
        <f t="shared" si="2"/>
        <v>8025</v>
      </c>
      <c r="O19" s="54"/>
      <c r="P19" s="21"/>
      <c r="S19" s="31"/>
      <c r="T19" s="31"/>
      <c r="U19" s="31"/>
    </row>
    <row r="20" spans="1:21" ht="14.25" thickBot="1" x14ac:dyDescent="0.2">
      <c r="H20" s="53">
        <v>161</v>
      </c>
      <c r="I20" s="119">
        <v>27</v>
      </c>
      <c r="J20" s="224" t="s">
        <v>32</v>
      </c>
      <c r="K20" s="163">
        <f t="shared" si="1"/>
        <v>15</v>
      </c>
      <c r="L20" s="224" t="s">
        <v>21</v>
      </c>
      <c r="M20" s="429">
        <v>4231</v>
      </c>
      <c r="N20" s="128">
        <f t="shared" si="2"/>
        <v>4650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214</v>
      </c>
      <c r="D21" s="74" t="s">
        <v>215</v>
      </c>
      <c r="E21" s="74" t="s">
        <v>54</v>
      </c>
      <c r="F21" s="74" t="s">
        <v>53</v>
      </c>
      <c r="G21" s="74" t="s">
        <v>55</v>
      </c>
      <c r="H21" s="127">
        <v>129</v>
      </c>
      <c r="I21" s="119">
        <v>21</v>
      </c>
      <c r="J21" s="224" t="s">
        <v>26</v>
      </c>
      <c r="K21" s="163">
        <f t="shared" si="1"/>
        <v>38</v>
      </c>
      <c r="L21" s="224" t="s">
        <v>39</v>
      </c>
      <c r="M21" s="429">
        <v>4752</v>
      </c>
      <c r="N21" s="128">
        <f t="shared" si="2"/>
        <v>4517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27406</v>
      </c>
      <c r="D22" s="128">
        <f>SUM(L4)</f>
        <v>20485</v>
      </c>
      <c r="E22" s="66">
        <f t="shared" ref="E22:E32" si="4">SUM(N16/M16*100)</f>
        <v>105.95785810941427</v>
      </c>
      <c r="F22" s="70">
        <f>SUM(C22/D22*100)</f>
        <v>133.78569685135463</v>
      </c>
      <c r="G22" s="5"/>
      <c r="H22" s="131">
        <v>115</v>
      </c>
      <c r="I22" s="119">
        <v>23</v>
      </c>
      <c r="J22" s="224" t="s">
        <v>28</v>
      </c>
      <c r="K22" s="163">
        <f t="shared" si="1"/>
        <v>24</v>
      </c>
      <c r="L22" s="227" t="s">
        <v>29</v>
      </c>
      <c r="M22" s="429">
        <v>2683</v>
      </c>
      <c r="N22" s="128">
        <f t="shared" si="2"/>
        <v>2965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18729</v>
      </c>
      <c r="D23" s="128">
        <f>SUM(L5)</f>
        <v>16714</v>
      </c>
      <c r="E23" s="66">
        <f t="shared" si="4"/>
        <v>139.36304784582185</v>
      </c>
      <c r="F23" s="70">
        <f t="shared" ref="F23:F32" si="5">SUM(C23/D23*100)</f>
        <v>112.05576163695106</v>
      </c>
      <c r="G23" s="5"/>
      <c r="H23" s="131">
        <v>80</v>
      </c>
      <c r="I23" s="119">
        <v>39</v>
      </c>
      <c r="J23" s="224" t="s">
        <v>40</v>
      </c>
      <c r="K23" s="163">
        <f t="shared" si="1"/>
        <v>36</v>
      </c>
      <c r="L23" s="224" t="s">
        <v>5</v>
      </c>
      <c r="M23" s="429">
        <v>2287</v>
      </c>
      <c r="N23" s="128">
        <f t="shared" si="2"/>
        <v>1715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1</v>
      </c>
      <c r="C24" s="52">
        <f t="shared" si="3"/>
        <v>9353</v>
      </c>
      <c r="D24" s="128">
        <f t="shared" ref="D24:D31" si="6">SUM(L6)</f>
        <v>2096</v>
      </c>
      <c r="E24" s="66">
        <f t="shared" si="4"/>
        <v>405.41829215431295</v>
      </c>
      <c r="F24" s="70">
        <f t="shared" si="5"/>
        <v>446.23091603053433</v>
      </c>
      <c r="G24" s="5"/>
      <c r="H24" s="131">
        <v>30</v>
      </c>
      <c r="I24" s="119">
        <v>4</v>
      </c>
      <c r="J24" s="224" t="s">
        <v>12</v>
      </c>
      <c r="K24" s="163">
        <f t="shared" si="1"/>
        <v>37</v>
      </c>
      <c r="L24" s="227" t="s">
        <v>38</v>
      </c>
      <c r="M24" s="429">
        <v>1559</v>
      </c>
      <c r="N24" s="128">
        <f t="shared" si="2"/>
        <v>1244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20</v>
      </c>
      <c r="C25" s="52">
        <f t="shared" si="3"/>
        <v>8025</v>
      </c>
      <c r="D25" s="128">
        <f t="shared" si="6"/>
        <v>8580</v>
      </c>
      <c r="E25" s="66">
        <f t="shared" si="4"/>
        <v>76.283269961977183</v>
      </c>
      <c r="F25" s="70">
        <f t="shared" si="5"/>
        <v>93.531468531468533</v>
      </c>
      <c r="G25" s="5"/>
      <c r="H25" s="131">
        <v>23</v>
      </c>
      <c r="I25" s="119">
        <v>6</v>
      </c>
      <c r="J25" s="224" t="s">
        <v>14</v>
      </c>
      <c r="K25" s="252">
        <f t="shared" si="1"/>
        <v>25</v>
      </c>
      <c r="L25" s="528" t="s">
        <v>30</v>
      </c>
      <c r="M25" s="430">
        <v>808</v>
      </c>
      <c r="N25" s="233">
        <f t="shared" si="2"/>
        <v>1206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21</v>
      </c>
      <c r="C26" s="128">
        <f t="shared" si="3"/>
        <v>4650</v>
      </c>
      <c r="D26" s="128">
        <f t="shared" si="6"/>
        <v>3881</v>
      </c>
      <c r="E26" s="538">
        <f t="shared" si="4"/>
        <v>109.903096194753</v>
      </c>
      <c r="F26" s="542">
        <f t="shared" si="5"/>
        <v>119.81448080391652</v>
      </c>
      <c r="G26" s="16"/>
      <c r="H26" s="131">
        <v>13</v>
      </c>
      <c r="I26" s="119">
        <v>32</v>
      </c>
      <c r="J26" s="224" t="s">
        <v>36</v>
      </c>
      <c r="K26" s="5"/>
      <c r="L26" s="504" t="s">
        <v>192</v>
      </c>
      <c r="M26" s="431">
        <v>71771</v>
      </c>
      <c r="N26" s="265">
        <f>SUM(H44)</f>
        <v>82732</v>
      </c>
      <c r="S26" s="31"/>
      <c r="T26" s="31"/>
      <c r="U26" s="31"/>
    </row>
    <row r="27" spans="1:21" x14ac:dyDescent="0.15">
      <c r="A27" s="76">
        <v>6</v>
      </c>
      <c r="B27" s="224" t="s">
        <v>39</v>
      </c>
      <c r="C27" s="52">
        <f t="shared" si="3"/>
        <v>4517</v>
      </c>
      <c r="D27" s="128">
        <f t="shared" si="6"/>
        <v>5055</v>
      </c>
      <c r="E27" s="66">
        <f t="shared" si="4"/>
        <v>95.054713804713813</v>
      </c>
      <c r="F27" s="70">
        <f t="shared" si="5"/>
        <v>89.357072205736898</v>
      </c>
      <c r="G27" s="5"/>
      <c r="H27" s="131">
        <v>11</v>
      </c>
      <c r="I27" s="119">
        <v>9</v>
      </c>
      <c r="J27" s="454" t="s">
        <v>202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29</v>
      </c>
      <c r="C28" s="52">
        <f t="shared" si="3"/>
        <v>2965</v>
      </c>
      <c r="D28" s="128">
        <f t="shared" si="6"/>
        <v>2780</v>
      </c>
      <c r="E28" s="66">
        <f t="shared" si="4"/>
        <v>110.51062243756988</v>
      </c>
      <c r="F28" s="70">
        <f t="shared" si="5"/>
        <v>106.65467625899281</v>
      </c>
      <c r="G28" s="5"/>
      <c r="H28" s="176">
        <v>2</v>
      </c>
      <c r="I28" s="119">
        <v>3</v>
      </c>
      <c r="J28" s="224" t="s">
        <v>11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5</v>
      </c>
      <c r="C29" s="52">
        <f t="shared" si="3"/>
        <v>1715</v>
      </c>
      <c r="D29" s="128">
        <f t="shared" si="6"/>
        <v>1409</v>
      </c>
      <c r="E29" s="66">
        <f t="shared" si="4"/>
        <v>74.989068648885009</v>
      </c>
      <c r="F29" s="70">
        <f t="shared" si="5"/>
        <v>121.71753016323635</v>
      </c>
      <c r="G29" s="15"/>
      <c r="H29" s="533">
        <v>1</v>
      </c>
      <c r="I29" s="119">
        <v>12</v>
      </c>
      <c r="J29" s="224" t="s">
        <v>19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38</v>
      </c>
      <c r="C30" s="52">
        <f t="shared" si="3"/>
        <v>1244</v>
      </c>
      <c r="D30" s="128">
        <f t="shared" si="6"/>
        <v>2245</v>
      </c>
      <c r="E30" s="66">
        <f t="shared" si="4"/>
        <v>79.794740218088521</v>
      </c>
      <c r="F30" s="70">
        <f t="shared" si="5"/>
        <v>55.412026726057903</v>
      </c>
      <c r="G30" s="16"/>
      <c r="H30" s="176">
        <v>0</v>
      </c>
      <c r="I30" s="119">
        <v>5</v>
      </c>
      <c r="J30" s="224" t="s">
        <v>13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28" t="s">
        <v>30</v>
      </c>
      <c r="C31" s="52">
        <f t="shared" si="3"/>
        <v>1206</v>
      </c>
      <c r="D31" s="128">
        <f t="shared" si="6"/>
        <v>1843</v>
      </c>
      <c r="E31" s="66">
        <f t="shared" si="4"/>
        <v>149.25742574257427</v>
      </c>
      <c r="F31" s="70">
        <f t="shared" si="5"/>
        <v>65.436787845903424</v>
      </c>
      <c r="G31" s="132"/>
      <c r="H31" s="176">
        <v>0</v>
      </c>
      <c r="I31" s="119">
        <v>7</v>
      </c>
      <c r="J31" s="224" t="s">
        <v>15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82732</v>
      </c>
      <c r="D32" s="82">
        <f>SUM(L14)</f>
        <v>69571</v>
      </c>
      <c r="E32" s="85">
        <f t="shared" si="4"/>
        <v>115.27218514441766</v>
      </c>
      <c r="F32" s="83">
        <f t="shared" si="5"/>
        <v>118.91736499403487</v>
      </c>
      <c r="G32" s="84"/>
      <c r="H32" s="552">
        <v>0</v>
      </c>
      <c r="I32" s="119">
        <v>8</v>
      </c>
      <c r="J32" s="224" t="s">
        <v>16</v>
      </c>
      <c r="L32" s="36"/>
      <c r="M32" s="31"/>
      <c r="S32" s="31"/>
      <c r="T32" s="31"/>
      <c r="U32" s="31"/>
    </row>
    <row r="33" spans="1:30" x14ac:dyDescent="0.15">
      <c r="H33" s="52">
        <v>0</v>
      </c>
      <c r="I33" s="119">
        <v>10</v>
      </c>
      <c r="J33" s="224" t="s">
        <v>17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52">
        <v>0</v>
      </c>
      <c r="I34" s="119">
        <v>11</v>
      </c>
      <c r="J34" s="224" t="s">
        <v>18</v>
      </c>
      <c r="L34" s="295"/>
      <c r="M34" s="31"/>
      <c r="S34" s="31"/>
      <c r="T34" s="31"/>
      <c r="U34" s="31"/>
    </row>
    <row r="35" spans="1:30" x14ac:dyDescent="0.15">
      <c r="H35" s="551">
        <v>0</v>
      </c>
      <c r="I35" s="119">
        <v>13</v>
      </c>
      <c r="J35" s="224" t="s">
        <v>7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128">
        <v>0</v>
      </c>
      <c r="I36" s="119">
        <v>18</v>
      </c>
      <c r="J36" s="224" t="s">
        <v>23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127">
        <v>0</v>
      </c>
      <c r="I37" s="119">
        <v>20</v>
      </c>
      <c r="J37" s="224" t="s">
        <v>25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127">
        <v>0</v>
      </c>
      <c r="I38" s="119">
        <v>22</v>
      </c>
      <c r="J38" s="224" t="s">
        <v>27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267">
        <v>0</v>
      </c>
      <c r="I39" s="119">
        <v>28</v>
      </c>
      <c r="J39" s="224" t="s">
        <v>33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53">
        <v>0</v>
      </c>
      <c r="I40" s="119">
        <v>29</v>
      </c>
      <c r="J40" s="224" t="s">
        <v>116</v>
      </c>
      <c r="L40" s="57"/>
      <c r="M40" s="31"/>
      <c r="S40" s="31"/>
      <c r="T40" s="31"/>
      <c r="U40" s="31"/>
    </row>
    <row r="41" spans="1:30" x14ac:dyDescent="0.15">
      <c r="H41" s="452">
        <v>0</v>
      </c>
      <c r="I41" s="119">
        <v>30</v>
      </c>
      <c r="J41" s="224" t="s">
        <v>34</v>
      </c>
      <c r="L41" s="57"/>
      <c r="M41" s="31"/>
      <c r="S41" s="31"/>
      <c r="T41" s="31"/>
      <c r="U41" s="31"/>
    </row>
    <row r="42" spans="1:30" x14ac:dyDescent="0.15">
      <c r="H42" s="127">
        <v>0</v>
      </c>
      <c r="I42" s="119">
        <v>31</v>
      </c>
      <c r="J42" s="224" t="s">
        <v>126</v>
      </c>
      <c r="L42" s="57"/>
      <c r="M42" s="31"/>
      <c r="S42" s="31"/>
      <c r="T42" s="31"/>
      <c r="U42" s="31"/>
    </row>
    <row r="43" spans="1:30" x14ac:dyDescent="0.15">
      <c r="H43" s="53">
        <v>0</v>
      </c>
      <c r="I43" s="119">
        <v>35</v>
      </c>
      <c r="J43" s="224" t="s">
        <v>37</v>
      </c>
      <c r="L43" s="57"/>
      <c r="M43" s="31"/>
      <c r="S43" s="37"/>
      <c r="T43" s="37"/>
      <c r="U43" s="37"/>
    </row>
    <row r="44" spans="1:30" x14ac:dyDescent="0.15">
      <c r="H44" s="164">
        <f>SUM(H4:H43)</f>
        <v>82732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216</v>
      </c>
      <c r="I47" s="119"/>
      <c r="J47" s="250" t="s">
        <v>79</v>
      </c>
      <c r="K47" s="5"/>
      <c r="L47" s="413" t="s">
        <v>215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128">
        <v>52821</v>
      </c>
      <c r="I49" s="119">
        <v>26</v>
      </c>
      <c r="J49" s="224" t="s">
        <v>31</v>
      </c>
      <c r="K49" s="5">
        <f>SUM(I49)</f>
        <v>26</v>
      </c>
      <c r="L49" s="419">
        <v>54490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128">
        <v>14211</v>
      </c>
      <c r="I50" s="119">
        <v>13</v>
      </c>
      <c r="J50" s="224" t="s">
        <v>7</v>
      </c>
      <c r="K50" s="5">
        <f t="shared" ref="K50:K58" si="7">SUM(I50)</f>
        <v>13</v>
      </c>
      <c r="L50" s="419">
        <v>14597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127">
        <v>10407</v>
      </c>
      <c r="I51" s="119">
        <v>33</v>
      </c>
      <c r="J51" s="224" t="s">
        <v>0</v>
      </c>
      <c r="K51" s="5">
        <f t="shared" si="7"/>
        <v>33</v>
      </c>
      <c r="L51" s="419">
        <v>16784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53">
        <v>8618</v>
      </c>
      <c r="I52" s="119">
        <v>25</v>
      </c>
      <c r="J52" s="224" t="s">
        <v>30</v>
      </c>
      <c r="K52" s="5">
        <f t="shared" si="7"/>
        <v>25</v>
      </c>
      <c r="L52" s="419">
        <v>8798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214</v>
      </c>
      <c r="D53" s="74" t="s">
        <v>215</v>
      </c>
      <c r="E53" s="74" t="s">
        <v>54</v>
      </c>
      <c r="F53" s="74" t="s">
        <v>53</v>
      </c>
      <c r="G53" s="74" t="s">
        <v>55</v>
      </c>
      <c r="H53" s="127">
        <v>8258</v>
      </c>
      <c r="I53" s="119">
        <v>40</v>
      </c>
      <c r="J53" s="224" t="s">
        <v>2</v>
      </c>
      <c r="K53" s="5">
        <f t="shared" si="7"/>
        <v>40</v>
      </c>
      <c r="L53" s="419">
        <v>6631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52821</v>
      </c>
      <c r="D54" s="139">
        <f>SUM(L49)</f>
        <v>54490</v>
      </c>
      <c r="E54" s="66">
        <f t="shared" ref="E54:E64" si="9">SUM(N63/M63*100)</f>
        <v>108.5043446108338</v>
      </c>
      <c r="F54" s="66">
        <f>SUM(C54/D54*100)</f>
        <v>96.937052670214712</v>
      </c>
      <c r="G54" s="5"/>
      <c r="H54" s="127">
        <v>4489</v>
      </c>
      <c r="I54" s="119">
        <v>34</v>
      </c>
      <c r="J54" s="224" t="s">
        <v>1</v>
      </c>
      <c r="K54" s="5">
        <f t="shared" si="7"/>
        <v>34</v>
      </c>
      <c r="L54" s="419">
        <v>10020</v>
      </c>
      <c r="M54" s="31"/>
      <c r="N54" s="499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7</v>
      </c>
      <c r="C55" s="52">
        <f t="shared" si="8"/>
        <v>14211</v>
      </c>
      <c r="D55" s="139">
        <f t="shared" ref="D55:D64" si="10">SUM(L50)</f>
        <v>14597</v>
      </c>
      <c r="E55" s="66">
        <f t="shared" si="9"/>
        <v>152.57676615847112</v>
      </c>
      <c r="F55" s="66">
        <f t="shared" ref="F55:F64" si="11">SUM(C55/D55*100)</f>
        <v>97.355621018017402</v>
      </c>
      <c r="G55" s="5"/>
      <c r="H55" s="127">
        <v>4237</v>
      </c>
      <c r="I55" s="119">
        <v>36</v>
      </c>
      <c r="J55" s="224" t="s">
        <v>5</v>
      </c>
      <c r="K55" s="5">
        <f t="shared" si="7"/>
        <v>36</v>
      </c>
      <c r="L55" s="419">
        <v>2501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0</v>
      </c>
      <c r="C56" s="52">
        <f t="shared" si="8"/>
        <v>10407</v>
      </c>
      <c r="D56" s="139">
        <f t="shared" si="10"/>
        <v>16784</v>
      </c>
      <c r="E56" s="66">
        <f t="shared" si="9"/>
        <v>84.076587493940863</v>
      </c>
      <c r="F56" s="66">
        <f t="shared" si="11"/>
        <v>62.005481410867489</v>
      </c>
      <c r="G56" s="5"/>
      <c r="H56" s="53">
        <v>3355</v>
      </c>
      <c r="I56" s="119">
        <v>24</v>
      </c>
      <c r="J56" s="224" t="s">
        <v>29</v>
      </c>
      <c r="K56" s="5">
        <f t="shared" si="7"/>
        <v>24</v>
      </c>
      <c r="L56" s="419">
        <v>3024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30</v>
      </c>
      <c r="C57" s="52">
        <f t="shared" si="8"/>
        <v>8618</v>
      </c>
      <c r="D57" s="139">
        <f t="shared" si="10"/>
        <v>8798</v>
      </c>
      <c r="E57" s="66">
        <f t="shared" si="9"/>
        <v>100.29093448155476</v>
      </c>
      <c r="F57" s="66">
        <f t="shared" si="11"/>
        <v>97.954080472834733</v>
      </c>
      <c r="G57" s="5"/>
      <c r="H57" s="176">
        <v>3026</v>
      </c>
      <c r="I57" s="119">
        <v>16</v>
      </c>
      <c r="J57" s="224" t="s">
        <v>3</v>
      </c>
      <c r="K57" s="5">
        <f t="shared" si="7"/>
        <v>16</v>
      </c>
      <c r="L57" s="419">
        <v>9630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2</v>
      </c>
      <c r="C58" s="52">
        <f t="shared" si="8"/>
        <v>8258</v>
      </c>
      <c r="D58" s="139">
        <f t="shared" si="10"/>
        <v>6631</v>
      </c>
      <c r="E58" s="66">
        <f t="shared" si="9"/>
        <v>83.128649083954102</v>
      </c>
      <c r="F58" s="66">
        <f t="shared" si="11"/>
        <v>124.53626903936058</v>
      </c>
      <c r="G58" s="16"/>
      <c r="H58" s="233">
        <v>2951</v>
      </c>
      <c r="I58" s="194">
        <v>15</v>
      </c>
      <c r="J58" s="227" t="s">
        <v>21</v>
      </c>
      <c r="K58" s="18">
        <f t="shared" si="7"/>
        <v>15</v>
      </c>
      <c r="L58" s="420">
        <v>1717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1</v>
      </c>
      <c r="C59" s="52">
        <f t="shared" si="8"/>
        <v>4489</v>
      </c>
      <c r="D59" s="139">
        <f t="shared" si="10"/>
        <v>10020</v>
      </c>
      <c r="E59" s="66">
        <f t="shared" si="9"/>
        <v>82.140896614821585</v>
      </c>
      <c r="F59" s="66">
        <f t="shared" si="11"/>
        <v>44.800399201596811</v>
      </c>
      <c r="G59" s="5"/>
      <c r="H59" s="547">
        <v>1936</v>
      </c>
      <c r="I59" s="459">
        <v>22</v>
      </c>
      <c r="J59" s="304" t="s">
        <v>27</v>
      </c>
      <c r="K59" s="12" t="s">
        <v>75</v>
      </c>
      <c r="L59" s="421">
        <v>130968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5</v>
      </c>
      <c r="C60" s="52">
        <f t="shared" si="8"/>
        <v>4237</v>
      </c>
      <c r="D60" s="139">
        <f t="shared" si="10"/>
        <v>2501</v>
      </c>
      <c r="E60" s="66">
        <f t="shared" si="9"/>
        <v>95.363493135268968</v>
      </c>
      <c r="F60" s="66">
        <f t="shared" si="11"/>
        <v>169.41223510595762</v>
      </c>
      <c r="G60" s="5"/>
      <c r="H60" s="553">
        <v>1119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29</v>
      </c>
      <c r="C61" s="52">
        <f t="shared" si="8"/>
        <v>3355</v>
      </c>
      <c r="D61" s="139">
        <f t="shared" si="10"/>
        <v>3024</v>
      </c>
      <c r="E61" s="66">
        <f t="shared" si="9"/>
        <v>66.779458598726109</v>
      </c>
      <c r="F61" s="66">
        <f t="shared" si="11"/>
        <v>110.94576719576719</v>
      </c>
      <c r="G61" s="15"/>
      <c r="H61" s="131">
        <v>419</v>
      </c>
      <c r="I61" s="197">
        <v>21</v>
      </c>
      <c r="J61" s="5" t="s">
        <v>189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3</v>
      </c>
      <c r="C62" s="52">
        <f t="shared" si="8"/>
        <v>3026</v>
      </c>
      <c r="D62" s="139">
        <f t="shared" si="10"/>
        <v>9630</v>
      </c>
      <c r="E62" s="66">
        <f t="shared" si="9"/>
        <v>110.68032187271398</v>
      </c>
      <c r="F62" s="66">
        <f t="shared" si="11"/>
        <v>31.422637590861889</v>
      </c>
      <c r="G62" s="16"/>
      <c r="H62" s="548">
        <v>306</v>
      </c>
      <c r="I62" s="244">
        <v>17</v>
      </c>
      <c r="J62" s="224" t="s">
        <v>22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21</v>
      </c>
      <c r="C63" s="447">
        <f t="shared" si="8"/>
        <v>2951</v>
      </c>
      <c r="D63" s="195">
        <f t="shared" si="10"/>
        <v>1717</v>
      </c>
      <c r="E63" s="72">
        <f t="shared" si="9"/>
        <v>174.20306965761512</v>
      </c>
      <c r="F63" s="72">
        <f t="shared" si="11"/>
        <v>171.86953989516599</v>
      </c>
      <c r="G63" s="132"/>
      <c r="H63" s="176">
        <v>234</v>
      </c>
      <c r="I63" s="119">
        <v>23</v>
      </c>
      <c r="J63" s="224" t="s">
        <v>28</v>
      </c>
      <c r="K63" s="5">
        <f>SUM(K49)</f>
        <v>26</v>
      </c>
      <c r="L63" s="224" t="s">
        <v>31</v>
      </c>
      <c r="M63" s="236">
        <v>48681</v>
      </c>
      <c r="N63" s="128">
        <f>SUM(H49)</f>
        <v>52821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116760</v>
      </c>
      <c r="D64" s="196">
        <f t="shared" si="10"/>
        <v>130968</v>
      </c>
      <c r="E64" s="85">
        <f t="shared" si="9"/>
        <v>103.99187730454764</v>
      </c>
      <c r="F64" s="85">
        <f t="shared" si="11"/>
        <v>89.151548469855229</v>
      </c>
      <c r="G64" s="84"/>
      <c r="H64" s="131">
        <v>183</v>
      </c>
      <c r="I64" s="119">
        <v>1</v>
      </c>
      <c r="J64" s="224" t="s">
        <v>4</v>
      </c>
      <c r="K64" s="5">
        <f t="shared" ref="K64:K72" si="12">SUM(K50)</f>
        <v>13</v>
      </c>
      <c r="L64" s="224" t="s">
        <v>7</v>
      </c>
      <c r="M64" s="236">
        <v>9314</v>
      </c>
      <c r="N64" s="128">
        <f t="shared" ref="N64:N72" si="13">SUM(H50)</f>
        <v>14211</v>
      </c>
      <c r="O64" s="54"/>
      <c r="S64" s="31"/>
      <c r="T64" s="31"/>
      <c r="U64" s="31"/>
      <c r="V64" s="31"/>
    </row>
    <row r="65" spans="2:22" x14ac:dyDescent="0.15">
      <c r="H65" s="52">
        <v>146</v>
      </c>
      <c r="I65" s="119">
        <v>9</v>
      </c>
      <c r="J65" s="454" t="s">
        <v>199</v>
      </c>
      <c r="K65" s="5">
        <f t="shared" si="12"/>
        <v>33</v>
      </c>
      <c r="L65" s="224" t="s">
        <v>0</v>
      </c>
      <c r="M65" s="236">
        <v>12378</v>
      </c>
      <c r="N65" s="128">
        <f t="shared" si="13"/>
        <v>10407</v>
      </c>
      <c r="O65" s="54"/>
      <c r="S65" s="31"/>
      <c r="T65" s="31"/>
      <c r="U65" s="31"/>
      <c r="V65" s="31"/>
    </row>
    <row r="66" spans="2:22" x14ac:dyDescent="0.15">
      <c r="H66" s="52">
        <v>23</v>
      </c>
      <c r="I66" s="119">
        <v>29</v>
      </c>
      <c r="J66" s="224" t="s">
        <v>116</v>
      </c>
      <c r="K66" s="5">
        <f t="shared" si="12"/>
        <v>25</v>
      </c>
      <c r="L66" s="224" t="s">
        <v>30</v>
      </c>
      <c r="M66" s="236">
        <v>8593</v>
      </c>
      <c r="N66" s="128">
        <f t="shared" si="13"/>
        <v>8618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128">
        <v>12</v>
      </c>
      <c r="I67" s="119">
        <v>27</v>
      </c>
      <c r="J67" s="224" t="s">
        <v>32</v>
      </c>
      <c r="K67" s="5">
        <f t="shared" si="12"/>
        <v>40</v>
      </c>
      <c r="L67" s="224" t="s">
        <v>2</v>
      </c>
      <c r="M67" s="236">
        <v>9934</v>
      </c>
      <c r="N67" s="128">
        <f t="shared" si="13"/>
        <v>8258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452">
        <v>9</v>
      </c>
      <c r="I68" s="119">
        <v>30</v>
      </c>
      <c r="J68" s="224" t="s">
        <v>34</v>
      </c>
      <c r="K68" s="5">
        <f t="shared" si="12"/>
        <v>34</v>
      </c>
      <c r="L68" s="224" t="s">
        <v>1</v>
      </c>
      <c r="M68" s="236">
        <v>5465</v>
      </c>
      <c r="N68" s="128">
        <f t="shared" si="13"/>
        <v>4489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53">
        <v>0</v>
      </c>
      <c r="I69" s="119">
        <v>2</v>
      </c>
      <c r="J69" s="224" t="s">
        <v>6</v>
      </c>
      <c r="K69" s="5">
        <f t="shared" si="12"/>
        <v>36</v>
      </c>
      <c r="L69" s="224" t="s">
        <v>5</v>
      </c>
      <c r="M69" s="236">
        <v>4443</v>
      </c>
      <c r="N69" s="128">
        <f t="shared" si="13"/>
        <v>4237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53">
        <v>0</v>
      </c>
      <c r="I70" s="119">
        <v>3</v>
      </c>
      <c r="J70" s="224" t="s">
        <v>11</v>
      </c>
      <c r="K70" s="5">
        <f t="shared" si="12"/>
        <v>24</v>
      </c>
      <c r="L70" s="224" t="s">
        <v>29</v>
      </c>
      <c r="M70" s="236">
        <v>5024</v>
      </c>
      <c r="N70" s="128">
        <f t="shared" si="13"/>
        <v>3355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127">
        <v>0</v>
      </c>
      <c r="I71" s="119">
        <v>4</v>
      </c>
      <c r="J71" s="224" t="s">
        <v>12</v>
      </c>
      <c r="K71" s="5">
        <f t="shared" si="12"/>
        <v>16</v>
      </c>
      <c r="L71" s="224" t="s">
        <v>3</v>
      </c>
      <c r="M71" s="236">
        <v>2734</v>
      </c>
      <c r="N71" s="128">
        <f t="shared" si="13"/>
        <v>3026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452">
        <v>0</v>
      </c>
      <c r="I72" s="119">
        <v>5</v>
      </c>
      <c r="J72" s="224" t="s">
        <v>13</v>
      </c>
      <c r="K72" s="5">
        <f t="shared" si="12"/>
        <v>15</v>
      </c>
      <c r="L72" s="227" t="s">
        <v>21</v>
      </c>
      <c r="M72" s="237">
        <v>1694</v>
      </c>
      <c r="N72" s="128">
        <f t="shared" si="13"/>
        <v>2951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53">
        <v>0</v>
      </c>
      <c r="I73" s="119">
        <v>6</v>
      </c>
      <c r="J73" s="224" t="s">
        <v>14</v>
      </c>
      <c r="K73" s="52"/>
      <c r="L73" s="383" t="s">
        <v>106</v>
      </c>
      <c r="M73" s="235">
        <v>112278</v>
      </c>
      <c r="N73" s="234">
        <f>SUM(H89)</f>
        <v>116760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53">
        <v>0</v>
      </c>
      <c r="I74" s="119">
        <v>7</v>
      </c>
      <c r="J74" s="224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8</v>
      </c>
      <c r="J75" s="224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127">
        <v>0</v>
      </c>
      <c r="I76" s="119">
        <v>10</v>
      </c>
      <c r="J76" s="224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53">
        <v>0</v>
      </c>
      <c r="I77" s="119">
        <v>11</v>
      </c>
      <c r="J77" s="224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127">
        <v>0</v>
      </c>
      <c r="I78" s="119">
        <v>12</v>
      </c>
      <c r="J78" s="224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449">
        <v>0</v>
      </c>
      <c r="I79" s="119">
        <v>14</v>
      </c>
      <c r="J79" s="224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53">
        <v>0</v>
      </c>
      <c r="I80" s="119">
        <v>18</v>
      </c>
      <c r="J80" s="224" t="s">
        <v>23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471">
        <v>0</v>
      </c>
      <c r="I81" s="119">
        <v>19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128">
        <v>0</v>
      </c>
      <c r="I82" s="119">
        <v>20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452">
        <v>0</v>
      </c>
      <c r="I83" s="119">
        <v>28</v>
      </c>
      <c r="J83" s="224" t="s">
        <v>33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53">
        <v>0</v>
      </c>
      <c r="I84" s="119">
        <v>31</v>
      </c>
      <c r="J84" s="224" t="s">
        <v>117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32</v>
      </c>
      <c r="J85" s="224" t="s">
        <v>36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53">
        <v>0</v>
      </c>
      <c r="I86" s="119">
        <v>35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53">
        <v>0</v>
      </c>
      <c r="I87" s="119">
        <v>37</v>
      </c>
      <c r="J87" s="224" t="s">
        <v>38</v>
      </c>
      <c r="L87" s="57"/>
      <c r="M87" s="31"/>
      <c r="N87" s="31"/>
      <c r="O87" s="31"/>
      <c r="S87" s="37"/>
      <c r="T87" s="37"/>
    </row>
    <row r="88" spans="8:22" x14ac:dyDescent="0.15">
      <c r="H88" s="127">
        <v>0</v>
      </c>
      <c r="I88" s="119">
        <v>39</v>
      </c>
      <c r="J88" s="224" t="s">
        <v>40</v>
      </c>
      <c r="L88" s="57"/>
      <c r="M88" s="31"/>
      <c r="N88" s="31"/>
      <c r="O88" s="31"/>
      <c r="Q88" s="31"/>
    </row>
    <row r="89" spans="8:22" x14ac:dyDescent="0.15">
      <c r="H89" s="165">
        <f>SUM(H49:H88)</f>
        <v>116760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sqref="A3:H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216</v>
      </c>
      <c r="I2" s="119"/>
      <c r="J2" s="259" t="s">
        <v>124</v>
      </c>
      <c r="K2" s="5"/>
      <c r="L2" s="251" t="s">
        <v>215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25407</v>
      </c>
      <c r="I4" s="119">
        <v>31</v>
      </c>
      <c r="J4" s="40" t="s">
        <v>71</v>
      </c>
      <c r="K4" s="277">
        <f>SUM(I4)</f>
        <v>31</v>
      </c>
      <c r="L4" s="374">
        <v>24502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27">
        <v>23756</v>
      </c>
      <c r="I5" s="119">
        <v>17</v>
      </c>
      <c r="J5" s="40" t="s">
        <v>22</v>
      </c>
      <c r="K5" s="277">
        <f t="shared" ref="K5:K13" si="0">SUM(I5)</f>
        <v>17</v>
      </c>
      <c r="L5" s="374">
        <v>18837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15430</v>
      </c>
      <c r="I6" s="119">
        <v>34</v>
      </c>
      <c r="J6" s="40" t="s">
        <v>1</v>
      </c>
      <c r="K6" s="277">
        <f t="shared" si="0"/>
        <v>34</v>
      </c>
      <c r="L6" s="374">
        <v>18325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13611</v>
      </c>
      <c r="I7" s="119">
        <v>33</v>
      </c>
      <c r="J7" s="40" t="s">
        <v>0</v>
      </c>
      <c r="K7" s="277">
        <f t="shared" si="0"/>
        <v>33</v>
      </c>
      <c r="L7" s="374">
        <v>19832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12794</v>
      </c>
      <c r="I8" s="119">
        <v>13</v>
      </c>
      <c r="J8" s="40" t="s">
        <v>7</v>
      </c>
      <c r="K8" s="277">
        <f t="shared" si="0"/>
        <v>13</v>
      </c>
      <c r="L8" s="374">
        <v>15272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11777</v>
      </c>
      <c r="I9" s="119">
        <v>16</v>
      </c>
      <c r="J9" s="40" t="s">
        <v>3</v>
      </c>
      <c r="K9" s="277">
        <f t="shared" si="0"/>
        <v>16</v>
      </c>
      <c r="L9" s="374">
        <v>9888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452">
        <v>10440</v>
      </c>
      <c r="I10" s="119">
        <v>40</v>
      </c>
      <c r="J10" s="404" t="s">
        <v>2</v>
      </c>
      <c r="K10" s="277">
        <f t="shared" si="0"/>
        <v>40</v>
      </c>
      <c r="L10" s="374">
        <v>13894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8271</v>
      </c>
      <c r="I11" s="119">
        <v>2</v>
      </c>
      <c r="J11" s="40" t="s">
        <v>6</v>
      </c>
      <c r="K11" s="277">
        <f t="shared" si="0"/>
        <v>2</v>
      </c>
      <c r="L11" s="374">
        <v>17241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54">
        <v>7456</v>
      </c>
      <c r="I12" s="119">
        <v>11</v>
      </c>
      <c r="J12" s="40" t="s">
        <v>18</v>
      </c>
      <c r="K12" s="277">
        <f t="shared" si="0"/>
        <v>11</v>
      </c>
      <c r="L12" s="375">
        <v>6501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40">
        <v>7380</v>
      </c>
      <c r="I13" s="194">
        <v>25</v>
      </c>
      <c r="J13" s="103" t="s">
        <v>30</v>
      </c>
      <c r="K13" s="277">
        <f t="shared" si="0"/>
        <v>25</v>
      </c>
      <c r="L13" s="375">
        <v>4189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36">
        <v>7025</v>
      </c>
      <c r="I14" s="303">
        <v>3</v>
      </c>
      <c r="J14" s="519" t="s">
        <v>11</v>
      </c>
      <c r="K14" s="151" t="s">
        <v>8</v>
      </c>
      <c r="L14" s="376">
        <v>189905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6899</v>
      </c>
      <c r="I15" s="119">
        <v>21</v>
      </c>
      <c r="J15" s="454" t="s">
        <v>193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53">
        <v>5287</v>
      </c>
      <c r="I16" s="119">
        <v>24</v>
      </c>
      <c r="J16" s="404" t="s">
        <v>29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5053</v>
      </c>
      <c r="I17" s="119">
        <v>38</v>
      </c>
      <c r="J17" s="40" t="s">
        <v>39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4645</v>
      </c>
      <c r="I18" s="119">
        <v>26</v>
      </c>
      <c r="J18" s="40" t="s">
        <v>31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2157</v>
      </c>
      <c r="I19" s="119">
        <v>1</v>
      </c>
      <c r="J19" s="40" t="s">
        <v>4</v>
      </c>
      <c r="K19" s="163">
        <f>SUM(I4)</f>
        <v>31</v>
      </c>
      <c r="L19" s="40" t="s">
        <v>71</v>
      </c>
      <c r="M19" s="520">
        <v>24209</v>
      </c>
      <c r="N19" s="128">
        <f>SUM(H4)</f>
        <v>25407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216</v>
      </c>
      <c r="D20" s="74" t="s">
        <v>215</v>
      </c>
      <c r="E20" s="74" t="s">
        <v>54</v>
      </c>
      <c r="F20" s="74" t="s">
        <v>53</v>
      </c>
      <c r="G20" s="75" t="s">
        <v>55</v>
      </c>
      <c r="H20" s="127">
        <v>1384</v>
      </c>
      <c r="I20" s="119">
        <v>36</v>
      </c>
      <c r="J20" s="40" t="s">
        <v>5</v>
      </c>
      <c r="K20" s="163">
        <f t="shared" ref="K20:K28" si="1">SUM(I5)</f>
        <v>17</v>
      </c>
      <c r="L20" s="40" t="s">
        <v>22</v>
      </c>
      <c r="M20" s="521">
        <v>21339</v>
      </c>
      <c r="N20" s="128">
        <f t="shared" ref="N20:N28" si="2">SUM(H5)</f>
        <v>23756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71</v>
      </c>
      <c r="C21" s="276">
        <f>SUM(H4)</f>
        <v>25407</v>
      </c>
      <c r="D21" s="9">
        <f>SUM(L4)</f>
        <v>24502</v>
      </c>
      <c r="E21" s="66">
        <f t="shared" ref="E21:E30" si="3">SUM(N19/M19*100)</f>
        <v>104.94857284480979</v>
      </c>
      <c r="F21" s="66">
        <f t="shared" ref="F21:F31" si="4">SUM(C21/D21*100)</f>
        <v>103.69357603460942</v>
      </c>
      <c r="G21" s="77"/>
      <c r="H21" s="127">
        <v>1263</v>
      </c>
      <c r="I21" s="119">
        <v>14</v>
      </c>
      <c r="J21" s="40" t="s">
        <v>20</v>
      </c>
      <c r="K21" s="163">
        <f t="shared" si="1"/>
        <v>34</v>
      </c>
      <c r="L21" s="40" t="s">
        <v>1</v>
      </c>
      <c r="M21" s="521">
        <v>16753</v>
      </c>
      <c r="N21" s="128">
        <f t="shared" si="2"/>
        <v>15430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22</v>
      </c>
      <c r="C22" s="276">
        <f t="shared" ref="C22:C30" si="5">SUM(H5)</f>
        <v>23756</v>
      </c>
      <c r="D22" s="9">
        <f t="shared" ref="D22:D30" si="6">SUM(L5)</f>
        <v>18837</v>
      </c>
      <c r="E22" s="66">
        <f t="shared" si="3"/>
        <v>111.32667885093022</v>
      </c>
      <c r="F22" s="66">
        <f t="shared" si="4"/>
        <v>126.11350002654351</v>
      </c>
      <c r="G22" s="77"/>
      <c r="H22" s="53">
        <v>1238</v>
      </c>
      <c r="I22" s="119">
        <v>9</v>
      </c>
      <c r="J22" s="454" t="s">
        <v>201</v>
      </c>
      <c r="K22" s="163">
        <f t="shared" si="1"/>
        <v>33</v>
      </c>
      <c r="L22" s="40" t="s">
        <v>0</v>
      </c>
      <c r="M22" s="521">
        <v>12474</v>
      </c>
      <c r="N22" s="128">
        <f t="shared" si="2"/>
        <v>13611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1</v>
      </c>
      <c r="C23" s="537">
        <f t="shared" si="5"/>
        <v>15430</v>
      </c>
      <c r="D23" s="139">
        <f t="shared" si="6"/>
        <v>18325</v>
      </c>
      <c r="E23" s="538">
        <f t="shared" si="3"/>
        <v>92.102906942040235</v>
      </c>
      <c r="F23" s="538">
        <f t="shared" si="4"/>
        <v>84.20190995907231</v>
      </c>
      <c r="G23" s="77"/>
      <c r="H23" s="127">
        <v>791</v>
      </c>
      <c r="I23" s="119">
        <v>27</v>
      </c>
      <c r="J23" s="40" t="s">
        <v>32</v>
      </c>
      <c r="K23" s="163">
        <f t="shared" si="1"/>
        <v>13</v>
      </c>
      <c r="L23" s="40" t="s">
        <v>7</v>
      </c>
      <c r="M23" s="521">
        <v>9933</v>
      </c>
      <c r="N23" s="128">
        <f t="shared" si="2"/>
        <v>12794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0</v>
      </c>
      <c r="C24" s="276">
        <f t="shared" si="5"/>
        <v>13611</v>
      </c>
      <c r="D24" s="9">
        <f t="shared" si="6"/>
        <v>19832</v>
      </c>
      <c r="E24" s="66">
        <f t="shared" si="3"/>
        <v>109.11495911495912</v>
      </c>
      <c r="F24" s="66">
        <f t="shared" si="4"/>
        <v>68.631504638967328</v>
      </c>
      <c r="G24" s="77"/>
      <c r="H24" s="127">
        <v>287</v>
      </c>
      <c r="I24" s="119">
        <v>4</v>
      </c>
      <c r="J24" s="40" t="s">
        <v>12</v>
      </c>
      <c r="K24" s="163">
        <f t="shared" si="1"/>
        <v>16</v>
      </c>
      <c r="L24" s="40" t="s">
        <v>3</v>
      </c>
      <c r="M24" s="521">
        <v>13330</v>
      </c>
      <c r="N24" s="128">
        <f t="shared" si="2"/>
        <v>11777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7</v>
      </c>
      <c r="C25" s="276">
        <f t="shared" si="5"/>
        <v>12794</v>
      </c>
      <c r="D25" s="9">
        <f t="shared" si="6"/>
        <v>15272</v>
      </c>
      <c r="E25" s="66">
        <f t="shared" si="3"/>
        <v>128.80297996577065</v>
      </c>
      <c r="F25" s="66">
        <f t="shared" si="4"/>
        <v>83.774227344159243</v>
      </c>
      <c r="G25" s="87"/>
      <c r="H25" s="127">
        <v>284</v>
      </c>
      <c r="I25" s="119">
        <v>32</v>
      </c>
      <c r="J25" s="40" t="s">
        <v>36</v>
      </c>
      <c r="K25" s="163">
        <f t="shared" si="1"/>
        <v>40</v>
      </c>
      <c r="L25" s="404" t="s">
        <v>2</v>
      </c>
      <c r="M25" s="521">
        <v>12755</v>
      </c>
      <c r="N25" s="128">
        <f t="shared" si="2"/>
        <v>10440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3</v>
      </c>
      <c r="C26" s="276">
        <f t="shared" si="5"/>
        <v>11777</v>
      </c>
      <c r="D26" s="9">
        <f t="shared" si="6"/>
        <v>9888</v>
      </c>
      <c r="E26" s="66">
        <f t="shared" si="3"/>
        <v>88.349587396849216</v>
      </c>
      <c r="F26" s="66">
        <f t="shared" si="4"/>
        <v>119.10396440129449</v>
      </c>
      <c r="G26" s="77"/>
      <c r="H26" s="127">
        <v>166</v>
      </c>
      <c r="I26" s="119">
        <v>39</v>
      </c>
      <c r="J26" s="40" t="s">
        <v>40</v>
      </c>
      <c r="K26" s="163">
        <f t="shared" si="1"/>
        <v>2</v>
      </c>
      <c r="L26" s="40" t="s">
        <v>6</v>
      </c>
      <c r="M26" s="521">
        <v>21646</v>
      </c>
      <c r="N26" s="128">
        <f t="shared" si="2"/>
        <v>8271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4" t="s">
        <v>2</v>
      </c>
      <c r="C27" s="276">
        <f t="shared" si="5"/>
        <v>10440</v>
      </c>
      <c r="D27" s="9">
        <f t="shared" si="6"/>
        <v>13894</v>
      </c>
      <c r="E27" s="66">
        <f t="shared" si="3"/>
        <v>81.850254802038407</v>
      </c>
      <c r="F27" s="66">
        <f t="shared" si="4"/>
        <v>75.140348351806537</v>
      </c>
      <c r="G27" s="77"/>
      <c r="H27" s="127">
        <v>148</v>
      </c>
      <c r="I27" s="119">
        <v>20</v>
      </c>
      <c r="J27" s="40" t="s">
        <v>25</v>
      </c>
      <c r="K27" s="163">
        <f t="shared" si="1"/>
        <v>11</v>
      </c>
      <c r="L27" s="40" t="s">
        <v>18</v>
      </c>
      <c r="M27" s="522">
        <v>5242</v>
      </c>
      <c r="N27" s="128">
        <f t="shared" si="2"/>
        <v>7456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6</v>
      </c>
      <c r="C28" s="276">
        <f t="shared" si="5"/>
        <v>8271</v>
      </c>
      <c r="D28" s="9">
        <f t="shared" si="6"/>
        <v>17241</v>
      </c>
      <c r="E28" s="66">
        <f t="shared" si="3"/>
        <v>38.210292894761153</v>
      </c>
      <c r="F28" s="66">
        <f t="shared" si="4"/>
        <v>47.972855402818865</v>
      </c>
      <c r="G28" s="88"/>
      <c r="H28" s="127">
        <v>113</v>
      </c>
      <c r="I28" s="119">
        <v>7</v>
      </c>
      <c r="J28" s="40" t="s">
        <v>15</v>
      </c>
      <c r="K28" s="252">
        <f t="shared" si="1"/>
        <v>25</v>
      </c>
      <c r="L28" s="103" t="s">
        <v>30</v>
      </c>
      <c r="M28" s="523">
        <v>6774</v>
      </c>
      <c r="N28" s="233">
        <f t="shared" si="2"/>
        <v>7380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18</v>
      </c>
      <c r="C29" s="276">
        <f t="shared" si="5"/>
        <v>7456</v>
      </c>
      <c r="D29" s="9">
        <f t="shared" si="6"/>
        <v>6501</v>
      </c>
      <c r="E29" s="66">
        <f t="shared" si="3"/>
        <v>142.23578786722626</v>
      </c>
      <c r="F29" s="66">
        <f t="shared" si="4"/>
        <v>114.69004768497155</v>
      </c>
      <c r="G29" s="87"/>
      <c r="H29" s="127">
        <v>113</v>
      </c>
      <c r="I29" s="119">
        <v>12</v>
      </c>
      <c r="J29" s="40" t="s">
        <v>19</v>
      </c>
      <c r="K29" s="161"/>
      <c r="L29" s="161" t="s">
        <v>205</v>
      </c>
      <c r="M29" s="524">
        <v>201171</v>
      </c>
      <c r="N29" s="241">
        <f>SUM(H44)</f>
        <v>173397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30</v>
      </c>
      <c r="C30" s="276">
        <f t="shared" si="5"/>
        <v>7380</v>
      </c>
      <c r="D30" s="9">
        <f t="shared" si="6"/>
        <v>4189</v>
      </c>
      <c r="E30" s="72">
        <f t="shared" si="3"/>
        <v>108.94596988485385</v>
      </c>
      <c r="F30" s="78">
        <f t="shared" si="4"/>
        <v>176.17569825734066</v>
      </c>
      <c r="G30" s="90"/>
      <c r="H30" s="127">
        <v>60</v>
      </c>
      <c r="I30" s="119">
        <v>10</v>
      </c>
      <c r="J30" s="40" t="s">
        <v>17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173397</v>
      </c>
      <c r="D31" s="82">
        <f>SUM(L14)</f>
        <v>189905</v>
      </c>
      <c r="E31" s="85">
        <f>SUM(N29/M29*100)</f>
        <v>86.193835095515752</v>
      </c>
      <c r="F31" s="78">
        <f t="shared" si="4"/>
        <v>91.307232563650246</v>
      </c>
      <c r="G31" s="86"/>
      <c r="H31" s="127">
        <v>53</v>
      </c>
      <c r="I31" s="119">
        <v>18</v>
      </c>
      <c r="J31" s="40" t="s">
        <v>23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42</v>
      </c>
      <c r="I32" s="119">
        <v>29</v>
      </c>
      <c r="J32" s="40" t="s">
        <v>57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29</v>
      </c>
      <c r="I33" s="119">
        <v>5</v>
      </c>
      <c r="J33" s="40" t="s">
        <v>13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13</v>
      </c>
      <c r="I34" s="119">
        <v>37</v>
      </c>
      <c r="J34" s="40" t="s">
        <v>38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12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11</v>
      </c>
      <c r="I36" s="119">
        <v>19</v>
      </c>
      <c r="J36" s="40" t="s">
        <v>24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1</v>
      </c>
      <c r="I37" s="119">
        <v>15</v>
      </c>
      <c r="J37" s="40" t="s">
        <v>21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397">
        <v>1</v>
      </c>
      <c r="I38" s="119">
        <v>30</v>
      </c>
      <c r="J38" s="40" t="s">
        <v>34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6</v>
      </c>
      <c r="J39" s="40" t="s">
        <v>14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8</v>
      </c>
      <c r="J40" s="40" t="s">
        <v>16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22</v>
      </c>
      <c r="J41" s="40" t="s">
        <v>27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397">
        <v>0</v>
      </c>
      <c r="I42" s="119">
        <v>28</v>
      </c>
      <c r="J42" s="40" t="s">
        <v>33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53">
        <v>0</v>
      </c>
      <c r="I43" s="119">
        <v>35</v>
      </c>
      <c r="J43" s="40" t="s">
        <v>37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173397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216</v>
      </c>
      <c r="I48" s="119"/>
      <c r="J48" s="262" t="s">
        <v>104</v>
      </c>
      <c r="K48" s="5"/>
      <c r="L48" s="443" t="s">
        <v>215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229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23885</v>
      </c>
      <c r="I50" s="119">
        <v>16</v>
      </c>
      <c r="J50" s="40" t="s">
        <v>3</v>
      </c>
      <c r="K50" s="441">
        <f>SUM(I50)</f>
        <v>16</v>
      </c>
      <c r="L50" s="444">
        <v>30370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8543</v>
      </c>
      <c r="I51" s="119">
        <v>38</v>
      </c>
      <c r="J51" s="40" t="s">
        <v>39</v>
      </c>
      <c r="K51" s="441">
        <f t="shared" ref="K51:K59" si="7">SUM(I51)</f>
        <v>38</v>
      </c>
      <c r="L51" s="445">
        <v>6697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3337</v>
      </c>
      <c r="I52" s="119">
        <v>34</v>
      </c>
      <c r="J52" s="40" t="s">
        <v>1</v>
      </c>
      <c r="K52" s="441">
        <f t="shared" si="7"/>
        <v>34</v>
      </c>
      <c r="L52" s="445">
        <v>3958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216</v>
      </c>
      <c r="D53" s="74" t="s">
        <v>215</v>
      </c>
      <c r="E53" s="74" t="s">
        <v>54</v>
      </c>
      <c r="F53" s="74" t="s">
        <v>53</v>
      </c>
      <c r="G53" s="75" t="s">
        <v>55</v>
      </c>
      <c r="H53" s="53">
        <v>2965</v>
      </c>
      <c r="I53" s="119">
        <v>26</v>
      </c>
      <c r="J53" s="40" t="s">
        <v>31</v>
      </c>
      <c r="K53" s="441">
        <f t="shared" si="7"/>
        <v>26</v>
      </c>
      <c r="L53" s="445">
        <v>4467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23885</v>
      </c>
      <c r="D54" s="139">
        <f>SUM(L50)</f>
        <v>30370</v>
      </c>
      <c r="E54" s="66">
        <f t="shared" ref="E54:E63" si="8">SUM(N67/M67*100)</f>
        <v>110.6401704650732</v>
      </c>
      <c r="F54" s="66">
        <f t="shared" ref="F54:F61" si="9">SUM(C54/D54*100)</f>
        <v>78.646690813302598</v>
      </c>
      <c r="G54" s="77"/>
      <c r="H54" s="127">
        <v>2205</v>
      </c>
      <c r="I54" s="119">
        <v>33</v>
      </c>
      <c r="J54" s="40" t="s">
        <v>0</v>
      </c>
      <c r="K54" s="441">
        <f t="shared" si="7"/>
        <v>33</v>
      </c>
      <c r="L54" s="445">
        <v>2502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39</v>
      </c>
      <c r="C55" s="52">
        <f t="shared" ref="C55:C63" si="10">SUM(H51)</f>
        <v>8543</v>
      </c>
      <c r="D55" s="139">
        <f t="shared" ref="D55:D63" si="11">SUM(L51)</f>
        <v>6697</v>
      </c>
      <c r="E55" s="66">
        <f t="shared" si="8"/>
        <v>93.941060039586546</v>
      </c>
      <c r="F55" s="66">
        <f t="shared" si="9"/>
        <v>127.56458115574138</v>
      </c>
      <c r="G55" s="77"/>
      <c r="H55" s="397">
        <v>1362</v>
      </c>
      <c r="I55" s="119">
        <v>25</v>
      </c>
      <c r="J55" s="40" t="s">
        <v>30</v>
      </c>
      <c r="K55" s="441">
        <f t="shared" si="7"/>
        <v>25</v>
      </c>
      <c r="L55" s="445">
        <v>8021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1</v>
      </c>
      <c r="C56" s="52">
        <f t="shared" si="10"/>
        <v>3337</v>
      </c>
      <c r="D56" s="139">
        <f t="shared" si="11"/>
        <v>3958</v>
      </c>
      <c r="E56" s="66">
        <f t="shared" si="8"/>
        <v>92.029784886927743</v>
      </c>
      <c r="F56" s="66">
        <f t="shared" si="9"/>
        <v>84.310257705912079</v>
      </c>
      <c r="G56" s="77"/>
      <c r="H56" s="127">
        <v>1143</v>
      </c>
      <c r="I56" s="119">
        <v>40</v>
      </c>
      <c r="J56" s="40" t="s">
        <v>2</v>
      </c>
      <c r="K56" s="441">
        <f t="shared" si="7"/>
        <v>40</v>
      </c>
      <c r="L56" s="445">
        <v>404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31</v>
      </c>
      <c r="C57" s="52">
        <f t="shared" si="10"/>
        <v>2965</v>
      </c>
      <c r="D57" s="139">
        <f t="shared" si="11"/>
        <v>4467</v>
      </c>
      <c r="E57" s="66">
        <f t="shared" si="8"/>
        <v>85.348301669545194</v>
      </c>
      <c r="F57" s="66">
        <f t="shared" si="9"/>
        <v>66.37564360868592</v>
      </c>
      <c r="G57" s="77"/>
      <c r="H57" s="53">
        <v>887</v>
      </c>
      <c r="I57" s="119">
        <v>31</v>
      </c>
      <c r="J57" s="40" t="s">
        <v>128</v>
      </c>
      <c r="K57" s="441">
        <f t="shared" si="7"/>
        <v>31</v>
      </c>
      <c r="L57" s="445">
        <v>728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0</v>
      </c>
      <c r="C58" s="52">
        <f t="shared" si="10"/>
        <v>2205</v>
      </c>
      <c r="D58" s="139">
        <f t="shared" si="11"/>
        <v>2502</v>
      </c>
      <c r="E58" s="66">
        <f t="shared" si="8"/>
        <v>61.19900083263947</v>
      </c>
      <c r="F58" s="66">
        <f t="shared" si="9"/>
        <v>88.129496402877692</v>
      </c>
      <c r="G58" s="87"/>
      <c r="H58" s="53">
        <v>525</v>
      </c>
      <c r="I58" s="119">
        <v>14</v>
      </c>
      <c r="J58" s="40" t="s">
        <v>20</v>
      </c>
      <c r="K58" s="441">
        <f t="shared" si="7"/>
        <v>14</v>
      </c>
      <c r="L58" s="445">
        <v>879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30</v>
      </c>
      <c r="C59" s="52">
        <f t="shared" si="10"/>
        <v>1362</v>
      </c>
      <c r="D59" s="139">
        <f t="shared" si="11"/>
        <v>8021</v>
      </c>
      <c r="E59" s="66">
        <f t="shared" si="8"/>
        <v>64.918970448045755</v>
      </c>
      <c r="F59" s="66">
        <f t="shared" si="9"/>
        <v>16.980426380750529</v>
      </c>
      <c r="G59" s="77"/>
      <c r="H59" s="534">
        <v>303</v>
      </c>
      <c r="I59" s="194">
        <v>36</v>
      </c>
      <c r="J59" s="103" t="s">
        <v>5</v>
      </c>
      <c r="K59" s="442">
        <f t="shared" si="7"/>
        <v>36</v>
      </c>
      <c r="L59" s="446">
        <v>111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5">
        <v>7</v>
      </c>
      <c r="B60" s="40" t="s">
        <v>2</v>
      </c>
      <c r="C60" s="128">
        <f t="shared" si="10"/>
        <v>1143</v>
      </c>
      <c r="D60" s="139">
        <f t="shared" si="11"/>
        <v>404</v>
      </c>
      <c r="E60" s="66">
        <f t="shared" si="8"/>
        <v>86.590909090909093</v>
      </c>
      <c r="F60" s="66">
        <f t="shared" si="9"/>
        <v>282.9207920792079</v>
      </c>
      <c r="G60" s="506"/>
      <c r="H60" s="541">
        <v>229</v>
      </c>
      <c r="I60" s="303">
        <v>15</v>
      </c>
      <c r="J60" s="519" t="s">
        <v>21</v>
      </c>
      <c r="K60" s="507" t="s">
        <v>8</v>
      </c>
      <c r="L60" s="531">
        <v>59499</v>
      </c>
      <c r="M60" s="508"/>
      <c r="N60" s="130"/>
      <c r="Q60" s="129"/>
      <c r="R60" s="508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71</v>
      </c>
      <c r="C61" s="52">
        <f t="shared" si="10"/>
        <v>887</v>
      </c>
      <c r="D61" s="139">
        <f t="shared" si="11"/>
        <v>728</v>
      </c>
      <c r="E61" s="66">
        <f t="shared" si="8"/>
        <v>123.02357836338417</v>
      </c>
      <c r="F61" s="66">
        <f t="shared" si="9"/>
        <v>121.84065934065933</v>
      </c>
      <c r="G61" s="88"/>
      <c r="H61" s="127">
        <v>197</v>
      </c>
      <c r="I61" s="119">
        <v>1</v>
      </c>
      <c r="J61" s="40" t="s">
        <v>4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20</v>
      </c>
      <c r="C62" s="52">
        <f t="shared" si="10"/>
        <v>525</v>
      </c>
      <c r="D62" s="139">
        <f t="shared" si="11"/>
        <v>879</v>
      </c>
      <c r="E62" s="66">
        <f t="shared" si="8"/>
        <v>75.867052023121389</v>
      </c>
      <c r="F62" s="66">
        <f>SUM(C62/D62*100)</f>
        <v>59.726962457337883</v>
      </c>
      <c r="G62" s="87"/>
      <c r="H62" s="53">
        <v>167</v>
      </c>
      <c r="I62" s="119">
        <v>24</v>
      </c>
      <c r="J62" s="404" t="s">
        <v>29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5</v>
      </c>
      <c r="C63" s="52">
        <f t="shared" si="10"/>
        <v>303</v>
      </c>
      <c r="D63" s="139">
        <f t="shared" si="11"/>
        <v>111</v>
      </c>
      <c r="E63" s="72">
        <f t="shared" si="8"/>
        <v>62.47422680412371</v>
      </c>
      <c r="F63" s="66">
        <f>SUM(C63/D63*100)</f>
        <v>272.97297297297297</v>
      </c>
      <c r="G63" s="90"/>
      <c r="H63" s="53">
        <v>113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46090</v>
      </c>
      <c r="D64" s="82">
        <f>SUM(L60)</f>
        <v>59499</v>
      </c>
      <c r="E64" s="85">
        <f>SUM(N77/M77*100)</f>
        <v>96.249425719416948</v>
      </c>
      <c r="F64" s="85">
        <f>SUM(C64/D64*100)</f>
        <v>77.463486781290442</v>
      </c>
      <c r="G64" s="86"/>
      <c r="H64" s="471">
        <v>80</v>
      </c>
      <c r="I64" s="119">
        <v>9</v>
      </c>
      <c r="J64" s="454" t="s">
        <v>201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128">
        <v>68</v>
      </c>
      <c r="I65" s="119">
        <v>37</v>
      </c>
      <c r="J65" s="40" t="s">
        <v>38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49</v>
      </c>
      <c r="I66" s="119">
        <v>17</v>
      </c>
      <c r="J66" s="40" t="s">
        <v>22</v>
      </c>
      <c r="K66" s="1"/>
      <c r="L66" s="263" t="s">
        <v>104</v>
      </c>
      <c r="M66" s="464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127">
        <v>26</v>
      </c>
      <c r="I67" s="119">
        <v>19</v>
      </c>
      <c r="J67" s="40" t="s">
        <v>24</v>
      </c>
      <c r="K67" s="5">
        <f>SUM(I50)</f>
        <v>16</v>
      </c>
      <c r="L67" s="40" t="s">
        <v>3</v>
      </c>
      <c r="M67" s="238">
        <v>21588</v>
      </c>
      <c r="N67" s="128">
        <f>SUM(H50)</f>
        <v>23885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53">
        <v>6</v>
      </c>
      <c r="I68" s="119">
        <v>23</v>
      </c>
      <c r="J68" s="40" t="s">
        <v>28</v>
      </c>
      <c r="K68" s="5">
        <f t="shared" ref="K68:K76" si="12">SUM(I51)</f>
        <v>38</v>
      </c>
      <c r="L68" s="40" t="s">
        <v>39</v>
      </c>
      <c r="M68" s="239">
        <v>9094</v>
      </c>
      <c r="N68" s="128">
        <f t="shared" ref="N68:N76" si="13">SUM(H51)</f>
        <v>8543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2</v>
      </c>
      <c r="J69" s="40" t="s">
        <v>6</v>
      </c>
      <c r="K69" s="5">
        <f t="shared" si="12"/>
        <v>34</v>
      </c>
      <c r="L69" s="40" t="s">
        <v>1</v>
      </c>
      <c r="M69" s="239">
        <v>3626</v>
      </c>
      <c r="N69" s="128">
        <f t="shared" si="13"/>
        <v>3337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3</v>
      </c>
      <c r="J70" s="40" t="s">
        <v>11</v>
      </c>
      <c r="K70" s="5">
        <f t="shared" si="12"/>
        <v>26</v>
      </c>
      <c r="L70" s="40" t="s">
        <v>31</v>
      </c>
      <c r="M70" s="239">
        <v>3474</v>
      </c>
      <c r="N70" s="128">
        <f t="shared" si="13"/>
        <v>2965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53">
        <v>0</v>
      </c>
      <c r="I71" s="119">
        <v>4</v>
      </c>
      <c r="J71" s="40" t="s">
        <v>12</v>
      </c>
      <c r="K71" s="5">
        <f t="shared" si="12"/>
        <v>33</v>
      </c>
      <c r="L71" s="40" t="s">
        <v>0</v>
      </c>
      <c r="M71" s="239">
        <v>3603</v>
      </c>
      <c r="N71" s="128">
        <f t="shared" si="13"/>
        <v>2205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127">
        <v>0</v>
      </c>
      <c r="I72" s="119">
        <v>5</v>
      </c>
      <c r="J72" s="40" t="s">
        <v>13</v>
      </c>
      <c r="K72" s="5">
        <f t="shared" si="12"/>
        <v>25</v>
      </c>
      <c r="L72" s="40" t="s">
        <v>30</v>
      </c>
      <c r="M72" s="239">
        <v>2098</v>
      </c>
      <c r="N72" s="128">
        <f t="shared" si="13"/>
        <v>1362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6</v>
      </c>
      <c r="J73" s="40" t="s">
        <v>14</v>
      </c>
      <c r="K73" s="5">
        <f t="shared" si="12"/>
        <v>40</v>
      </c>
      <c r="L73" s="40" t="s">
        <v>2</v>
      </c>
      <c r="M73" s="239">
        <v>1320</v>
      </c>
      <c r="N73" s="128">
        <f t="shared" si="13"/>
        <v>1143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7</v>
      </c>
      <c r="J74" s="40" t="s">
        <v>15</v>
      </c>
      <c r="K74" s="5">
        <f t="shared" si="12"/>
        <v>31</v>
      </c>
      <c r="L74" s="40" t="s">
        <v>71</v>
      </c>
      <c r="M74" s="239">
        <v>721</v>
      </c>
      <c r="N74" s="128">
        <f t="shared" si="13"/>
        <v>887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127">
        <v>0</v>
      </c>
      <c r="I75" s="119">
        <v>8</v>
      </c>
      <c r="J75" s="40" t="s">
        <v>16</v>
      </c>
      <c r="K75" s="5">
        <f t="shared" si="12"/>
        <v>14</v>
      </c>
      <c r="L75" s="40" t="s">
        <v>20</v>
      </c>
      <c r="M75" s="239">
        <v>692</v>
      </c>
      <c r="N75" s="128">
        <f t="shared" si="13"/>
        <v>525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10</v>
      </c>
      <c r="J76" s="40" t="s">
        <v>17</v>
      </c>
      <c r="K76" s="18">
        <f t="shared" si="12"/>
        <v>36</v>
      </c>
      <c r="L76" s="103" t="s">
        <v>5</v>
      </c>
      <c r="M76" s="240">
        <v>485</v>
      </c>
      <c r="N76" s="233">
        <f t="shared" si="13"/>
        <v>303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53">
        <v>0</v>
      </c>
      <c r="I77" s="119">
        <v>11</v>
      </c>
      <c r="J77" s="40" t="s">
        <v>18</v>
      </c>
      <c r="K77" s="5"/>
      <c r="L77" s="161" t="s">
        <v>69</v>
      </c>
      <c r="M77" s="409">
        <v>47886</v>
      </c>
      <c r="N77" s="241">
        <f>SUM(H90)</f>
        <v>46090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53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127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127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46090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sqref="A3:H3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219</v>
      </c>
      <c r="I2" s="5"/>
      <c r="J2" s="254" t="s">
        <v>122</v>
      </c>
      <c r="K2" s="117"/>
      <c r="L2" s="432" t="s">
        <v>230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28571</v>
      </c>
      <c r="I4" s="119">
        <v>33</v>
      </c>
      <c r="J4" s="225" t="s">
        <v>0</v>
      </c>
      <c r="K4" s="167">
        <f>SUM(I4)</f>
        <v>33</v>
      </c>
      <c r="L4" s="425">
        <v>20019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9023</v>
      </c>
      <c r="I5" s="119">
        <v>13</v>
      </c>
      <c r="J5" s="225" t="s">
        <v>7</v>
      </c>
      <c r="K5" s="167">
        <f t="shared" ref="K5:K13" si="0">SUM(I5)</f>
        <v>13</v>
      </c>
      <c r="L5" s="426">
        <v>6136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8742</v>
      </c>
      <c r="I6" s="119">
        <v>34</v>
      </c>
      <c r="J6" s="225" t="s">
        <v>1</v>
      </c>
      <c r="K6" s="167">
        <f t="shared" si="0"/>
        <v>34</v>
      </c>
      <c r="L6" s="426">
        <v>19681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8086</v>
      </c>
      <c r="I7" s="119">
        <v>40</v>
      </c>
      <c r="J7" s="225" t="s">
        <v>2</v>
      </c>
      <c r="K7" s="167">
        <f t="shared" si="0"/>
        <v>40</v>
      </c>
      <c r="L7" s="426">
        <v>17131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7812</v>
      </c>
      <c r="I8" s="119">
        <v>9</v>
      </c>
      <c r="J8" s="472" t="s">
        <v>200</v>
      </c>
      <c r="K8" s="167">
        <f t="shared" si="0"/>
        <v>9</v>
      </c>
      <c r="L8" s="426">
        <v>7827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7133</v>
      </c>
      <c r="I9" s="119">
        <v>24</v>
      </c>
      <c r="J9" s="225" t="s">
        <v>29</v>
      </c>
      <c r="K9" s="167">
        <f t="shared" si="0"/>
        <v>24</v>
      </c>
      <c r="L9" s="426">
        <v>6700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3708</v>
      </c>
      <c r="I10" s="119">
        <v>25</v>
      </c>
      <c r="J10" s="225" t="s">
        <v>30</v>
      </c>
      <c r="K10" s="167">
        <f t="shared" si="0"/>
        <v>25</v>
      </c>
      <c r="L10" s="426">
        <v>3858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2928</v>
      </c>
      <c r="I11" s="119">
        <v>36</v>
      </c>
      <c r="J11" s="225" t="s">
        <v>5</v>
      </c>
      <c r="K11" s="167">
        <f t="shared" si="0"/>
        <v>36</v>
      </c>
      <c r="L11" s="426">
        <v>4086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1419</v>
      </c>
      <c r="I12" s="119">
        <v>12</v>
      </c>
      <c r="J12" s="225" t="s">
        <v>19</v>
      </c>
      <c r="K12" s="167">
        <f t="shared" si="0"/>
        <v>12</v>
      </c>
      <c r="L12" s="426">
        <v>2400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1025</v>
      </c>
      <c r="I13" s="194">
        <v>17</v>
      </c>
      <c r="J13" s="302" t="s">
        <v>22</v>
      </c>
      <c r="K13" s="253">
        <f t="shared" si="0"/>
        <v>17</v>
      </c>
      <c r="L13" s="434">
        <v>1010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6">
        <v>1022</v>
      </c>
      <c r="I14" s="303">
        <v>22</v>
      </c>
      <c r="J14" s="526" t="s">
        <v>27</v>
      </c>
      <c r="K14" s="117" t="s">
        <v>8</v>
      </c>
      <c r="L14" s="435">
        <v>95146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804</v>
      </c>
      <c r="I15" s="119">
        <v>16</v>
      </c>
      <c r="J15" s="225" t="s">
        <v>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688</v>
      </c>
      <c r="I16" s="119">
        <v>31</v>
      </c>
      <c r="J16" s="119" t="s">
        <v>183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621</v>
      </c>
      <c r="I17" s="119">
        <v>26</v>
      </c>
      <c r="J17" s="225" t="s">
        <v>31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604</v>
      </c>
      <c r="I18" s="119">
        <v>21</v>
      </c>
      <c r="J18" s="225" t="s">
        <v>26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582</v>
      </c>
      <c r="I19" s="119">
        <v>6</v>
      </c>
      <c r="J19" s="225" t="s">
        <v>14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397">
        <v>534</v>
      </c>
      <c r="I20" s="119">
        <v>1</v>
      </c>
      <c r="J20" s="225" t="s">
        <v>4</v>
      </c>
      <c r="K20" s="167">
        <f>SUM(I4)</f>
        <v>33</v>
      </c>
      <c r="L20" s="225" t="s">
        <v>0</v>
      </c>
      <c r="M20" s="436">
        <v>66466</v>
      </c>
      <c r="N20" s="128">
        <f>SUM(H4)</f>
        <v>28571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216</v>
      </c>
      <c r="D21" s="74" t="s">
        <v>215</v>
      </c>
      <c r="E21" s="74" t="s">
        <v>54</v>
      </c>
      <c r="F21" s="74" t="s">
        <v>53</v>
      </c>
      <c r="G21" s="75" t="s">
        <v>55</v>
      </c>
      <c r="H21" s="127">
        <v>489</v>
      </c>
      <c r="I21" s="119">
        <v>38</v>
      </c>
      <c r="J21" s="225" t="s">
        <v>39</v>
      </c>
      <c r="K21" s="167">
        <f t="shared" ref="K21:K29" si="1">SUM(I5)</f>
        <v>13</v>
      </c>
      <c r="L21" s="225" t="s">
        <v>7</v>
      </c>
      <c r="M21" s="437">
        <v>10914</v>
      </c>
      <c r="N21" s="128">
        <f t="shared" ref="N21:N29" si="2">SUM(H5)</f>
        <v>9023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28571</v>
      </c>
      <c r="D22" s="139">
        <f>SUM(L4)</f>
        <v>20019</v>
      </c>
      <c r="E22" s="70">
        <f t="shared" ref="E22:E31" si="3">SUM(N20/M20*100)</f>
        <v>42.98588752143953</v>
      </c>
      <c r="F22" s="66">
        <f t="shared" ref="F22:F32" si="4">SUM(C22/D22*100)</f>
        <v>142.71941655427344</v>
      </c>
      <c r="G22" s="77"/>
      <c r="H22" s="397">
        <v>218</v>
      </c>
      <c r="I22" s="119">
        <v>18</v>
      </c>
      <c r="J22" s="225" t="s">
        <v>23</v>
      </c>
      <c r="K22" s="167">
        <f t="shared" si="1"/>
        <v>34</v>
      </c>
      <c r="L22" s="225" t="s">
        <v>1</v>
      </c>
      <c r="M22" s="437">
        <v>9396</v>
      </c>
      <c r="N22" s="128">
        <f t="shared" si="2"/>
        <v>8742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7</v>
      </c>
      <c r="C23" s="52">
        <f t="shared" ref="C23:C31" si="5">SUM(H5)</f>
        <v>9023</v>
      </c>
      <c r="D23" s="139">
        <f t="shared" ref="D23:D31" si="6">SUM(L5)</f>
        <v>6136</v>
      </c>
      <c r="E23" s="70">
        <f t="shared" si="3"/>
        <v>82.673630199743457</v>
      </c>
      <c r="F23" s="66">
        <f t="shared" si="4"/>
        <v>147.05019556714473</v>
      </c>
      <c r="G23" s="77"/>
      <c r="H23" s="397">
        <v>210</v>
      </c>
      <c r="I23" s="119">
        <v>14</v>
      </c>
      <c r="J23" s="225" t="s">
        <v>20</v>
      </c>
      <c r="K23" s="167">
        <f t="shared" si="1"/>
        <v>40</v>
      </c>
      <c r="L23" s="225" t="s">
        <v>2</v>
      </c>
      <c r="M23" s="437">
        <v>11711</v>
      </c>
      <c r="N23" s="128">
        <f t="shared" si="2"/>
        <v>8086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1</v>
      </c>
      <c r="C24" s="52">
        <f t="shared" si="5"/>
        <v>8742</v>
      </c>
      <c r="D24" s="139">
        <f t="shared" si="6"/>
        <v>19681</v>
      </c>
      <c r="E24" s="70">
        <f t="shared" si="3"/>
        <v>93.039591315453379</v>
      </c>
      <c r="F24" s="66">
        <f t="shared" si="4"/>
        <v>44.418474671002492</v>
      </c>
      <c r="G24" s="77"/>
      <c r="H24" s="127">
        <v>97</v>
      </c>
      <c r="I24" s="119">
        <v>2</v>
      </c>
      <c r="J24" s="225" t="s">
        <v>6</v>
      </c>
      <c r="K24" s="167">
        <f t="shared" si="1"/>
        <v>9</v>
      </c>
      <c r="L24" s="472" t="s">
        <v>199</v>
      </c>
      <c r="M24" s="437">
        <v>8437</v>
      </c>
      <c r="N24" s="128">
        <f t="shared" si="2"/>
        <v>7812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2</v>
      </c>
      <c r="C25" s="52">
        <f t="shared" si="5"/>
        <v>8086</v>
      </c>
      <c r="D25" s="139">
        <f t="shared" si="6"/>
        <v>17131</v>
      </c>
      <c r="E25" s="70">
        <f t="shared" si="3"/>
        <v>69.046195884211429</v>
      </c>
      <c r="F25" s="66">
        <f t="shared" si="4"/>
        <v>47.200980678302493</v>
      </c>
      <c r="G25" s="77"/>
      <c r="H25" s="127">
        <v>83</v>
      </c>
      <c r="I25" s="119">
        <v>5</v>
      </c>
      <c r="J25" s="225" t="s">
        <v>13</v>
      </c>
      <c r="K25" s="167">
        <f t="shared" si="1"/>
        <v>24</v>
      </c>
      <c r="L25" s="225" t="s">
        <v>29</v>
      </c>
      <c r="M25" s="437">
        <v>7652</v>
      </c>
      <c r="N25" s="128">
        <f t="shared" si="2"/>
        <v>7133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472" t="s">
        <v>199</v>
      </c>
      <c r="C26" s="52">
        <f t="shared" si="5"/>
        <v>7812</v>
      </c>
      <c r="D26" s="139">
        <f t="shared" si="6"/>
        <v>7827</v>
      </c>
      <c r="E26" s="70">
        <f t="shared" si="3"/>
        <v>92.592153609102752</v>
      </c>
      <c r="F26" s="66">
        <f t="shared" si="4"/>
        <v>99.808355691835942</v>
      </c>
      <c r="G26" s="87"/>
      <c r="H26" s="127">
        <v>63</v>
      </c>
      <c r="I26" s="119">
        <v>11</v>
      </c>
      <c r="J26" s="225" t="s">
        <v>18</v>
      </c>
      <c r="K26" s="167">
        <f t="shared" si="1"/>
        <v>25</v>
      </c>
      <c r="L26" s="225" t="s">
        <v>30</v>
      </c>
      <c r="M26" s="437">
        <v>3542</v>
      </c>
      <c r="N26" s="128">
        <f t="shared" si="2"/>
        <v>3708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7133</v>
      </c>
      <c r="D27" s="139">
        <f t="shared" si="6"/>
        <v>6700</v>
      </c>
      <c r="E27" s="70">
        <f t="shared" si="3"/>
        <v>93.21745948771563</v>
      </c>
      <c r="F27" s="66">
        <f t="shared" si="4"/>
        <v>106.46268656716418</v>
      </c>
      <c r="G27" s="91"/>
      <c r="H27" s="127">
        <v>39</v>
      </c>
      <c r="I27" s="119">
        <v>29</v>
      </c>
      <c r="J27" s="225" t="s">
        <v>116</v>
      </c>
      <c r="K27" s="167">
        <f t="shared" si="1"/>
        <v>36</v>
      </c>
      <c r="L27" s="225" t="s">
        <v>5</v>
      </c>
      <c r="M27" s="437">
        <v>3330</v>
      </c>
      <c r="N27" s="128">
        <f t="shared" si="2"/>
        <v>2928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30</v>
      </c>
      <c r="C28" s="52">
        <f t="shared" si="5"/>
        <v>3708</v>
      </c>
      <c r="D28" s="139">
        <f t="shared" si="6"/>
        <v>3858</v>
      </c>
      <c r="E28" s="70">
        <f t="shared" si="3"/>
        <v>104.686617730096</v>
      </c>
      <c r="F28" s="66">
        <f t="shared" si="4"/>
        <v>96.11197511664075</v>
      </c>
      <c r="G28" s="77"/>
      <c r="H28" s="397">
        <v>11</v>
      </c>
      <c r="I28" s="119">
        <v>27</v>
      </c>
      <c r="J28" s="225" t="s">
        <v>32</v>
      </c>
      <c r="K28" s="167">
        <f t="shared" si="1"/>
        <v>12</v>
      </c>
      <c r="L28" s="225" t="s">
        <v>19</v>
      </c>
      <c r="M28" s="437">
        <v>2847</v>
      </c>
      <c r="N28" s="128">
        <f t="shared" si="2"/>
        <v>1419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5</v>
      </c>
      <c r="C29" s="52">
        <f t="shared" si="5"/>
        <v>2928</v>
      </c>
      <c r="D29" s="139">
        <f t="shared" si="6"/>
        <v>4086</v>
      </c>
      <c r="E29" s="70">
        <f t="shared" si="3"/>
        <v>87.927927927927925</v>
      </c>
      <c r="F29" s="66">
        <f t="shared" si="4"/>
        <v>71.659324522760642</v>
      </c>
      <c r="G29" s="88"/>
      <c r="H29" s="127">
        <v>10</v>
      </c>
      <c r="I29" s="119">
        <v>23</v>
      </c>
      <c r="J29" s="225" t="s">
        <v>28</v>
      </c>
      <c r="K29" s="253">
        <f t="shared" si="1"/>
        <v>17</v>
      </c>
      <c r="L29" s="302" t="s">
        <v>22</v>
      </c>
      <c r="M29" s="438">
        <v>1037</v>
      </c>
      <c r="N29" s="128">
        <f t="shared" si="2"/>
        <v>1025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1419</v>
      </c>
      <c r="D30" s="139">
        <f t="shared" si="6"/>
        <v>2400</v>
      </c>
      <c r="E30" s="70">
        <f t="shared" si="3"/>
        <v>49.841938883034778</v>
      </c>
      <c r="F30" s="66">
        <f t="shared" si="4"/>
        <v>59.125000000000007</v>
      </c>
      <c r="G30" s="87"/>
      <c r="H30" s="127">
        <v>5</v>
      </c>
      <c r="I30" s="119">
        <v>4</v>
      </c>
      <c r="J30" s="225" t="s">
        <v>12</v>
      </c>
      <c r="K30" s="161"/>
      <c r="L30" s="451" t="s">
        <v>129</v>
      </c>
      <c r="M30" s="439">
        <v>131851</v>
      </c>
      <c r="N30" s="128">
        <f>SUM(H44)</f>
        <v>84539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22</v>
      </c>
      <c r="C31" s="52">
        <f t="shared" si="5"/>
        <v>1025</v>
      </c>
      <c r="D31" s="139">
        <f t="shared" si="6"/>
        <v>1010</v>
      </c>
      <c r="E31" s="71">
        <f t="shared" si="3"/>
        <v>98.842815814850525</v>
      </c>
      <c r="F31" s="78">
        <f t="shared" si="4"/>
        <v>101.48514851485149</v>
      </c>
      <c r="G31" s="90"/>
      <c r="H31" s="127">
        <v>5</v>
      </c>
      <c r="I31" s="119">
        <v>15</v>
      </c>
      <c r="J31" s="225" t="s">
        <v>21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84539</v>
      </c>
      <c r="D32" s="82">
        <f>SUM(L14)</f>
        <v>95146</v>
      </c>
      <c r="E32" s="83">
        <f>SUM(N30/M30*100)</f>
        <v>64.117071542877952</v>
      </c>
      <c r="F32" s="78">
        <f t="shared" si="4"/>
        <v>88.85186975805604</v>
      </c>
      <c r="G32" s="86"/>
      <c r="H32" s="128">
        <v>5</v>
      </c>
      <c r="I32" s="119">
        <v>32</v>
      </c>
      <c r="J32" s="225" t="s">
        <v>36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2</v>
      </c>
      <c r="I33" s="119">
        <v>20</v>
      </c>
      <c r="J33" s="225" t="s">
        <v>25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3</v>
      </c>
      <c r="J34" s="225" t="s">
        <v>11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7</v>
      </c>
      <c r="J35" s="225" t="s">
        <v>15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8</v>
      </c>
      <c r="J36" s="225" t="s">
        <v>16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28</v>
      </c>
      <c r="J39" s="225" t="s">
        <v>33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30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35</v>
      </c>
      <c r="J41" s="225" t="s">
        <v>37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397">
        <v>0</v>
      </c>
      <c r="I42" s="119">
        <v>37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39</v>
      </c>
      <c r="J43" s="225" t="s">
        <v>40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84539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216</v>
      </c>
      <c r="I48" s="5"/>
      <c r="J48" s="250" t="s">
        <v>125</v>
      </c>
      <c r="K48" s="117"/>
      <c r="L48" s="411" t="s">
        <v>230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40775</v>
      </c>
      <c r="I50" s="225">
        <v>36</v>
      </c>
      <c r="J50" s="225" t="s">
        <v>5</v>
      </c>
      <c r="K50" s="170">
        <f>SUM(I50)</f>
        <v>36</v>
      </c>
      <c r="L50" s="412">
        <v>78940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397">
        <v>23960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28868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397">
        <v>18971</v>
      </c>
      <c r="I52" s="225">
        <v>16</v>
      </c>
      <c r="J52" s="224" t="s">
        <v>3</v>
      </c>
      <c r="K52" s="170">
        <f t="shared" si="7"/>
        <v>16</v>
      </c>
      <c r="L52" s="412">
        <v>18829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17004</v>
      </c>
      <c r="I53" s="225">
        <v>26</v>
      </c>
      <c r="J53" s="224" t="s">
        <v>31</v>
      </c>
      <c r="K53" s="170">
        <f t="shared" si="7"/>
        <v>26</v>
      </c>
      <c r="L53" s="412">
        <v>15591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216</v>
      </c>
      <c r="D54" s="74" t="s">
        <v>215</v>
      </c>
      <c r="E54" s="74" t="s">
        <v>54</v>
      </c>
      <c r="F54" s="74" t="s">
        <v>53</v>
      </c>
      <c r="G54" s="75" t="s">
        <v>55</v>
      </c>
      <c r="H54" s="127">
        <v>14186</v>
      </c>
      <c r="I54" s="225">
        <v>24</v>
      </c>
      <c r="J54" s="224" t="s">
        <v>29</v>
      </c>
      <c r="K54" s="170">
        <f t="shared" si="7"/>
        <v>24</v>
      </c>
      <c r="L54" s="412">
        <v>14316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40775</v>
      </c>
      <c r="D55" s="9">
        <f t="shared" ref="D55:D64" si="8">SUM(L50)</f>
        <v>78940</v>
      </c>
      <c r="E55" s="66">
        <f>SUM(N66/M66*100)</f>
        <v>77.643004036864966</v>
      </c>
      <c r="F55" s="66">
        <f t="shared" ref="F55:F65" si="9">SUM(C55/D55*100)</f>
        <v>51.653154294400814</v>
      </c>
      <c r="G55" s="77"/>
      <c r="H55" s="127">
        <v>10159</v>
      </c>
      <c r="I55" s="225">
        <v>40</v>
      </c>
      <c r="J55" s="224" t="s">
        <v>2</v>
      </c>
      <c r="K55" s="170">
        <f t="shared" si="7"/>
        <v>40</v>
      </c>
      <c r="L55" s="412">
        <v>13445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23960</v>
      </c>
      <c r="D56" s="9">
        <f t="shared" si="8"/>
        <v>28868</v>
      </c>
      <c r="E56" s="66">
        <f t="shared" ref="E56:E65" si="11">SUM(N67/M67*100)</f>
        <v>41.471942396233601</v>
      </c>
      <c r="F56" s="66">
        <f t="shared" si="9"/>
        <v>82.998475820978243</v>
      </c>
      <c r="G56" s="77"/>
      <c r="H56" s="127">
        <v>9590</v>
      </c>
      <c r="I56" s="224">
        <v>25</v>
      </c>
      <c r="J56" s="224" t="s">
        <v>30</v>
      </c>
      <c r="K56" s="170">
        <f t="shared" si="7"/>
        <v>25</v>
      </c>
      <c r="L56" s="412">
        <v>6756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</v>
      </c>
      <c r="C57" s="52">
        <f t="shared" si="10"/>
        <v>18971</v>
      </c>
      <c r="D57" s="9">
        <f t="shared" si="8"/>
        <v>18829</v>
      </c>
      <c r="E57" s="66">
        <f t="shared" si="11"/>
        <v>94.359612036806766</v>
      </c>
      <c r="F57" s="66">
        <f t="shared" si="9"/>
        <v>100.7541558234638</v>
      </c>
      <c r="G57" s="77"/>
      <c r="H57" s="397">
        <v>8481</v>
      </c>
      <c r="I57" s="225">
        <v>38</v>
      </c>
      <c r="J57" s="224" t="s">
        <v>39</v>
      </c>
      <c r="K57" s="170">
        <f t="shared" si="7"/>
        <v>38</v>
      </c>
      <c r="L57" s="412">
        <v>10936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31</v>
      </c>
      <c r="C58" s="52">
        <f t="shared" si="10"/>
        <v>17004</v>
      </c>
      <c r="D58" s="9">
        <f t="shared" si="8"/>
        <v>15591</v>
      </c>
      <c r="E58" s="66">
        <f t="shared" si="11"/>
        <v>93.753101394938525</v>
      </c>
      <c r="F58" s="66">
        <f t="shared" si="9"/>
        <v>109.06292091591303</v>
      </c>
      <c r="G58" s="77"/>
      <c r="H58" s="539">
        <v>5023</v>
      </c>
      <c r="I58" s="302">
        <v>37</v>
      </c>
      <c r="J58" s="227" t="s">
        <v>38</v>
      </c>
      <c r="K58" s="170">
        <f t="shared" si="7"/>
        <v>37</v>
      </c>
      <c r="L58" s="410">
        <v>6861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29</v>
      </c>
      <c r="C59" s="52">
        <f t="shared" si="10"/>
        <v>14186</v>
      </c>
      <c r="D59" s="9">
        <f t="shared" si="8"/>
        <v>14316</v>
      </c>
      <c r="E59" s="66">
        <f t="shared" si="11"/>
        <v>101.18402282453638</v>
      </c>
      <c r="F59" s="66">
        <f t="shared" si="9"/>
        <v>99.091925118748264</v>
      </c>
      <c r="G59" s="87"/>
      <c r="H59" s="539">
        <v>4313</v>
      </c>
      <c r="I59" s="302">
        <v>33</v>
      </c>
      <c r="J59" s="227" t="s">
        <v>0</v>
      </c>
      <c r="K59" s="170">
        <f t="shared" si="7"/>
        <v>33</v>
      </c>
      <c r="L59" s="410">
        <v>2816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2</v>
      </c>
      <c r="C60" s="52">
        <f t="shared" si="10"/>
        <v>10159</v>
      </c>
      <c r="D60" s="9">
        <f t="shared" si="8"/>
        <v>13445</v>
      </c>
      <c r="E60" s="66">
        <f t="shared" si="11"/>
        <v>77.460922607701107</v>
      </c>
      <c r="F60" s="66">
        <f t="shared" si="9"/>
        <v>75.559687616214205</v>
      </c>
      <c r="G60" s="77"/>
      <c r="H60" s="541">
        <v>2781</v>
      </c>
      <c r="I60" s="304">
        <v>15</v>
      </c>
      <c r="J60" s="304" t="s">
        <v>21</v>
      </c>
      <c r="K60" s="117" t="s">
        <v>8</v>
      </c>
      <c r="L60" s="414">
        <v>218799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30</v>
      </c>
      <c r="C61" s="52">
        <f t="shared" si="10"/>
        <v>9590</v>
      </c>
      <c r="D61" s="9">
        <f t="shared" si="8"/>
        <v>6756</v>
      </c>
      <c r="E61" s="66">
        <f t="shared" si="11"/>
        <v>95.299612441617811</v>
      </c>
      <c r="F61" s="66">
        <f t="shared" si="9"/>
        <v>141.94789816459442</v>
      </c>
      <c r="G61" s="77"/>
      <c r="H61" s="127">
        <v>2533</v>
      </c>
      <c r="I61" s="225">
        <v>30</v>
      </c>
      <c r="J61" s="224" t="s">
        <v>119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39</v>
      </c>
      <c r="C62" s="52">
        <f t="shared" si="10"/>
        <v>8481</v>
      </c>
      <c r="D62" s="9">
        <f t="shared" si="8"/>
        <v>10936</v>
      </c>
      <c r="E62" s="66">
        <f t="shared" si="11"/>
        <v>98.216560509554142</v>
      </c>
      <c r="F62" s="66">
        <f t="shared" si="9"/>
        <v>77.551207022677389</v>
      </c>
      <c r="G62" s="88"/>
      <c r="H62" s="127">
        <v>2293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38</v>
      </c>
      <c r="C63" s="52">
        <f t="shared" si="10"/>
        <v>5023</v>
      </c>
      <c r="D63" s="9">
        <f t="shared" si="8"/>
        <v>6861</v>
      </c>
      <c r="E63" s="66">
        <f t="shared" si="11"/>
        <v>109.69644027080147</v>
      </c>
      <c r="F63" s="66">
        <f t="shared" si="9"/>
        <v>73.210902200845368</v>
      </c>
      <c r="G63" s="87"/>
      <c r="H63" s="127">
        <v>2007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0</v>
      </c>
      <c r="C64" s="52">
        <f t="shared" si="10"/>
        <v>4313</v>
      </c>
      <c r="D64" s="9">
        <f t="shared" si="8"/>
        <v>2816</v>
      </c>
      <c r="E64" s="72">
        <f t="shared" si="11"/>
        <v>26.755583126550871</v>
      </c>
      <c r="F64" s="66">
        <f t="shared" si="9"/>
        <v>153.16051136363635</v>
      </c>
      <c r="G64" s="90"/>
      <c r="H64" s="169">
        <v>1494</v>
      </c>
      <c r="I64" s="224">
        <v>1</v>
      </c>
      <c r="J64" s="224" t="s">
        <v>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169330</v>
      </c>
      <c r="D65" s="82">
        <f>SUM(L60)</f>
        <v>218799</v>
      </c>
      <c r="E65" s="85">
        <f t="shared" si="11"/>
        <v>72.252090800477902</v>
      </c>
      <c r="F65" s="85">
        <f t="shared" si="9"/>
        <v>77.390664491153984</v>
      </c>
      <c r="G65" s="86"/>
      <c r="H65" s="449">
        <v>1361</v>
      </c>
      <c r="I65" s="224">
        <v>18</v>
      </c>
      <c r="J65" s="224" t="s">
        <v>23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1104</v>
      </c>
      <c r="I66" s="225">
        <v>35</v>
      </c>
      <c r="J66" s="224" t="s">
        <v>37</v>
      </c>
      <c r="K66" s="163">
        <f>SUM(I50)</f>
        <v>36</v>
      </c>
      <c r="L66" s="225" t="s">
        <v>5</v>
      </c>
      <c r="M66" s="424">
        <v>52516</v>
      </c>
      <c r="N66" s="128">
        <f>SUM(H50)</f>
        <v>40775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1095</v>
      </c>
      <c r="I67" s="225">
        <v>29</v>
      </c>
      <c r="J67" s="224" t="s">
        <v>116</v>
      </c>
      <c r="K67" s="163">
        <f t="shared" ref="K67:K75" si="12">SUM(I51)</f>
        <v>17</v>
      </c>
      <c r="L67" s="224" t="s">
        <v>22</v>
      </c>
      <c r="M67" s="422">
        <v>57774</v>
      </c>
      <c r="N67" s="128">
        <f t="shared" ref="N67:N75" si="13">SUM(H51)</f>
        <v>23960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960</v>
      </c>
      <c r="I68" s="225">
        <v>14</v>
      </c>
      <c r="J68" s="224" t="s">
        <v>20</v>
      </c>
      <c r="K68" s="163">
        <f t="shared" si="12"/>
        <v>16</v>
      </c>
      <c r="L68" s="224" t="s">
        <v>3</v>
      </c>
      <c r="M68" s="422">
        <v>20105</v>
      </c>
      <c r="N68" s="128">
        <f t="shared" si="13"/>
        <v>18971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700</v>
      </c>
      <c r="I69" s="224">
        <v>21</v>
      </c>
      <c r="J69" s="224" t="s">
        <v>26</v>
      </c>
      <c r="K69" s="163">
        <f t="shared" si="12"/>
        <v>26</v>
      </c>
      <c r="L69" s="224" t="s">
        <v>31</v>
      </c>
      <c r="M69" s="422">
        <v>18137</v>
      </c>
      <c r="N69" s="128">
        <f t="shared" si="13"/>
        <v>17004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293</v>
      </c>
      <c r="I70" s="224">
        <v>13</v>
      </c>
      <c r="J70" s="224" t="s">
        <v>7</v>
      </c>
      <c r="K70" s="163">
        <f t="shared" si="12"/>
        <v>24</v>
      </c>
      <c r="L70" s="224" t="s">
        <v>29</v>
      </c>
      <c r="M70" s="422">
        <v>14020</v>
      </c>
      <c r="N70" s="128">
        <f t="shared" si="13"/>
        <v>14186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101</v>
      </c>
      <c r="I71" s="224">
        <v>27</v>
      </c>
      <c r="J71" s="224" t="s">
        <v>32</v>
      </c>
      <c r="K71" s="163">
        <f t="shared" si="12"/>
        <v>40</v>
      </c>
      <c r="L71" s="224" t="s">
        <v>2</v>
      </c>
      <c r="M71" s="422">
        <v>13115</v>
      </c>
      <c r="N71" s="128">
        <f t="shared" si="13"/>
        <v>10159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34</v>
      </c>
      <c r="I72" s="224">
        <v>4</v>
      </c>
      <c r="J72" s="224" t="s">
        <v>12</v>
      </c>
      <c r="K72" s="163">
        <f t="shared" si="12"/>
        <v>25</v>
      </c>
      <c r="L72" s="224" t="s">
        <v>30</v>
      </c>
      <c r="M72" s="422">
        <v>10063</v>
      </c>
      <c r="N72" s="128">
        <f t="shared" si="13"/>
        <v>9590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267">
        <v>29</v>
      </c>
      <c r="I73" s="224">
        <v>28</v>
      </c>
      <c r="J73" s="224" t="s">
        <v>33</v>
      </c>
      <c r="K73" s="163">
        <f t="shared" si="12"/>
        <v>38</v>
      </c>
      <c r="L73" s="224" t="s">
        <v>39</v>
      </c>
      <c r="M73" s="422">
        <v>8635</v>
      </c>
      <c r="N73" s="128">
        <f t="shared" si="13"/>
        <v>8481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27</v>
      </c>
      <c r="I74" s="224">
        <v>8</v>
      </c>
      <c r="J74" s="224" t="s">
        <v>16</v>
      </c>
      <c r="K74" s="163">
        <f t="shared" si="12"/>
        <v>37</v>
      </c>
      <c r="L74" s="227" t="s">
        <v>38</v>
      </c>
      <c r="M74" s="423">
        <v>4579</v>
      </c>
      <c r="N74" s="128">
        <f t="shared" si="13"/>
        <v>5023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18</v>
      </c>
      <c r="I75" s="224">
        <v>11</v>
      </c>
      <c r="J75" s="224" t="s">
        <v>18</v>
      </c>
      <c r="K75" s="163">
        <f t="shared" si="12"/>
        <v>33</v>
      </c>
      <c r="L75" s="227" t="s">
        <v>0</v>
      </c>
      <c r="M75" s="423">
        <v>16120</v>
      </c>
      <c r="N75" s="233">
        <f t="shared" si="13"/>
        <v>4313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15</v>
      </c>
      <c r="I76" s="224">
        <v>9</v>
      </c>
      <c r="J76" s="454" t="s">
        <v>200</v>
      </c>
      <c r="K76" s="5"/>
      <c r="L76" s="451" t="s">
        <v>129</v>
      </c>
      <c r="M76" s="461">
        <v>234360</v>
      </c>
      <c r="N76" s="241">
        <f>SUM(H90)</f>
        <v>169330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13</v>
      </c>
      <c r="I77" s="224">
        <v>23</v>
      </c>
      <c r="J77" s="224" t="s">
        <v>28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8</v>
      </c>
      <c r="I78" s="224">
        <v>20</v>
      </c>
      <c r="J78" s="224" t="s">
        <v>25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2</v>
      </c>
      <c r="I79" s="224">
        <v>22</v>
      </c>
      <c r="J79" s="224" t="s">
        <v>27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2</v>
      </c>
      <c r="J80" s="224" t="s">
        <v>6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3</v>
      </c>
      <c r="J81" s="224" t="s">
        <v>11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5</v>
      </c>
      <c r="J82" s="224" t="s">
        <v>13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6</v>
      </c>
      <c r="J83" s="224" t="s">
        <v>14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127">
        <v>0</v>
      </c>
      <c r="I84" s="224">
        <v>7</v>
      </c>
      <c r="J84" s="224" t="s">
        <v>15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4">
        <v>10</v>
      </c>
      <c r="J85" s="224" t="s">
        <v>17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39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169330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sqref="A3:H3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6" t="s">
        <v>237</v>
      </c>
      <c r="B1" s="577"/>
      <c r="C1" s="577"/>
      <c r="D1" s="577"/>
      <c r="E1" s="577"/>
      <c r="F1" s="577"/>
      <c r="G1" s="577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216</v>
      </c>
      <c r="J2" s="401" t="s">
        <v>210</v>
      </c>
      <c r="K2" s="405" t="s">
        <v>215</v>
      </c>
      <c r="L2" s="405" t="s">
        <v>207</v>
      </c>
    </row>
    <row r="3" spans="1:12" x14ac:dyDescent="0.15">
      <c r="I3" s="40" t="s">
        <v>84</v>
      </c>
      <c r="J3" s="402">
        <v>146619</v>
      </c>
      <c r="K3" s="40" t="s">
        <v>84</v>
      </c>
      <c r="L3" s="406">
        <v>167438</v>
      </c>
    </row>
    <row r="4" spans="1:12" x14ac:dyDescent="0.15">
      <c r="I4" s="18" t="s">
        <v>86</v>
      </c>
      <c r="J4" s="402">
        <v>96271</v>
      </c>
      <c r="K4" s="18" t="s">
        <v>86</v>
      </c>
      <c r="L4" s="406">
        <v>123574</v>
      </c>
    </row>
    <row r="5" spans="1:12" x14ac:dyDescent="0.15">
      <c r="I5" s="18" t="s">
        <v>113</v>
      </c>
      <c r="J5" s="402">
        <v>93201</v>
      </c>
      <c r="K5" s="18" t="s">
        <v>113</v>
      </c>
      <c r="L5" s="406">
        <v>85928</v>
      </c>
    </row>
    <row r="6" spans="1:12" x14ac:dyDescent="0.15">
      <c r="I6" s="18" t="s">
        <v>105</v>
      </c>
      <c r="J6" s="402">
        <v>86324</v>
      </c>
      <c r="K6" s="18" t="s">
        <v>105</v>
      </c>
      <c r="L6" s="406">
        <v>86602</v>
      </c>
    </row>
    <row r="7" spans="1:12" x14ac:dyDescent="0.15">
      <c r="I7" s="18" t="s">
        <v>110</v>
      </c>
      <c r="J7" s="402">
        <v>78213</v>
      </c>
      <c r="K7" s="18" t="s">
        <v>110</v>
      </c>
      <c r="L7" s="406">
        <v>55280</v>
      </c>
    </row>
    <row r="8" spans="1:12" x14ac:dyDescent="0.15">
      <c r="I8" s="18" t="s">
        <v>107</v>
      </c>
      <c r="J8" s="402">
        <v>73237</v>
      </c>
      <c r="K8" s="18" t="s">
        <v>107</v>
      </c>
      <c r="L8" s="406">
        <v>70604</v>
      </c>
    </row>
    <row r="9" spans="1:12" x14ac:dyDescent="0.15">
      <c r="I9" s="18" t="s">
        <v>115</v>
      </c>
      <c r="J9" s="402">
        <v>66911</v>
      </c>
      <c r="K9" s="18" t="s">
        <v>115</v>
      </c>
      <c r="L9" s="406">
        <v>85370</v>
      </c>
    </row>
    <row r="10" spans="1:12" x14ac:dyDescent="0.15">
      <c r="I10" s="18" t="s">
        <v>87</v>
      </c>
      <c r="J10" s="402">
        <v>64892</v>
      </c>
      <c r="K10" s="18" t="s">
        <v>87</v>
      </c>
      <c r="L10" s="406">
        <v>98031</v>
      </c>
    </row>
    <row r="11" spans="1:12" x14ac:dyDescent="0.15">
      <c r="I11" s="18" t="s">
        <v>114</v>
      </c>
      <c r="J11" s="402">
        <v>47895</v>
      </c>
      <c r="K11" s="18" t="s">
        <v>114</v>
      </c>
      <c r="L11" s="406">
        <v>42768</v>
      </c>
    </row>
    <row r="12" spans="1:12" ht="14.25" thickBot="1" x14ac:dyDescent="0.2">
      <c r="I12" s="18" t="s">
        <v>209</v>
      </c>
      <c r="J12" s="403">
        <v>45392</v>
      </c>
      <c r="K12" s="18" t="s">
        <v>209</v>
      </c>
      <c r="L12" s="407">
        <v>45091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213</v>
      </c>
      <c r="J13" s="440">
        <v>1115857</v>
      </c>
      <c r="K13" s="35" t="s">
        <v>8</v>
      </c>
      <c r="L13" s="174">
        <v>1232860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220</v>
      </c>
      <c r="K23" s="475" t="s">
        <v>220</v>
      </c>
      <c r="L23" s="22" t="s">
        <v>70</v>
      </c>
      <c r="M23" s="8"/>
    </row>
    <row r="24" spans="9:14" x14ac:dyDescent="0.15">
      <c r="I24" s="402">
        <f t="shared" ref="I24:I33" si="0">SUM(J3)</f>
        <v>146619</v>
      </c>
      <c r="J24" s="40" t="s">
        <v>84</v>
      </c>
      <c r="K24" s="402">
        <f>SUM(I24)</f>
        <v>146619</v>
      </c>
      <c r="L24" s="511">
        <v>150266</v>
      </c>
      <c r="M24" s="141"/>
      <c r="N24" s="1"/>
    </row>
    <row r="25" spans="9:14" x14ac:dyDescent="0.15">
      <c r="I25" s="402">
        <f t="shared" si="0"/>
        <v>96271</v>
      </c>
      <c r="J25" s="18" t="s">
        <v>86</v>
      </c>
      <c r="K25" s="402">
        <f t="shared" ref="K25:K33" si="1">SUM(I25)</f>
        <v>96271</v>
      </c>
      <c r="L25" s="511">
        <v>92636</v>
      </c>
      <c r="M25" s="177"/>
      <c r="N25" s="1"/>
    </row>
    <row r="26" spans="9:14" x14ac:dyDescent="0.15">
      <c r="I26" s="402">
        <f t="shared" si="0"/>
        <v>93201</v>
      </c>
      <c r="J26" s="18" t="s">
        <v>113</v>
      </c>
      <c r="K26" s="402">
        <f t="shared" si="1"/>
        <v>93201</v>
      </c>
      <c r="L26" s="511">
        <v>92927</v>
      </c>
      <c r="M26" s="141"/>
      <c r="N26" s="1"/>
    </row>
    <row r="27" spans="9:14" x14ac:dyDescent="0.15">
      <c r="I27" s="402">
        <f t="shared" si="0"/>
        <v>86324</v>
      </c>
      <c r="J27" s="18" t="s">
        <v>105</v>
      </c>
      <c r="K27" s="402">
        <f t="shared" si="1"/>
        <v>86324</v>
      </c>
      <c r="L27" s="511">
        <v>88378</v>
      </c>
      <c r="M27" s="141"/>
      <c r="N27" s="1"/>
    </row>
    <row r="28" spans="9:14" x14ac:dyDescent="0.15">
      <c r="I28" s="402">
        <f t="shared" si="0"/>
        <v>78213</v>
      </c>
      <c r="J28" s="18" t="s">
        <v>110</v>
      </c>
      <c r="K28" s="402">
        <f t="shared" si="1"/>
        <v>78213</v>
      </c>
      <c r="L28" s="511">
        <v>68214</v>
      </c>
      <c r="M28" s="141"/>
      <c r="N28" s="2"/>
    </row>
    <row r="29" spans="9:14" x14ac:dyDescent="0.15">
      <c r="I29" s="402">
        <f t="shared" si="0"/>
        <v>73237</v>
      </c>
      <c r="J29" s="18" t="s">
        <v>107</v>
      </c>
      <c r="K29" s="402">
        <f t="shared" si="1"/>
        <v>73237</v>
      </c>
      <c r="L29" s="511">
        <v>124267</v>
      </c>
      <c r="M29" s="141"/>
      <c r="N29" s="1"/>
    </row>
    <row r="30" spans="9:14" x14ac:dyDescent="0.15">
      <c r="I30" s="402">
        <f t="shared" si="0"/>
        <v>66911</v>
      </c>
      <c r="J30" s="18" t="s">
        <v>115</v>
      </c>
      <c r="K30" s="402">
        <f t="shared" si="1"/>
        <v>66911</v>
      </c>
      <c r="L30" s="511">
        <v>71240</v>
      </c>
      <c r="M30" s="141"/>
      <c r="N30" s="1"/>
    </row>
    <row r="31" spans="9:14" x14ac:dyDescent="0.15">
      <c r="I31" s="402">
        <f t="shared" si="0"/>
        <v>64892</v>
      </c>
      <c r="J31" s="18" t="s">
        <v>87</v>
      </c>
      <c r="K31" s="402">
        <f t="shared" si="1"/>
        <v>64892</v>
      </c>
      <c r="L31" s="511">
        <v>62191</v>
      </c>
      <c r="M31" s="141"/>
      <c r="N31" s="1"/>
    </row>
    <row r="32" spans="9:14" x14ac:dyDescent="0.15">
      <c r="I32" s="402">
        <f t="shared" si="0"/>
        <v>47895</v>
      </c>
      <c r="J32" s="18" t="s">
        <v>114</v>
      </c>
      <c r="K32" s="402">
        <f t="shared" si="1"/>
        <v>47895</v>
      </c>
      <c r="L32" s="511">
        <v>45916</v>
      </c>
      <c r="M32" s="141"/>
      <c r="N32" s="37"/>
    </row>
    <row r="33" spans="8:14" x14ac:dyDescent="0.15">
      <c r="I33" s="402">
        <f t="shared" si="0"/>
        <v>45392</v>
      </c>
      <c r="J33" s="18" t="s">
        <v>209</v>
      </c>
      <c r="K33" s="402">
        <f t="shared" si="1"/>
        <v>45392</v>
      </c>
      <c r="L33" s="512">
        <v>48231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316902</v>
      </c>
      <c r="J34" s="108" t="s">
        <v>131</v>
      </c>
      <c r="K34" s="171">
        <f>SUM(I34)</f>
        <v>316902</v>
      </c>
      <c r="L34" s="171" t="s">
        <v>85</v>
      </c>
    </row>
    <row r="35" spans="8:14" ht="15.75" thickTop="1" thickBot="1" x14ac:dyDescent="0.2">
      <c r="H35" s="8"/>
      <c r="I35" s="456">
        <f>SUM(I24:I34)</f>
        <v>1115857</v>
      </c>
      <c r="J35" s="190" t="s">
        <v>8</v>
      </c>
      <c r="K35" s="172">
        <f>SUM(J13)</f>
        <v>1115857</v>
      </c>
      <c r="L35" s="192">
        <v>1179599</v>
      </c>
    </row>
    <row r="36" spans="8:14" ht="14.25" thickTop="1" x14ac:dyDescent="0.15"/>
    <row r="37" spans="8:14" x14ac:dyDescent="0.15">
      <c r="I37" s="453" t="s">
        <v>207</v>
      </c>
      <c r="J37" s="65"/>
      <c r="K37" s="475" t="s">
        <v>207</v>
      </c>
    </row>
    <row r="38" spans="8:14" x14ac:dyDescent="0.15">
      <c r="I38" s="406">
        <f>SUM(L3)</f>
        <v>167438</v>
      </c>
      <c r="J38" s="40" t="s">
        <v>84</v>
      </c>
      <c r="K38" s="406">
        <f>SUM(I38)</f>
        <v>167438</v>
      </c>
    </row>
    <row r="39" spans="8:14" x14ac:dyDescent="0.15">
      <c r="I39" s="406">
        <f t="shared" ref="I39:I47" si="2">SUM(L4)</f>
        <v>123574</v>
      </c>
      <c r="J39" s="18" t="s">
        <v>86</v>
      </c>
      <c r="K39" s="406">
        <f t="shared" ref="K39:K47" si="3">SUM(I39)</f>
        <v>123574</v>
      </c>
    </row>
    <row r="40" spans="8:14" x14ac:dyDescent="0.15">
      <c r="I40" s="406">
        <f t="shared" si="2"/>
        <v>85928</v>
      </c>
      <c r="J40" s="18" t="s">
        <v>113</v>
      </c>
      <c r="K40" s="406">
        <f t="shared" si="3"/>
        <v>85928</v>
      </c>
    </row>
    <row r="41" spans="8:14" x14ac:dyDescent="0.15">
      <c r="I41" s="406">
        <f t="shared" si="2"/>
        <v>86602</v>
      </c>
      <c r="J41" s="18" t="s">
        <v>105</v>
      </c>
      <c r="K41" s="406">
        <f t="shared" si="3"/>
        <v>86602</v>
      </c>
    </row>
    <row r="42" spans="8:14" x14ac:dyDescent="0.15">
      <c r="I42" s="406">
        <f t="shared" si="2"/>
        <v>55280</v>
      </c>
      <c r="J42" s="18" t="s">
        <v>110</v>
      </c>
      <c r="K42" s="406">
        <f t="shared" si="3"/>
        <v>55280</v>
      </c>
    </row>
    <row r="43" spans="8:14" x14ac:dyDescent="0.15">
      <c r="I43" s="406">
        <f>SUM(L8)</f>
        <v>70604</v>
      </c>
      <c r="J43" s="18" t="s">
        <v>107</v>
      </c>
      <c r="K43" s="406">
        <f t="shared" si="3"/>
        <v>70604</v>
      </c>
    </row>
    <row r="44" spans="8:14" x14ac:dyDescent="0.15">
      <c r="I44" s="406">
        <f t="shared" si="2"/>
        <v>85370</v>
      </c>
      <c r="J44" s="18" t="s">
        <v>115</v>
      </c>
      <c r="K44" s="406">
        <f t="shared" si="3"/>
        <v>85370</v>
      </c>
    </row>
    <row r="45" spans="8:14" x14ac:dyDescent="0.15">
      <c r="I45" s="406">
        <f>SUM(L10)</f>
        <v>98031</v>
      </c>
      <c r="J45" s="18" t="s">
        <v>87</v>
      </c>
      <c r="K45" s="406">
        <f t="shared" si="3"/>
        <v>98031</v>
      </c>
    </row>
    <row r="46" spans="8:14" x14ac:dyDescent="0.15">
      <c r="I46" s="406">
        <f t="shared" si="2"/>
        <v>42768</v>
      </c>
      <c r="J46" s="18" t="s">
        <v>114</v>
      </c>
      <c r="K46" s="406">
        <f t="shared" si="3"/>
        <v>42768</v>
      </c>
      <c r="M46" s="8"/>
    </row>
    <row r="47" spans="8:14" x14ac:dyDescent="0.15">
      <c r="I47" s="406">
        <f t="shared" si="2"/>
        <v>45091</v>
      </c>
      <c r="J47" s="18" t="s">
        <v>209</v>
      </c>
      <c r="K47" s="515">
        <f t="shared" si="3"/>
        <v>45091</v>
      </c>
      <c r="M47" s="8"/>
    </row>
    <row r="48" spans="8:14" ht="14.25" thickBot="1" x14ac:dyDescent="0.2">
      <c r="I48" s="157">
        <f>SUM(L13-(I38+I39+I40+I41+I42+I43+I44+I45+I46+I47))</f>
        <v>372174</v>
      </c>
      <c r="J48" s="103" t="s">
        <v>131</v>
      </c>
      <c r="K48" s="157">
        <f>SUM(I48)</f>
        <v>372174</v>
      </c>
    </row>
    <row r="49" spans="1:12" ht="15" thickTop="1" thickBot="1" x14ac:dyDescent="0.2">
      <c r="I49" s="509">
        <f>SUM(I38:I48)</f>
        <v>1232860</v>
      </c>
      <c r="J49" s="455" t="s">
        <v>194</v>
      </c>
      <c r="K49" s="173">
        <f>SUM(L13)</f>
        <v>1232860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216</v>
      </c>
      <c r="D51" s="74" t="s">
        <v>215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146619</v>
      </c>
      <c r="D52" s="6">
        <f t="shared" ref="D52:D61" si="5">SUM(I38)</f>
        <v>167438</v>
      </c>
      <c r="E52" s="41">
        <f t="shared" ref="E52:E61" si="6">SUM(K24/L24*100)</f>
        <v>97.572970598804787</v>
      </c>
      <c r="F52" s="41">
        <f t="shared" ref="F52:F62" si="7">SUM(C52/D52*100)</f>
        <v>87.566143886095148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96271</v>
      </c>
      <c r="D53" s="6">
        <f t="shared" si="5"/>
        <v>123574</v>
      </c>
      <c r="E53" s="41">
        <f t="shared" si="6"/>
        <v>103.9239604473423</v>
      </c>
      <c r="F53" s="41">
        <f t="shared" si="7"/>
        <v>77.905546474177413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93201</v>
      </c>
      <c r="D54" s="6">
        <f t="shared" si="5"/>
        <v>85928</v>
      </c>
      <c r="E54" s="41">
        <f t="shared" si="6"/>
        <v>100.29485510131609</v>
      </c>
      <c r="F54" s="41">
        <f t="shared" si="7"/>
        <v>108.46406293641189</v>
      </c>
      <c r="G54" s="40"/>
      <c r="I54" s="8"/>
    </row>
    <row r="55" spans="1:12" s="58" customFormat="1" x14ac:dyDescent="0.15">
      <c r="A55" s="248">
        <v>4</v>
      </c>
      <c r="B55" s="18" t="s">
        <v>105</v>
      </c>
      <c r="C55" s="449">
        <f t="shared" si="4"/>
        <v>86324</v>
      </c>
      <c r="D55" s="449">
        <f t="shared" si="5"/>
        <v>86602</v>
      </c>
      <c r="E55" s="229">
        <f t="shared" si="6"/>
        <v>97.675892190364124</v>
      </c>
      <c r="F55" s="229">
        <f t="shared" si="7"/>
        <v>99.678991247315309</v>
      </c>
      <c r="G55" s="404"/>
    </row>
    <row r="56" spans="1:12" x14ac:dyDescent="0.15">
      <c r="A56" s="28">
        <v>5</v>
      </c>
      <c r="B56" s="18" t="s">
        <v>110</v>
      </c>
      <c r="C56" s="6">
        <f t="shared" si="4"/>
        <v>78213</v>
      </c>
      <c r="D56" s="449">
        <f t="shared" si="5"/>
        <v>55280</v>
      </c>
      <c r="E56" s="41">
        <f t="shared" si="6"/>
        <v>114.65828129123055</v>
      </c>
      <c r="F56" s="41">
        <f t="shared" si="7"/>
        <v>141.48516642547034</v>
      </c>
      <c r="G56" s="40"/>
    </row>
    <row r="57" spans="1:12" x14ac:dyDescent="0.15">
      <c r="A57" s="28">
        <v>6</v>
      </c>
      <c r="B57" s="18" t="s">
        <v>107</v>
      </c>
      <c r="C57" s="6">
        <f t="shared" si="4"/>
        <v>73237</v>
      </c>
      <c r="D57" s="6">
        <f t="shared" si="5"/>
        <v>70604</v>
      </c>
      <c r="E57" s="41">
        <f t="shared" si="6"/>
        <v>58.935195989281141</v>
      </c>
      <c r="F57" s="41">
        <f t="shared" si="7"/>
        <v>103.7292504673956</v>
      </c>
      <c r="G57" s="40"/>
    </row>
    <row r="58" spans="1:12" s="58" customFormat="1" x14ac:dyDescent="0.15">
      <c r="A58" s="248">
        <v>7</v>
      </c>
      <c r="B58" s="18" t="s">
        <v>115</v>
      </c>
      <c r="C58" s="449">
        <f t="shared" si="4"/>
        <v>66911</v>
      </c>
      <c r="D58" s="449">
        <f t="shared" si="5"/>
        <v>85370</v>
      </c>
      <c r="E58" s="229">
        <f t="shared" si="6"/>
        <v>93.923357664233578</v>
      </c>
      <c r="F58" s="229">
        <f t="shared" si="7"/>
        <v>78.37765022841748</v>
      </c>
      <c r="G58" s="404"/>
    </row>
    <row r="59" spans="1:12" x14ac:dyDescent="0.15">
      <c r="A59" s="28">
        <v>8</v>
      </c>
      <c r="B59" s="18" t="s">
        <v>87</v>
      </c>
      <c r="C59" s="6">
        <f t="shared" si="4"/>
        <v>64892</v>
      </c>
      <c r="D59" s="6">
        <f t="shared" si="5"/>
        <v>98031</v>
      </c>
      <c r="E59" s="41">
        <f t="shared" si="6"/>
        <v>104.3430721487032</v>
      </c>
      <c r="F59" s="41">
        <f t="shared" si="7"/>
        <v>66.195387173445127</v>
      </c>
      <c r="G59" s="40"/>
    </row>
    <row r="60" spans="1:12" x14ac:dyDescent="0.15">
      <c r="A60" s="28">
        <v>9</v>
      </c>
      <c r="B60" s="18" t="s">
        <v>114</v>
      </c>
      <c r="C60" s="6">
        <f t="shared" si="4"/>
        <v>47895</v>
      </c>
      <c r="D60" s="6">
        <f t="shared" si="5"/>
        <v>42768</v>
      </c>
      <c r="E60" s="41">
        <f t="shared" si="6"/>
        <v>104.31004442895721</v>
      </c>
      <c r="F60" s="41">
        <f t="shared" si="7"/>
        <v>111.98793490460157</v>
      </c>
      <c r="G60" s="40"/>
    </row>
    <row r="61" spans="1:12" ht="14.25" thickBot="1" x14ac:dyDescent="0.2">
      <c r="A61" s="108">
        <v>10</v>
      </c>
      <c r="B61" s="18" t="s">
        <v>209</v>
      </c>
      <c r="C61" s="111">
        <f t="shared" si="4"/>
        <v>45392</v>
      </c>
      <c r="D61" s="111">
        <f t="shared" si="5"/>
        <v>45091</v>
      </c>
      <c r="E61" s="41">
        <f t="shared" si="6"/>
        <v>94.113744272355959</v>
      </c>
      <c r="F61" s="102">
        <f t="shared" si="7"/>
        <v>100.66753897673593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1115857</v>
      </c>
      <c r="D62" s="189">
        <f>SUM(L13)</f>
        <v>1232860</v>
      </c>
      <c r="E62" s="191">
        <f>SUM(C62/L35)*100</f>
        <v>94.59629925084711</v>
      </c>
      <c r="F62" s="191">
        <f t="shared" si="7"/>
        <v>90.509628019402044</v>
      </c>
      <c r="G62" s="198">
        <v>61.4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2021-01-08T05:33:04Z</cp:lastPrinted>
  <dcterms:created xsi:type="dcterms:W3CDTF">2004-08-12T01:21:30Z</dcterms:created>
  <dcterms:modified xsi:type="dcterms:W3CDTF">2021-01-19T01:37:53Z</dcterms:modified>
</cp:coreProperties>
</file>