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91A990EE-1268-4267-82CA-D5DF4DEE5637}" xr6:coauthVersionLast="36" xr6:coauthVersionMax="36" xr10:uidLastSave="{00000000-0000-0000-0000-000000000000}"/>
  <bookViews>
    <workbookView xWindow="0" yWindow="0" windowWidth="28800" windowHeight="11130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<sst xmlns="http://schemas.openxmlformats.org/spreadsheetml/2006/main" count="1320" uniqueCount="241">
  <si>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</si>
  <si>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</si>
  <si>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</si>
  <si>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</si>
  <si>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</si>
  <si>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</si>
  <si>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</si>
  <si>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</si>
  <si>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</si>
  <si>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</si>
  <si>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</si>
  <si>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</si>
  <si>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</si>
  <si>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</si>
  <si>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</si>
  <si>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</si>
  <si>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</si>
  <si>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</si>
  <si>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</si>
  <si>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</si>
  <si>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</si>
  <si>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</si>
  <si>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</si>
  <si>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</si>
  <si>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</si>
  <si>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</si>
  <si>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</si>
  <si>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</si>
  <si>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</si>
  <si>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</si>
  <si>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</si>
  <si>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</si>
  <si>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</si>
  <si>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</si>
  <si>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</si>
  <si>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</si>
  <si>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</si>
  <si>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</si>
  <si>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</si>
  <si>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</si>
  <si>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</si>
  <si>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</si>
  <si>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</si>
  <si>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</si>
  <si>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</si>
  <si>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</si>
  <si>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</si>
  <si>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</si>
  <si>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</si>
  <si>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</si>
  <si>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</si>
  <si>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</si>
  <si>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</si>
  <si>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</si>
  <si>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</si>
  <si>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</si>
  <si>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</si>
  <si>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</si>
  <si>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</si>
  <si>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</si>
  <si>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</si>
  <si>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</si>
  <si>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</si>
  <si>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</si>
  <si>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</si>
  <si>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</si>
  <si>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</si>
  <si>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</si>
  <si>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</si>
  <si>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</si>
  <si>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</si>
  <si>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</si>
  <si>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</si>
  <si>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</si>
  <si>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</si>
  <si>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</si>
  <si>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</si>
  <si>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</si>
  <si>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</si>
  <si>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</si>
  <si>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</si>
  <si>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</si>
  <si>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</si>
  <si>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</si>
  <si>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</si>
  <si>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</si>
  <si>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</si>
  <si>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</si>
  <si>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</si>
  <si>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</si>
  <si>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</si>
  <si>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</si>
  <si>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</si>
  <si>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</si>
  <si>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</si>
  <si>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</si>
  <si>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</si>
  <si>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</si>
  <si>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</si>
  <si>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</si>
  <si>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</si>
  <si>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</si>
  <si>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</si>
  <si>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</si>
  <si>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</si>
  <si>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</si>
  <si>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</si>
  <si>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</si>
  <si>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</si>
  <si>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</si>
  <si>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</si>
  <si>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</si>
  <si>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</si>
  <si>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</si>
  <si>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</si>
  <si>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</si>
  <si>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</si>
  <si>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</si>
  <si>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</si>
  <si>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</si>
  <si>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</si>
  <si>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</si>
  <si>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</si>
  <si>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</si>
  <si>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</si>
  <si>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</si>
  <si>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</si>
  <si>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</si>
  <si>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</si>
  <si>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</si>
  <si>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</si>
  <si>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</si>
  <si>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</si>
  <si>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</si>
  <si>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</si>
  <si>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</si>
  <si>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</si>
  <si>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</si>
  <si>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</si>
  <si>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</si>
  <si>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</si>
  <si>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</si>
  <si>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</si>
  <si>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</si>
  <si>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</si>
  <si>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</si>
  <si>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</si>
  <si>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</si>
  <si>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</si>
  <si>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</si>
  <si>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</si>
  <si>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</si>
  <si>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</si>
  <si>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</si>
  <si>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</si>
  <si>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</si>
  <si>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</si>
  <si>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</si>
  <si>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</si>
  <si>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</si>
  <si>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</si>
  <si>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</si>
  <si>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</si>
  <si>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</si>
  <si>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</si>
  <si>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</si>
  <si>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</si>
  <si>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</si>
  <si>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</si>
  <si>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</si>
  <si>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</si>
  <si>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</si>
  <si>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</si>
  <si>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</si>
  <si>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</si>
  <si>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</si>
  <si>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</si>
  <si>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</si>
  <si>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</si>
  <si>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</si>
  <si>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</si>
  <si>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</si>
  <si>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</si>
  <si>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</si>
  <si>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</si>
  <si>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</si>
  <si>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</si>
  <si>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</si>
  <si>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</si>
  <si>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</si>
  <si>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</si>
  <si>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</si>
  <si>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</si>
  <si>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</si>
  <si>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</si>
  <si>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</si>
  <si>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</si>
  <si>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</si>
  <si>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</si>
  <si>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</si>
  <si>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</si>
  <si>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</si>
  <si>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</si>
  <si>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</si>
  <si>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</si>
  <si>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</si>
  <si>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</si>
  <si>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</si>
  <si>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</si>
  <si>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</si>
  <si>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</si>
  <si>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</si>
  <si>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</si>
  <si>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</si>
  <si>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</si>
  <si>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</si>
  <si>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</si>
  <si>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</si>
  <si>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</si>
  <si>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</si>
  <si>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</si>
  <si>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</si>
  <si>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</si>
  <si>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</si>
  <si>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</si>
  <si>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</si>
  <si>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</si>
  <si>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</si>
  <si>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</si>
  <si>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</si>
  <si>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</si>
  <si>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</si>
  <si>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※</t>
    <phoneticPr fontId="2"/>
  </si>
  <si>
    <t>米</t>
    <rPh sb="0" eb="1">
      <t>コメ</t>
    </rPh>
    <phoneticPr fontId="2"/>
  </si>
  <si>
    <t>令和2年9月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</si>
  <si>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令和2年9月所管面（1～3類）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</si>
  <si>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96，581  m</t>
    </r>
    <r>
      <rPr>
        <sz val="8"/>
        <rFont val="ＭＳ Ｐゴシック"/>
        <family val="3"/>
        <charset val="128"/>
      </rPr>
      <t>3</t>
    </r>
    <phoneticPr fontId="2"/>
  </si>
  <si>
    <t>8，865  ㎡</t>
    <phoneticPr fontId="2"/>
  </si>
  <si>
    <t>　　　　　　　　　　　　　　　　令和2年9月末上位10品目入庫高(県合計）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</si>
  <si>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令和2年9月末上位１０品目保管残高（県合計）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</si>
  <si>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金属製品</t>
    <rPh sb="0" eb="2">
      <t>キンゾク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</si>
</sst>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8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38" fontId="1" fillId="0" borderId="21" xfId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43" xfId="1" applyFill="1" applyBorder="1"/>
    <xf numFmtId="179" fontId="0" fillId="0" borderId="2" xfId="1" applyNumberFormat="1" applyFont="1" applyBorder="1"/>
    <xf numFmtId="180" fontId="0" fillId="0" borderId="1" xfId="0" applyNumberFormat="1" applyBorder="1" applyAlignment="1">
      <alignment horizontal="right"/>
    </xf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40" xfId="1" applyBorder="1"/>
    <xf numFmtId="38" fontId="1" fillId="0" borderId="21" xfId="1" applyFill="1" applyBorder="1"/>
    <xf numFmtId="0" fontId="11" fillId="0" borderId="42" xfId="0" applyFont="1" applyFill="1" applyBorder="1"/>
    <xf numFmtId="179" fontId="0" fillId="0" borderId="42" xfId="1" applyNumberFormat="1" applyFont="1" applyFill="1" applyBorder="1"/>
    <xf numFmtId="179" fontId="1" fillId="0" borderId="11" xfId="1" applyNumberFormat="1" applyBorder="1"/>
    <xf numFmtId="38" fontId="1" fillId="0" borderId="47" xfId="1" applyFill="1" applyBorder="1"/>
    <xf numFmtId="38" fontId="1" fillId="0" borderId="40" xfId="1" applyFill="1" applyBorder="1"/>
    <xf numFmtId="0" fontId="1" fillId="0" borderId="2" xfId="0" applyFont="1" applyFill="1" applyBorder="1"/>
    <xf numFmtId="38" fontId="1" fillId="0" borderId="38" xfId="1" applyFont="1" applyFill="1" applyBorder="1"/>
    <xf numFmtId="38" fontId="1" fillId="0" borderId="9" xfId="1" applyFont="1" applyBorder="1"/>
    <xf numFmtId="180" fontId="0" fillId="0" borderId="1" xfId="0" applyNumberForma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11-40BE-99AF-183CB6C5C2EE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1-40BE-99AF-183CB6C5C2EE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11-40BE-99AF-183CB6C5C2EE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11-40BE-99AF-183CB6C5C2EE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11-40BE-99AF-183CB6C5C2EE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11-40BE-99AF-183CB6C5C2EE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11-40BE-99AF-183CB6C5C2EE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11-40BE-99AF-183CB6C5C2EE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11-40BE-99AF-183CB6C5C2EE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11-40BE-99AF-183CB6C5C2EE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11-40BE-99AF-183CB6C5C2EE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令和2年9月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11-40BE-99AF-183CB6C5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97704"/>
        <c:axId val="18669888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令和2年9月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911-40BE-99AF-183CB6C5C2EE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令和2年9月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11-40BE-99AF-183CB6C5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97704"/>
        <c:axId val="186698880"/>
      </c:lineChart>
      <c:catAx>
        <c:axId val="1866977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6698880"/>
        <c:crosses val="autoZero"/>
        <c:auto val="1"/>
        <c:lblAlgn val="ctr"/>
        <c:lblOffset val="100"/>
        <c:tickLblSkip val="1"/>
        <c:noMultiLvlLbl val="0"/>
      </c:catAx>
      <c:valAx>
        <c:axId val="18669888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9770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9-4A86-999F-6492662D5674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79-4A86-999F-6492662D5674}"/>
                </c:ext>
              </c:extLst>
            </c:dLbl>
            <c:dLbl>
              <c:idx val="2"/>
              <c:layout>
                <c:manualLayout>
                  <c:x val="-1.9119946821268784E-2"/>
                  <c:y val="7.3868904215877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79-4A86-999F-6492662D5674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79-4A86-999F-6492662D5674}"/>
                </c:ext>
              </c:extLst>
            </c:dLbl>
            <c:dLbl>
              <c:idx val="4"/>
              <c:layout>
                <c:manualLayout>
                  <c:x val="-1.0489504738800665E-2"/>
                  <c:y val="1.8591116420882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79-4A86-999F-6492662D5674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79-4A86-999F-6492662D5674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79-4A86-999F-6492662D5674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79-4A86-999F-6492662D5674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79-4A86-999F-6492662D5674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79-4A86-999F-6492662D5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25149</c:v>
                </c:pt>
                <c:pt idx="1">
                  <c:v>14992</c:v>
                </c:pt>
                <c:pt idx="2">
                  <c:v>5802</c:v>
                </c:pt>
                <c:pt idx="3">
                  <c:v>4333</c:v>
                </c:pt>
                <c:pt idx="4">
                  <c:v>3305</c:v>
                </c:pt>
                <c:pt idx="5">
                  <c:v>2732</c:v>
                </c:pt>
                <c:pt idx="6">
                  <c:v>2325</c:v>
                </c:pt>
                <c:pt idx="7">
                  <c:v>2316</c:v>
                </c:pt>
                <c:pt idx="8">
                  <c:v>1330</c:v>
                </c:pt>
                <c:pt idx="9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9-4A86-999F-6492662D5674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864216059154646E-3"/>
                  <c:y val="-7.3871812440454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79-4A86-999F-6492662D5674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79-4A86-999F-6492662D5674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79-4A86-999F-6492662D5674}"/>
                </c:ext>
              </c:extLst>
            </c:dLbl>
            <c:dLbl>
              <c:idx val="3"/>
              <c:layout>
                <c:manualLayout>
                  <c:x val="1.6858206040171872E-3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79-4A86-999F-6492662D5674}"/>
                </c:ext>
              </c:extLst>
            </c:dLbl>
            <c:dLbl>
              <c:idx val="4"/>
              <c:layout>
                <c:manualLayout>
                  <c:x val="1.2083907266160921E-2"/>
                  <c:y val="-3.724563213751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79-4A86-999F-6492662D5674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79-4A86-999F-6492662D5674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79-4A86-999F-6492662D5674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79-4A86-999F-6492662D5674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79-4A86-999F-6492662D5674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79-4A86-999F-6492662D5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26116</c:v>
                </c:pt>
                <c:pt idx="1">
                  <c:v>18179</c:v>
                </c:pt>
                <c:pt idx="2">
                  <c:v>7083</c:v>
                </c:pt>
                <c:pt idx="3">
                  <c:v>5006</c:v>
                </c:pt>
                <c:pt idx="4">
                  <c:v>3614</c:v>
                </c:pt>
                <c:pt idx="5">
                  <c:v>1502</c:v>
                </c:pt>
                <c:pt idx="6">
                  <c:v>2015</c:v>
                </c:pt>
                <c:pt idx="7">
                  <c:v>2681</c:v>
                </c:pt>
                <c:pt idx="8">
                  <c:v>2467</c:v>
                </c:pt>
                <c:pt idx="9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79-4A86-999F-6492662D5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40480"/>
        <c:axId val="188540872"/>
      </c:barChart>
      <c:catAx>
        <c:axId val="1885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540872"/>
        <c:crosses val="autoZero"/>
        <c:auto val="1"/>
        <c:lblAlgn val="ctr"/>
        <c:lblOffset val="100"/>
        <c:noMultiLvlLbl val="0"/>
      </c:catAx>
      <c:valAx>
        <c:axId val="18854087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5404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8C-418F-A697-D555F6A8BD31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C-418F-A697-D555F6A8BD31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8C-418F-A697-D555F6A8BD31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8C-418F-A697-D555F6A8BD31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8C-418F-A697-D555F6A8BD31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8C-418F-A697-D555F6A8BD31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8C-418F-A697-D555F6A8BD31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8C-418F-A697-D555F6A8BD31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8C-418F-A697-D555F6A8BD31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8C-418F-A697-D555F6A8B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47168</c:v>
                </c:pt>
                <c:pt idx="1">
                  <c:v>18645</c:v>
                </c:pt>
                <c:pt idx="2">
                  <c:v>15338</c:v>
                </c:pt>
                <c:pt idx="3">
                  <c:v>9896</c:v>
                </c:pt>
                <c:pt idx="4">
                  <c:v>9045</c:v>
                </c:pt>
                <c:pt idx="5">
                  <c:v>6334</c:v>
                </c:pt>
                <c:pt idx="6">
                  <c:v>4320</c:v>
                </c:pt>
                <c:pt idx="7">
                  <c:v>3865</c:v>
                </c:pt>
                <c:pt idx="8">
                  <c:v>2556</c:v>
                </c:pt>
                <c:pt idx="9">
                  <c:v>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8C-418F-A697-D555F6A8BD31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8C-418F-A697-D555F6A8BD31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8C-418F-A697-D555F6A8BD31}"/>
                </c:ext>
              </c:extLst>
            </c:dLbl>
            <c:dLbl>
              <c:idx val="2"/>
              <c:layout>
                <c:manualLayout>
                  <c:x val="0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8C-418F-A697-D555F6A8BD31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8C-418F-A697-D555F6A8BD31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C-418F-A697-D555F6A8BD31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8C-418F-A697-D555F6A8BD31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C-418F-A697-D555F6A8BD31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8C-418F-A697-D555F6A8BD31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B8C-418F-A697-D555F6A8BD31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8C-418F-A697-D555F6A8B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52211</c:v>
                </c:pt>
                <c:pt idx="1">
                  <c:v>9004</c:v>
                </c:pt>
                <c:pt idx="2">
                  <c:v>15454</c:v>
                </c:pt>
                <c:pt idx="3">
                  <c:v>11937</c:v>
                </c:pt>
                <c:pt idx="4">
                  <c:v>10478</c:v>
                </c:pt>
                <c:pt idx="5">
                  <c:v>4255</c:v>
                </c:pt>
                <c:pt idx="6">
                  <c:v>3368</c:v>
                </c:pt>
                <c:pt idx="7">
                  <c:v>2078</c:v>
                </c:pt>
                <c:pt idx="8">
                  <c:v>2758</c:v>
                </c:pt>
                <c:pt idx="9">
                  <c:v>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B8C-418F-A697-D555F6A8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41656"/>
        <c:axId val="188542048"/>
      </c:barChart>
      <c:catAx>
        <c:axId val="188541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42048"/>
        <c:crosses val="autoZero"/>
        <c:auto val="1"/>
        <c:lblAlgn val="ctr"/>
        <c:lblOffset val="100"/>
        <c:noMultiLvlLbl val="0"/>
      </c:catAx>
      <c:valAx>
        <c:axId val="1885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4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4-4FC8-8C49-7E24AF57FE31}"/>
                </c:ext>
              </c:extLst>
            </c:dLbl>
            <c:dLbl>
              <c:idx val="1"/>
              <c:layout>
                <c:manualLayout>
                  <c:x val="-3.5460992907801418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4-4FC8-8C49-7E24AF57FE31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4-4FC8-8C49-7E24AF57FE31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4-4FC8-8C49-7E24AF57FE31}"/>
                </c:ext>
              </c:extLst>
            </c:dLbl>
            <c:dLbl>
              <c:idx val="4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4-4FC8-8C49-7E24AF57FE31}"/>
                </c:ext>
              </c:extLst>
            </c:dLbl>
            <c:dLbl>
              <c:idx val="5"/>
              <c:layout>
                <c:manualLayout>
                  <c:x val="-1.241134751773049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4-4FC8-8C49-7E24AF57FE31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4-4FC8-8C49-7E24AF57FE31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4-4FC8-8C49-7E24AF57FE31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4-4FC8-8C49-7E24AF57FE31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4-4FC8-8C49-7E24AF57F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木材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39753</c:v>
                </c:pt>
                <c:pt idx="1">
                  <c:v>24689</c:v>
                </c:pt>
                <c:pt idx="2">
                  <c:v>16878</c:v>
                </c:pt>
                <c:pt idx="3">
                  <c:v>14950</c:v>
                </c:pt>
                <c:pt idx="4">
                  <c:v>14220</c:v>
                </c:pt>
                <c:pt idx="5">
                  <c:v>11476</c:v>
                </c:pt>
                <c:pt idx="6">
                  <c:v>9750</c:v>
                </c:pt>
                <c:pt idx="7">
                  <c:v>8625</c:v>
                </c:pt>
                <c:pt idx="8">
                  <c:v>6587</c:v>
                </c:pt>
                <c:pt idx="9">
                  <c:v>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D4-4FC8-8C49-7E24AF57FE31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91489361701962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D4-4FC8-8C49-7E24AF57FE31}"/>
                </c:ext>
              </c:extLst>
            </c:dLbl>
            <c:dLbl>
              <c:idx val="1"/>
              <c:layout>
                <c:manualLayout>
                  <c:x val="7.0921985815602835E-3"/>
                  <c:y val="-3.8759689922480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D4-4FC8-8C49-7E24AF57FE31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D4-4FC8-8C49-7E24AF57FE31}"/>
                </c:ext>
              </c:extLst>
            </c:dLbl>
            <c:dLbl>
              <c:idx val="3"/>
              <c:layout>
                <c:manualLayout>
                  <c:x val="1.7730496453900058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D4-4FC8-8C49-7E24AF57FE31}"/>
                </c:ext>
              </c:extLst>
            </c:dLbl>
            <c:dLbl>
              <c:idx val="4"/>
              <c:layout>
                <c:manualLayout>
                  <c:x val="7.0921985815602185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D4-4FC8-8C49-7E24AF57FE31}"/>
                </c:ext>
              </c:extLst>
            </c:dLbl>
            <c:dLbl>
              <c:idx val="5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D4-4FC8-8C49-7E24AF57FE31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D4-4FC8-8C49-7E24AF57FE31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D4-4FC8-8C49-7E24AF57FE31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D4-4FC8-8C49-7E24AF57FE31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D4-4FC8-8C49-7E24AF57F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木材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20460</c:v>
                </c:pt>
                <c:pt idx="1">
                  <c:v>16533</c:v>
                </c:pt>
                <c:pt idx="2">
                  <c:v>14497</c:v>
                </c:pt>
                <c:pt idx="3">
                  <c:v>15648</c:v>
                </c:pt>
                <c:pt idx="4">
                  <c:v>16538</c:v>
                </c:pt>
                <c:pt idx="5">
                  <c:v>13475</c:v>
                </c:pt>
                <c:pt idx="6">
                  <c:v>10359</c:v>
                </c:pt>
                <c:pt idx="7">
                  <c:v>11412</c:v>
                </c:pt>
                <c:pt idx="8">
                  <c:v>8316</c:v>
                </c:pt>
                <c:pt idx="9">
                  <c:v>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FD4-4FC8-8C49-7E24AF57F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188542832"/>
        <c:axId val="188826416"/>
      </c:barChart>
      <c:catAx>
        <c:axId val="18854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6416"/>
        <c:crosses val="autoZero"/>
        <c:auto val="1"/>
        <c:lblAlgn val="ctr"/>
        <c:lblOffset val="100"/>
        <c:noMultiLvlLbl val="0"/>
      </c:catAx>
      <c:valAx>
        <c:axId val="1888264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5428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5-466E-8BA4-37F0F0DA9181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5-466E-8BA4-37F0F0DA9181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5-466E-8BA4-37F0F0DA9181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5-466E-8BA4-37F0F0DA9181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5-466E-8BA4-37F0F0DA9181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5-466E-8BA4-37F0F0DA9181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05-466E-8BA4-37F0F0DA9181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05-466E-8BA4-37F0F0DA9181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05-466E-8BA4-37F0F0DA9181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05-466E-8BA4-37F0F0DA9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20271</c:v>
                </c:pt>
                <c:pt idx="1">
                  <c:v>10744</c:v>
                </c:pt>
                <c:pt idx="2">
                  <c:v>7569</c:v>
                </c:pt>
                <c:pt idx="3">
                  <c:v>2750</c:v>
                </c:pt>
                <c:pt idx="4">
                  <c:v>2671</c:v>
                </c:pt>
                <c:pt idx="5">
                  <c:v>1352</c:v>
                </c:pt>
                <c:pt idx="6">
                  <c:v>1300</c:v>
                </c:pt>
                <c:pt idx="7">
                  <c:v>818</c:v>
                </c:pt>
                <c:pt idx="8">
                  <c:v>569</c:v>
                </c:pt>
                <c:pt idx="9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05-466E-8BA4-37F0F0DA9181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05-466E-8BA4-37F0F0DA9181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05-466E-8BA4-37F0F0DA9181}"/>
                </c:ext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05-466E-8BA4-37F0F0DA9181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05-466E-8BA4-37F0F0DA9181}"/>
                </c:ext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05-466E-8BA4-37F0F0DA9181}"/>
                </c:ext>
              </c:extLst>
            </c:dLbl>
            <c:dLbl>
              <c:idx val="5"/>
              <c:layout>
                <c:manualLayout>
                  <c:x val="-6.5184432169062358E-17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05-466E-8BA4-37F0F0DA9181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05-466E-8BA4-37F0F0DA9181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05-466E-8BA4-37F0F0DA9181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05-466E-8BA4-37F0F0DA9181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05-466E-8BA4-37F0F0DA9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54860</c:v>
                </c:pt>
                <c:pt idx="1">
                  <c:v>2430</c:v>
                </c:pt>
                <c:pt idx="2">
                  <c:v>6260</c:v>
                </c:pt>
                <c:pt idx="3">
                  <c:v>3231</c:v>
                </c:pt>
                <c:pt idx="4">
                  <c:v>685</c:v>
                </c:pt>
                <c:pt idx="5">
                  <c:v>3276</c:v>
                </c:pt>
                <c:pt idx="6">
                  <c:v>368</c:v>
                </c:pt>
                <c:pt idx="7">
                  <c:v>663</c:v>
                </c:pt>
                <c:pt idx="8">
                  <c:v>33</c:v>
                </c:pt>
                <c:pt idx="9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005-466E-8BA4-37F0F0DA9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27200"/>
        <c:axId val="188827592"/>
      </c:barChart>
      <c:catAx>
        <c:axId val="18882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7592"/>
        <c:crosses val="autoZero"/>
        <c:auto val="1"/>
        <c:lblAlgn val="ctr"/>
        <c:lblOffset val="100"/>
        <c:noMultiLvlLbl val="0"/>
      </c:catAx>
      <c:valAx>
        <c:axId val="1888275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72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8D-4867-81C2-DD043E4FBFE2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8D-4867-81C2-DD043E4FBFE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8D-4867-81C2-DD043E4FBFE2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8D-4867-81C2-DD043E4FBFE2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8D-4867-81C2-DD043E4FBFE2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D-4867-81C2-DD043E4FBFE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8D-4867-81C2-DD043E4FBFE2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8D-4867-81C2-DD043E4FBFE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8D-4867-81C2-DD043E4FBFE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8D-4867-81C2-DD043E4FB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34949</c:v>
                </c:pt>
                <c:pt idx="1">
                  <c:v>11725</c:v>
                </c:pt>
                <c:pt idx="2">
                  <c:v>8627</c:v>
                </c:pt>
                <c:pt idx="3">
                  <c:v>8383</c:v>
                </c:pt>
                <c:pt idx="4">
                  <c:v>8175</c:v>
                </c:pt>
                <c:pt idx="5">
                  <c:v>6874</c:v>
                </c:pt>
                <c:pt idx="6">
                  <c:v>4400</c:v>
                </c:pt>
                <c:pt idx="7">
                  <c:v>3327</c:v>
                </c:pt>
                <c:pt idx="8">
                  <c:v>1510</c:v>
                </c:pt>
                <c:pt idx="9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8D-4867-81C2-DD043E4FBFE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1.88323917137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8D-4867-81C2-DD043E4FBFE2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8D-4867-81C2-DD043E4FBFE2}"/>
                </c:ext>
              </c:extLst>
            </c:dLbl>
            <c:dLbl>
              <c:idx val="2"/>
              <c:layout>
                <c:manualLayout>
                  <c:x val="1.7634213046203871E-3"/>
                  <c:y val="-1.1703960733721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8D-4867-81C2-DD043E4FBFE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8D-4867-81C2-DD043E4FBFE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8D-4867-81C2-DD043E4FBFE2}"/>
                </c:ext>
              </c:extLst>
            </c:dLbl>
            <c:dLbl>
              <c:idx val="5"/>
              <c:layout>
                <c:manualLayout>
                  <c:x val="5.2493438320209973E-3"/>
                  <c:y val="1.876922164390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8D-4867-81C2-DD043E4FBFE2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8D-4867-81C2-DD043E4FBFE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8D-4867-81C2-DD043E4FBFE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8D-4867-81C2-DD043E4FBFE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8D-4867-81C2-DD043E4FB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32509</c:v>
                </c:pt>
                <c:pt idx="1">
                  <c:v>17618</c:v>
                </c:pt>
                <c:pt idx="2">
                  <c:v>9363</c:v>
                </c:pt>
                <c:pt idx="3">
                  <c:v>15047</c:v>
                </c:pt>
                <c:pt idx="4">
                  <c:v>7020</c:v>
                </c:pt>
                <c:pt idx="5">
                  <c:v>7230</c:v>
                </c:pt>
                <c:pt idx="6">
                  <c:v>7220</c:v>
                </c:pt>
                <c:pt idx="7">
                  <c:v>5682</c:v>
                </c:pt>
                <c:pt idx="8">
                  <c:v>1308</c:v>
                </c:pt>
                <c:pt idx="9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E8D-4867-81C2-DD043E4F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28376"/>
        <c:axId val="188828768"/>
      </c:barChart>
      <c:catAx>
        <c:axId val="188828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8768"/>
        <c:crosses val="autoZero"/>
        <c:auto val="1"/>
        <c:lblAlgn val="ctr"/>
        <c:lblOffset val="100"/>
        <c:noMultiLvlLbl val="0"/>
      </c:catAx>
      <c:valAx>
        <c:axId val="188828768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83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10-428A-9DD5-822653E504A7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0-428A-9DD5-822653E504A7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0-428A-9DD5-822653E504A7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10-428A-9DD5-822653E504A7}"/>
                </c:ext>
              </c:extLst>
            </c:dLbl>
            <c:dLbl>
              <c:idx val="4"/>
              <c:layout>
                <c:manualLayout>
                  <c:x val="-3.4951140504382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10-428A-9DD5-822653E504A7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10-428A-9DD5-822653E504A7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10-428A-9DD5-822653E504A7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0-428A-9DD5-822653E504A7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0-428A-9DD5-822653E504A7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0-428A-9DD5-822653E504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76649</c:v>
                </c:pt>
                <c:pt idx="1">
                  <c:v>47425</c:v>
                </c:pt>
                <c:pt idx="2">
                  <c:v>21263</c:v>
                </c:pt>
                <c:pt idx="3">
                  <c:v>16050</c:v>
                </c:pt>
                <c:pt idx="4">
                  <c:v>11875</c:v>
                </c:pt>
                <c:pt idx="5">
                  <c:v>11798</c:v>
                </c:pt>
                <c:pt idx="6">
                  <c:v>9770</c:v>
                </c:pt>
                <c:pt idx="7">
                  <c:v>8917</c:v>
                </c:pt>
                <c:pt idx="8">
                  <c:v>7904</c:v>
                </c:pt>
                <c:pt idx="9">
                  <c:v>4430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10-428A-9DD5-822653E504A7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94976452940157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10-428A-9DD5-822653E504A7}"/>
                </c:ext>
              </c:extLst>
            </c:dLbl>
            <c:dLbl>
              <c:idx val="1"/>
              <c:layout>
                <c:manualLayout>
                  <c:x val="1.0484929358820394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10-428A-9DD5-822653E504A7}"/>
                </c:ext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10-428A-9DD5-822653E504A7}"/>
                </c:ext>
              </c:extLst>
            </c:dLbl>
            <c:dLbl>
              <c:idx val="3"/>
              <c:layout>
                <c:manualLayout>
                  <c:x val="3.494976452940141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10-428A-9DD5-822653E504A7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10-428A-9DD5-822653E504A7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10-428A-9DD5-822653E504A7}"/>
                </c:ext>
              </c:extLst>
            </c:dLbl>
            <c:dLbl>
              <c:idx val="6"/>
              <c:layout>
                <c:manualLayout>
                  <c:x val="5.242464679410213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10-428A-9DD5-822653E504A7}"/>
                </c:ext>
              </c:extLst>
            </c:dLbl>
            <c:dLbl>
              <c:idx val="7"/>
              <c:layout>
                <c:manualLayout>
                  <c:x val="0"/>
                  <c:y val="7.1681765585752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10-428A-9DD5-822653E504A7}"/>
                </c:ext>
              </c:extLst>
            </c:dLbl>
            <c:dLbl>
              <c:idx val="8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10-428A-9DD5-822653E504A7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10-428A-9DD5-822653E504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84660</c:v>
                </c:pt>
                <c:pt idx="1">
                  <c:v>35083</c:v>
                </c:pt>
                <c:pt idx="2">
                  <c:v>19541</c:v>
                </c:pt>
                <c:pt idx="3">
                  <c:v>16133</c:v>
                </c:pt>
                <c:pt idx="4">
                  <c:v>4182</c:v>
                </c:pt>
                <c:pt idx="5">
                  <c:v>14165</c:v>
                </c:pt>
                <c:pt idx="6">
                  <c:v>11100</c:v>
                </c:pt>
                <c:pt idx="7">
                  <c:v>10426</c:v>
                </c:pt>
                <c:pt idx="8">
                  <c:v>6048</c:v>
                </c:pt>
                <c:pt idx="9">
                  <c:v>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10-428A-9DD5-822653E50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29552"/>
        <c:axId val="188829944"/>
      </c:barChart>
      <c:catAx>
        <c:axId val="18882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9944"/>
        <c:crosses val="autoZero"/>
        <c:auto val="1"/>
        <c:lblAlgn val="ctr"/>
        <c:lblOffset val="100"/>
        <c:noMultiLvlLbl val="0"/>
      </c:catAx>
      <c:valAx>
        <c:axId val="1888299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295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2A-4155-AE7E-CA9C43D9C72F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2A-4155-AE7E-CA9C43D9C72F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2A-4155-AE7E-CA9C43D9C72F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2A-4155-AE7E-CA9C43D9C72F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2A-4155-AE7E-CA9C43D9C72F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2A-4155-AE7E-CA9C43D9C72F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2A-4155-AE7E-CA9C43D9C72F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A-4155-AE7E-CA9C43D9C72F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2A-4155-AE7E-CA9C43D9C72F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A-4155-AE7E-CA9C43D9C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158022</c:v>
                </c:pt>
                <c:pt idx="1">
                  <c:v>118406</c:v>
                </c:pt>
                <c:pt idx="2">
                  <c:v>96039</c:v>
                </c:pt>
                <c:pt idx="3">
                  <c:v>91430</c:v>
                </c:pt>
                <c:pt idx="4">
                  <c:v>88493</c:v>
                </c:pt>
                <c:pt idx="5">
                  <c:v>72056</c:v>
                </c:pt>
                <c:pt idx="6">
                  <c:v>69356</c:v>
                </c:pt>
                <c:pt idx="7">
                  <c:v>61060</c:v>
                </c:pt>
                <c:pt idx="8">
                  <c:v>45606</c:v>
                </c:pt>
                <c:pt idx="9">
                  <c:v>45127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2A-4155-AE7E-CA9C43D9C72F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A-4155-AE7E-CA9C43D9C72F}"/>
                </c:ext>
              </c:extLst>
            </c:dLbl>
            <c:dLbl>
              <c:idx val="1"/>
              <c:layout>
                <c:manualLayout>
                  <c:x val="3.7546511505338943E-3"/>
                  <c:y val="-1.4899469183415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2A-4155-AE7E-CA9C43D9C72F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A-4155-AE7E-CA9C43D9C72F}"/>
                </c:ext>
              </c:extLst>
            </c:dLbl>
            <c:dLbl>
              <c:idx val="3"/>
              <c:layout>
                <c:manualLayout>
                  <c:x val="9.1292202932464119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2A-4155-AE7E-CA9C43D9C72F}"/>
                </c:ext>
              </c:extLst>
            </c:dLbl>
            <c:dLbl>
              <c:idx val="4"/>
              <c:layout>
                <c:manualLayout>
                  <c:x val="1.9010073540004287E-3"/>
                  <c:y val="-8.5264361938591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2A-4155-AE7E-CA9C43D9C72F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2A-4155-AE7E-CA9C43D9C72F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2A-4155-AE7E-CA9C43D9C72F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2A-4155-AE7E-CA9C43D9C72F}"/>
                </c:ext>
              </c:extLst>
            </c:dLbl>
            <c:dLbl>
              <c:idx val="8"/>
              <c:layout>
                <c:manualLayout>
                  <c:x val="7.1492268285740079E-3"/>
                  <c:y val="2.704818781594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2A-4155-AE7E-CA9C43D9C72F}"/>
                </c:ext>
              </c:extLst>
            </c:dLbl>
            <c:dLbl>
              <c:idx val="9"/>
              <c:layout>
                <c:manualLayout>
                  <c:x val="-3.5602778568341606E-3"/>
                  <c:y val="-8.8158532095644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2A-4155-AE7E-CA9C43D9C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182219</c:v>
                </c:pt>
                <c:pt idx="1">
                  <c:v>120349</c:v>
                </c:pt>
                <c:pt idx="2">
                  <c:v>79227</c:v>
                </c:pt>
                <c:pt idx="3">
                  <c:v>69878</c:v>
                </c:pt>
                <c:pt idx="4">
                  <c:v>81289</c:v>
                </c:pt>
                <c:pt idx="5">
                  <c:v>90328</c:v>
                </c:pt>
                <c:pt idx="6">
                  <c:v>47893</c:v>
                </c:pt>
                <c:pt idx="7">
                  <c:v>92954</c:v>
                </c:pt>
                <c:pt idx="8">
                  <c:v>28032</c:v>
                </c:pt>
                <c:pt idx="9">
                  <c:v>48842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2A-4155-AE7E-CA9C43D9C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36705976"/>
        <c:axId val="236706368"/>
      </c:barChart>
      <c:catAx>
        <c:axId val="236705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06368"/>
        <c:crosses val="autoZero"/>
        <c:auto val="1"/>
        <c:lblAlgn val="ctr"/>
        <c:lblOffset val="100"/>
        <c:noMultiLvlLbl val="0"/>
      </c:catAx>
      <c:valAx>
        <c:axId val="23670636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0597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7A-4F22-8C8C-E508BF596890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97A-4F22-8C8C-E508BF596890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97A-4F22-8C8C-E508BF596890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97A-4F22-8C8C-E508BF596890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97A-4F22-8C8C-E508BF596890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97A-4F22-8C8C-E508BF596890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97A-4F22-8C8C-E508BF596890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97A-4F22-8C8C-E508BF596890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97A-4F22-8C8C-E508BF596890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97A-4F22-8C8C-E508BF596890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97A-4F22-8C8C-E508BF596890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A-4F22-8C8C-E508BF596890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97A-4F22-8C8C-E508BF596890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97A-4F22-8C8C-E508BF596890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97A-4F22-8C8C-E508BF596890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97A-4F22-8C8C-E508BF596890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7A-4F22-8C8C-E508BF596890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97A-4F22-8C8C-E508BF596890}"/>
                </c:ext>
              </c:extLst>
            </c:dLbl>
            <c:dLbl>
              <c:idx val="7"/>
              <c:layout>
                <c:manualLayout>
                  <c:x val="0.18235378268126451"/>
                  <c:y val="-0.1435978817625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97A-4F22-8C8C-E508BF596890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97A-4F22-8C8C-E508BF596890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097A-4F22-8C8C-E508BF596890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7A-4F22-8C8C-E508BF596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158022</c:v>
                </c:pt>
                <c:pt idx="1">
                  <c:v>118406</c:v>
                </c:pt>
                <c:pt idx="2">
                  <c:v>96039</c:v>
                </c:pt>
                <c:pt idx="3">
                  <c:v>91430</c:v>
                </c:pt>
                <c:pt idx="4">
                  <c:v>88493</c:v>
                </c:pt>
                <c:pt idx="5">
                  <c:v>72056</c:v>
                </c:pt>
                <c:pt idx="6">
                  <c:v>69356</c:v>
                </c:pt>
                <c:pt idx="7">
                  <c:v>61060</c:v>
                </c:pt>
                <c:pt idx="8">
                  <c:v>45606</c:v>
                </c:pt>
                <c:pt idx="9">
                  <c:v>45127</c:v>
                </c:pt>
                <c:pt idx="10">
                  <c:v>342203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7A-4F22-8C8C-E508BF59689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84-46BF-BDF9-F9968B769F54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684-46BF-BDF9-F9968B769F54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684-46BF-BDF9-F9968B769F54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684-46BF-BDF9-F9968B769F54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684-46BF-BDF9-F9968B769F54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684-46BF-BDF9-F9968B769F54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684-46BF-BDF9-F9968B769F54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684-46BF-BDF9-F9968B769F54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684-46BF-BDF9-F9968B769F54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684-46BF-BDF9-F9968B769F54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684-46BF-BDF9-F9968B769F54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4-46BF-BDF9-F9968B769F54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684-46BF-BDF9-F9968B769F54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84-46BF-BDF9-F9968B769F54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84-46BF-BDF9-F9968B769F54}"/>
                </c:ext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684-46BF-BDF9-F9968B769F54}"/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684-46BF-BDF9-F9968B769F54}"/>
                </c:ext>
              </c:extLst>
            </c:dLbl>
            <c:dLbl>
              <c:idx val="6"/>
              <c:layout>
                <c:manualLayout>
                  <c:x val="9.9923658019904868E-2"/>
                  <c:y val="-6.9839086078763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684-46BF-BDF9-F9968B769F54}"/>
                </c:ext>
              </c:extLst>
            </c:dLbl>
            <c:dLbl>
              <c:idx val="7"/>
              <c:layout>
                <c:manualLayout>
                  <c:x val="0.15614266490800327"/>
                  <c:y val="-0.12634902898778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84-46BF-BDF9-F9968B769F54}"/>
                </c:ext>
              </c:extLst>
            </c:dLbl>
            <c:dLbl>
              <c:idx val="8"/>
              <c:layout>
                <c:manualLayout>
                  <c:x val="9.6337983132819063E-2"/>
                  <c:y val="-4.1539885119681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84-46BF-BDF9-F9968B769F54}"/>
                </c:ext>
              </c:extLst>
            </c:dLbl>
            <c:dLbl>
              <c:idx val="9"/>
              <c:layout>
                <c:manualLayout>
                  <c:x val="0.12454561200154547"/>
                  <c:y val="-4.237349488741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84-46BF-BDF9-F9968B769F54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84-46BF-BDF9-F9968B769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182219</c:v>
                </c:pt>
                <c:pt idx="1">
                  <c:v>120349</c:v>
                </c:pt>
                <c:pt idx="2">
                  <c:v>79227</c:v>
                </c:pt>
                <c:pt idx="3">
                  <c:v>69878</c:v>
                </c:pt>
                <c:pt idx="4">
                  <c:v>81289</c:v>
                </c:pt>
                <c:pt idx="5">
                  <c:v>90328</c:v>
                </c:pt>
                <c:pt idx="6">
                  <c:v>47893</c:v>
                </c:pt>
                <c:pt idx="7">
                  <c:v>92954</c:v>
                </c:pt>
                <c:pt idx="8">
                  <c:v>28032</c:v>
                </c:pt>
                <c:pt idx="9">
                  <c:v>48842</c:v>
                </c:pt>
                <c:pt idx="10">
                  <c:v>362520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84-46BF-BDF9-F9968B769F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6555998229305E-2"/>
                  <c:y val="1.851823228878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DA-4B35-87B8-2179A91B480F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DA-4B35-87B8-2179A91B480F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A-4B35-87B8-2179A91B480F}"/>
                </c:ext>
              </c:extLst>
            </c:dLbl>
            <c:dLbl>
              <c:idx val="3"/>
              <c:layout>
                <c:manualLayout>
                  <c:x val="-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DA-4B35-87B8-2179A91B480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DA-4B35-87B8-2179A91B480F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DA-4B35-87B8-2179A91B480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DA-4B35-87B8-2179A91B480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DA-4B35-87B8-2179A91B480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DA-4B35-87B8-2179A91B480F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DA-4B35-87B8-2179A91B4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非鉄金属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16390</c:v>
                </c:pt>
                <c:pt idx="1">
                  <c:v>9539</c:v>
                </c:pt>
                <c:pt idx="2">
                  <c:v>6106</c:v>
                </c:pt>
                <c:pt idx="3">
                  <c:v>5824</c:v>
                </c:pt>
                <c:pt idx="4">
                  <c:v>5213</c:v>
                </c:pt>
                <c:pt idx="5">
                  <c:v>4716</c:v>
                </c:pt>
                <c:pt idx="6">
                  <c:v>4305</c:v>
                </c:pt>
                <c:pt idx="7">
                  <c:v>4303</c:v>
                </c:pt>
                <c:pt idx="8">
                  <c:v>2966</c:v>
                </c:pt>
                <c:pt idx="9">
                  <c:v>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DA-4B35-87B8-2179A91B480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DA-4B35-87B8-2179A91B480F}"/>
                </c:ext>
              </c:extLst>
            </c:dLbl>
            <c:dLbl>
              <c:idx val="1"/>
              <c:layout>
                <c:manualLayout>
                  <c:x val="1.77069499778659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DA-4B35-87B8-2179A91B480F}"/>
                </c:ext>
              </c:extLst>
            </c:dLbl>
            <c:dLbl>
              <c:idx val="2"/>
              <c:layout>
                <c:manualLayout>
                  <c:x val="1.7706949977866313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DA-4B35-87B8-2179A91B480F}"/>
                </c:ext>
              </c:extLst>
            </c:dLbl>
            <c:dLbl>
              <c:idx val="3"/>
              <c:layout>
                <c:manualLayout>
                  <c:x val="3.5413899955732625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DA-4B35-87B8-2179A91B480F}"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DA-4B35-87B8-2179A91B480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DA-4B35-87B8-2179A91B480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DA-4B35-87B8-2179A91B480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DA-4B35-87B8-2179A91B480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DA-4B35-87B8-2179A91B480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DA-4B35-87B8-2179A91B4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非鉄金属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19792</c:v>
                </c:pt>
                <c:pt idx="1">
                  <c:v>10246</c:v>
                </c:pt>
                <c:pt idx="2">
                  <c:v>6743</c:v>
                </c:pt>
                <c:pt idx="3">
                  <c:v>6127</c:v>
                </c:pt>
                <c:pt idx="4">
                  <c:v>4012</c:v>
                </c:pt>
                <c:pt idx="5">
                  <c:v>4723</c:v>
                </c:pt>
                <c:pt idx="6">
                  <c:v>13689</c:v>
                </c:pt>
                <c:pt idx="7">
                  <c:v>2807</c:v>
                </c:pt>
                <c:pt idx="8">
                  <c:v>3088</c:v>
                </c:pt>
                <c:pt idx="9">
                  <c:v>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DA-4B35-87B8-2179A91B4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07936"/>
        <c:axId val="236708328"/>
      </c:barChart>
      <c:catAx>
        <c:axId val="23670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08328"/>
        <c:crosses val="autoZero"/>
        <c:auto val="1"/>
        <c:lblAlgn val="ctr"/>
        <c:lblOffset val="100"/>
        <c:noMultiLvlLbl val="0"/>
      </c:catAx>
      <c:valAx>
        <c:axId val="2367083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7079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2,339,095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2,339,095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E2C-450B-9BC9-589B40FEE2B4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E2C-450B-9BC9-589B40FEE2B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E2C-450B-9BC9-589B40FEE2B4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E2C-450B-9BC9-589B40FEE2B4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E2C-450B-9BC9-589B40FEE2B4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2C-450B-9BC9-589B40FEE2B4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2C-450B-9BC9-589B40FEE2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418115</c:v>
                </c:pt>
                <c:pt idx="2">
                  <c:v>504618</c:v>
                </c:pt>
                <c:pt idx="3">
                  <c:v>151070</c:v>
                </c:pt>
                <c:pt idx="4">
                  <c:v>246495</c:v>
                </c:pt>
                <c:pt idx="5">
                  <c:v>827357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2C-450B-9BC9-589B40FEE2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9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04-4299-A267-090136FB145B}"/>
                </c:ext>
              </c:extLst>
            </c:dLbl>
            <c:dLbl>
              <c:idx val="1"/>
              <c:layout>
                <c:manualLayout>
                  <c:x val="-8.8417329796640146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4-4299-A267-090136FB145B}"/>
                </c:ext>
              </c:extLst>
            </c:dLbl>
            <c:dLbl>
              <c:idx val="2"/>
              <c:layout>
                <c:manualLayout>
                  <c:x val="-5.3050397877984082E-3"/>
                  <c:y val="-7.663136935469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04-4299-A267-090136FB145B}"/>
                </c:ext>
              </c:extLst>
            </c:dLbl>
            <c:dLbl>
              <c:idx val="3"/>
              <c:layout>
                <c:manualLayout>
                  <c:x val="-5.3050397877984733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04-4299-A267-090136FB145B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04-4299-A267-090136FB145B}"/>
                </c:ext>
              </c:extLst>
            </c:dLbl>
            <c:dLbl>
              <c:idx val="5"/>
              <c:layout>
                <c:manualLayout>
                  <c:x val="-7.073386383731211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04-4299-A267-090136FB145B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04-4299-A267-090136FB145B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04-4299-A267-090136FB145B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04-4299-A267-090136FB145B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04-4299-A267-090136FB1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103985</c:v>
                </c:pt>
                <c:pt idx="1">
                  <c:v>20704</c:v>
                </c:pt>
                <c:pt idx="2">
                  <c:v>19098</c:v>
                </c:pt>
                <c:pt idx="3">
                  <c:v>16518</c:v>
                </c:pt>
                <c:pt idx="4">
                  <c:v>12657</c:v>
                </c:pt>
                <c:pt idx="5">
                  <c:v>9710</c:v>
                </c:pt>
                <c:pt idx="6">
                  <c:v>9623</c:v>
                </c:pt>
                <c:pt idx="7">
                  <c:v>9096</c:v>
                </c:pt>
                <c:pt idx="8">
                  <c:v>5799</c:v>
                </c:pt>
                <c:pt idx="9">
                  <c:v>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04-4299-A267-090136FB145B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04-4299-A267-090136FB145B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04-4299-A267-090136FB145B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04-4299-A267-090136FB145B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04-4299-A267-090136FB145B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04-4299-A267-090136FB145B}"/>
                </c:ext>
              </c:extLst>
            </c:dLbl>
            <c:dLbl>
              <c:idx val="5"/>
              <c:layout>
                <c:manualLayout>
                  <c:x val="3.5366931918656055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04-4299-A267-090136FB145B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04-4299-A267-090136FB145B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04-4299-A267-090136FB145B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04-4299-A267-090136FB145B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B04-4299-A267-090136FB1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117675</c:v>
                </c:pt>
                <c:pt idx="1">
                  <c:v>20940</c:v>
                </c:pt>
                <c:pt idx="2">
                  <c:v>15448</c:v>
                </c:pt>
                <c:pt idx="3">
                  <c:v>21702</c:v>
                </c:pt>
                <c:pt idx="4">
                  <c:v>11307</c:v>
                </c:pt>
                <c:pt idx="5">
                  <c:v>13135</c:v>
                </c:pt>
                <c:pt idx="6">
                  <c:v>7294</c:v>
                </c:pt>
                <c:pt idx="7">
                  <c:v>9714</c:v>
                </c:pt>
                <c:pt idx="8">
                  <c:v>9884</c:v>
                </c:pt>
                <c:pt idx="9">
                  <c:v>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B04-4299-A267-090136FB1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09112"/>
        <c:axId val="238080856"/>
      </c:barChart>
      <c:catAx>
        <c:axId val="23670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80856"/>
        <c:crosses val="autoZero"/>
        <c:auto val="1"/>
        <c:lblAlgn val="ctr"/>
        <c:lblOffset val="100"/>
        <c:noMultiLvlLbl val="0"/>
      </c:catAx>
      <c:valAx>
        <c:axId val="238080856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709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6-4BAB-8CCE-A21CA8FF355E}"/>
                </c:ext>
              </c:extLst>
            </c:dLbl>
            <c:dLbl>
              <c:idx val="1"/>
              <c:layout>
                <c:manualLayout>
                  <c:x val="-1.7825309441056169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6-4BAB-8CCE-A21CA8FF355E}"/>
                </c:ext>
              </c:extLst>
            </c:dLbl>
            <c:dLbl>
              <c:idx val="2"/>
              <c:layout>
                <c:manualLayout>
                  <c:x val="-1.4260247552844706E-2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6-4BAB-8CCE-A21CA8FF355E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6-4BAB-8CCE-A21CA8FF355E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6-4BAB-8CCE-A21CA8FF355E}"/>
                </c:ext>
              </c:extLst>
            </c:dLbl>
            <c:dLbl>
              <c:idx val="5"/>
              <c:layout>
                <c:manualLayout>
                  <c:x val="-1.4260247552844739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56-4BAB-8CCE-A21CA8FF355E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56-4BAB-8CCE-A21CA8FF355E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56-4BAB-8CCE-A21CA8FF355E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56-4BAB-8CCE-A21CA8FF355E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56-4BAB-8CCE-A21CA8FF3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92900</c:v>
                </c:pt>
                <c:pt idx="1">
                  <c:v>42701</c:v>
                </c:pt>
                <c:pt idx="2">
                  <c:v>38373</c:v>
                </c:pt>
                <c:pt idx="3">
                  <c:v>36515</c:v>
                </c:pt>
                <c:pt idx="4">
                  <c:v>29465</c:v>
                </c:pt>
                <c:pt idx="5">
                  <c:v>19473</c:v>
                </c:pt>
                <c:pt idx="6">
                  <c:v>18041</c:v>
                </c:pt>
                <c:pt idx="7">
                  <c:v>17921</c:v>
                </c:pt>
                <c:pt idx="8">
                  <c:v>17101</c:v>
                </c:pt>
                <c:pt idx="9">
                  <c:v>16787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56-4BAB-8CCE-A21CA8FF355E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56-4BAB-8CCE-A21CA8FF355E}"/>
                </c:ext>
              </c:extLst>
            </c:dLbl>
            <c:dLbl>
              <c:idx val="1"/>
              <c:layout>
                <c:manualLayout>
                  <c:x val="5.3475928323167199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56-4BAB-8CCE-A21CA8FF355E}"/>
                </c:ext>
              </c:extLst>
            </c:dLbl>
            <c:dLbl>
              <c:idx val="2"/>
              <c:layout>
                <c:manualLayout>
                  <c:x val="1.7825309441055516E-3"/>
                  <c:y val="-3.7354154260128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56-4BAB-8CCE-A21CA8FF355E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56-4BAB-8CCE-A21CA8FF355E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56-4BAB-8CCE-A21CA8FF355E}"/>
                </c:ext>
              </c:extLst>
            </c:dLbl>
            <c:dLbl>
              <c:idx val="5"/>
              <c:layout>
                <c:manualLayout>
                  <c:x val="5.3475928323167528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56-4BAB-8CCE-A21CA8FF355E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56-4BAB-8CCE-A21CA8FF355E}"/>
                </c:ext>
              </c:extLst>
            </c:dLbl>
            <c:dLbl>
              <c:idx val="7"/>
              <c:layout>
                <c:manualLayout>
                  <c:x val="7.0874553191774738E-3"/>
                  <c:y val="3.7342391024650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56-4BAB-8CCE-A21CA8FF355E}"/>
                </c:ext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56-4BAB-8CCE-A21CA8FF355E}"/>
                </c:ext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56-4BAB-8CCE-A21CA8FF3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75421</c:v>
                </c:pt>
                <c:pt idx="1">
                  <c:v>34973</c:v>
                </c:pt>
                <c:pt idx="2">
                  <c:v>36386</c:v>
                </c:pt>
                <c:pt idx="3">
                  <c:v>22030</c:v>
                </c:pt>
                <c:pt idx="4">
                  <c:v>26042</c:v>
                </c:pt>
                <c:pt idx="5">
                  <c:v>19821</c:v>
                </c:pt>
                <c:pt idx="6">
                  <c:v>13347</c:v>
                </c:pt>
                <c:pt idx="7">
                  <c:v>15916</c:v>
                </c:pt>
                <c:pt idx="8">
                  <c:v>17794</c:v>
                </c:pt>
                <c:pt idx="9">
                  <c:v>22020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C56-4BAB-8CCE-A21CA8FF3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81640"/>
        <c:axId val="238082032"/>
      </c:barChart>
      <c:catAx>
        <c:axId val="238081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82032"/>
        <c:crosses val="autoZero"/>
        <c:auto val="1"/>
        <c:lblAlgn val="ctr"/>
        <c:lblOffset val="100"/>
        <c:noMultiLvlLbl val="0"/>
      </c:catAx>
      <c:valAx>
        <c:axId val="2380820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81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5-4CB0-938A-0971C897647E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5-4CB0-938A-0971C897647E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5-4CB0-938A-0971C897647E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5-4CB0-938A-0971C897647E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5-4CB0-938A-0971C897647E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5-4CB0-938A-0971C897647E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E5-4CB0-938A-0971C897647E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5-4CB0-938A-0971C897647E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E5-4CB0-938A-0971C897647E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E5-4CB0-938A-0971C8976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22827</c:v>
                </c:pt>
                <c:pt idx="1">
                  <c:v>8957</c:v>
                </c:pt>
                <c:pt idx="2">
                  <c:v>7362</c:v>
                </c:pt>
                <c:pt idx="3">
                  <c:v>2966</c:v>
                </c:pt>
                <c:pt idx="4">
                  <c:v>2008</c:v>
                </c:pt>
                <c:pt idx="5">
                  <c:v>1938</c:v>
                </c:pt>
                <c:pt idx="6">
                  <c:v>1731</c:v>
                </c:pt>
                <c:pt idx="7">
                  <c:v>1371</c:v>
                </c:pt>
                <c:pt idx="8">
                  <c:v>991</c:v>
                </c:pt>
                <c:pt idx="9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E5-4CB0-938A-0971C897647E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1206052514463727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E5-4CB0-938A-0971C897647E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E5-4CB0-938A-0971C897647E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E5-4CB0-938A-0971C897647E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E5-4CB0-938A-0971C897647E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E5-4CB0-938A-0971C897647E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E5-4CB0-938A-0971C897647E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E5-4CB0-938A-0971C897647E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E5-4CB0-938A-0971C897647E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E5-4CB0-938A-0971C897647E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E5-4CB0-938A-0971C8976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4391</c:v>
                </c:pt>
                <c:pt idx="1">
                  <c:v>35504</c:v>
                </c:pt>
                <c:pt idx="2">
                  <c:v>8137</c:v>
                </c:pt>
                <c:pt idx="3">
                  <c:v>671</c:v>
                </c:pt>
                <c:pt idx="4">
                  <c:v>1629</c:v>
                </c:pt>
                <c:pt idx="5">
                  <c:v>1117</c:v>
                </c:pt>
                <c:pt idx="6">
                  <c:v>2515</c:v>
                </c:pt>
                <c:pt idx="7">
                  <c:v>0</c:v>
                </c:pt>
                <c:pt idx="8">
                  <c:v>592</c:v>
                </c:pt>
                <c:pt idx="9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1E5-4CB0-938A-0971C8976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82816"/>
        <c:axId val="238083208"/>
      </c:barChart>
      <c:catAx>
        <c:axId val="23808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8083208"/>
        <c:crosses val="autoZero"/>
        <c:auto val="1"/>
        <c:lblAlgn val="ctr"/>
        <c:lblOffset val="100"/>
        <c:noMultiLvlLbl val="0"/>
      </c:catAx>
      <c:valAx>
        <c:axId val="2380832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8082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2-492E-81FB-C3B4B26CFAF5}"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2-492E-81FB-C3B4B26CFAF5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2-492E-81FB-C3B4B26CFAF5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2-492E-81FB-C3B4B26CFAF5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2-492E-81FB-C3B4B26CFAF5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2-492E-81FB-C3B4B26CFAF5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52-492E-81FB-C3B4B26CFAF5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2-492E-81FB-C3B4B26CFAF5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52-492E-81FB-C3B4B26CFAF5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52-492E-81FB-C3B4B26CF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27382</c:v>
                </c:pt>
                <c:pt idx="1">
                  <c:v>19770</c:v>
                </c:pt>
                <c:pt idx="2">
                  <c:v>11731</c:v>
                </c:pt>
                <c:pt idx="3">
                  <c:v>10579</c:v>
                </c:pt>
                <c:pt idx="4">
                  <c:v>9356</c:v>
                </c:pt>
                <c:pt idx="5">
                  <c:v>8362</c:v>
                </c:pt>
                <c:pt idx="6">
                  <c:v>4155</c:v>
                </c:pt>
                <c:pt idx="7">
                  <c:v>3770</c:v>
                </c:pt>
                <c:pt idx="8">
                  <c:v>3395</c:v>
                </c:pt>
                <c:pt idx="9">
                  <c:v>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52-492E-81FB-C3B4B26CFAF5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52-492E-81FB-C3B4B26CFAF5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52-492E-81FB-C3B4B26CFAF5}"/>
                </c:ext>
              </c:extLst>
            </c:dLbl>
            <c:dLbl>
              <c:idx val="2"/>
              <c:layout>
                <c:manualLayout>
                  <c:x val="-1.8807809451626032E-5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52-492E-81FB-C3B4B26CFAF5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52-492E-81FB-C3B4B26CFAF5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52-492E-81FB-C3B4B26CFAF5}"/>
                </c:ext>
              </c:extLst>
            </c:dLbl>
            <c:dLbl>
              <c:idx val="5"/>
              <c:layout>
                <c:manualLayout>
                  <c:x val="-7.2578494533103149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52-492E-81FB-C3B4B26CFAF5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52-492E-81FB-C3B4B26CFAF5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52-492E-81FB-C3B4B26CFAF5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52-492E-81FB-C3B4B26CFAF5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952-492E-81FB-C3B4B26CF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21228</c:v>
                </c:pt>
                <c:pt idx="1">
                  <c:v>16918</c:v>
                </c:pt>
                <c:pt idx="2">
                  <c:v>14418</c:v>
                </c:pt>
                <c:pt idx="3">
                  <c:v>8346</c:v>
                </c:pt>
                <c:pt idx="4">
                  <c:v>7900</c:v>
                </c:pt>
                <c:pt idx="5">
                  <c:v>31422</c:v>
                </c:pt>
                <c:pt idx="6">
                  <c:v>4189</c:v>
                </c:pt>
                <c:pt idx="7">
                  <c:v>5005</c:v>
                </c:pt>
                <c:pt idx="8">
                  <c:v>4952</c:v>
                </c:pt>
                <c:pt idx="9">
                  <c:v>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52-492E-81FB-C3B4B26CF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83992"/>
        <c:axId val="238084384"/>
      </c:barChart>
      <c:catAx>
        <c:axId val="23808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84384"/>
        <c:crosses val="autoZero"/>
        <c:auto val="1"/>
        <c:lblAlgn val="ctr"/>
        <c:lblOffset val="100"/>
        <c:noMultiLvlLbl val="0"/>
      </c:catAx>
      <c:valAx>
        <c:axId val="2380843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839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A9-49D3-9ABB-DE9341D5ACC6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A9-49D3-9ABB-DE9341D5ACC6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A9-49D3-9ABB-DE9341D5ACC6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A9-49D3-9ABB-DE9341D5ACC6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A9-49D3-9ABB-DE9341D5ACC6}"/>
                </c:ext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A9-49D3-9ABB-DE9341D5ACC6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A9-49D3-9ABB-DE9341D5ACC6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A9-49D3-9ABB-DE9341D5ACC6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A9-49D3-9ABB-DE9341D5ACC6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A9-49D3-9ABB-DE9341D5AC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81855</c:v>
                </c:pt>
                <c:pt idx="1">
                  <c:v>44517</c:v>
                </c:pt>
                <c:pt idx="2">
                  <c:v>27576</c:v>
                </c:pt>
                <c:pt idx="3">
                  <c:v>20273</c:v>
                </c:pt>
                <c:pt idx="4">
                  <c:v>18510</c:v>
                </c:pt>
                <c:pt idx="5">
                  <c:v>17287</c:v>
                </c:pt>
                <c:pt idx="6">
                  <c:v>17157</c:v>
                </c:pt>
                <c:pt idx="7">
                  <c:v>12792</c:v>
                </c:pt>
                <c:pt idx="8">
                  <c:v>11844</c:v>
                </c:pt>
                <c:pt idx="9">
                  <c:v>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A9-49D3-9ABB-DE9341D5ACC6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2.1409462854576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A9-49D3-9ABB-DE9341D5ACC6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A9-49D3-9ABB-DE9341D5ACC6}"/>
                </c:ext>
              </c:extLst>
            </c:dLbl>
            <c:dLbl>
              <c:idx val="2"/>
              <c:layout>
                <c:manualLayout>
                  <c:x val="1.0610062631060006E-2"/>
                  <c:y val="1.061911378724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A9-49D3-9ABB-DE9341D5ACC6}"/>
                </c:ext>
              </c:extLst>
            </c:dLbl>
            <c:dLbl>
              <c:idx val="3"/>
              <c:layout>
                <c:manualLayout>
                  <c:x val="3.5413628851949062E-3"/>
                  <c:y val="-1.4242283885637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A9-49D3-9ABB-DE9341D5ACC6}"/>
                </c:ext>
              </c:extLst>
            </c:dLbl>
            <c:dLbl>
              <c:idx val="4"/>
              <c:layout>
                <c:manualLayout>
                  <c:x val="1.7869988473663014E-3"/>
                  <c:y val="-2.146728985080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A9-49D3-9ABB-DE9341D5ACC6}"/>
                </c:ext>
              </c:extLst>
            </c:dLbl>
            <c:dLbl>
              <c:idx val="5"/>
              <c:layout>
                <c:manualLayout>
                  <c:x val="5.2957269230235107E-3"/>
                  <c:y val="1.42411610313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A9-49D3-9ABB-DE9341D5ACC6}"/>
                </c:ext>
              </c:extLst>
            </c:dLbl>
            <c:dLbl>
              <c:idx val="6"/>
              <c:layout>
                <c:manualLayout>
                  <c:x val="1.7917204793845213E-3"/>
                  <c:y val="-3.641416480694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A9-49D3-9ABB-DE9341D5ACC6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A9-49D3-9ABB-DE9341D5ACC6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A9-49D3-9ABB-DE9341D5ACC6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A9-49D3-9ABB-DE9341D5AC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84051</c:v>
                </c:pt>
                <c:pt idx="1">
                  <c:v>27795</c:v>
                </c:pt>
                <c:pt idx="2">
                  <c:v>23655</c:v>
                </c:pt>
                <c:pt idx="3">
                  <c:v>23482</c:v>
                </c:pt>
                <c:pt idx="4">
                  <c:v>21378</c:v>
                </c:pt>
                <c:pt idx="5">
                  <c:v>13271</c:v>
                </c:pt>
                <c:pt idx="6">
                  <c:v>19206</c:v>
                </c:pt>
                <c:pt idx="7">
                  <c:v>13617</c:v>
                </c:pt>
                <c:pt idx="8">
                  <c:v>15678</c:v>
                </c:pt>
                <c:pt idx="9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BA9-49D3-9ABB-DE9341D5A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95048"/>
        <c:axId val="237495440"/>
      </c:barChart>
      <c:catAx>
        <c:axId val="237495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95440"/>
        <c:crosses val="autoZero"/>
        <c:auto val="1"/>
        <c:lblAlgn val="ctr"/>
        <c:lblOffset val="100"/>
        <c:noMultiLvlLbl val="0"/>
      </c:catAx>
      <c:valAx>
        <c:axId val="237495440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95048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D-44B3-ACDD-2B9BAE8883B1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D-44B3-ACDD-2B9BAE8883B1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7D-44B3-ACDD-2B9BAE8883B1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7D-44B3-ACDD-2B9BAE8883B1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7D-44B3-ACDD-2B9BAE8883B1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D-44B3-ACDD-2B9BAE8883B1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7D-44B3-ACDD-2B9BAE8883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7D-44B3-ACDD-2B9BAE888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96224"/>
        <c:axId val="237496616"/>
      </c:lineChart>
      <c:catAx>
        <c:axId val="23749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9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9661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9622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C-4829-86E5-8DB9791FEDE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C-4829-86E5-8DB9791FEDE3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C-4829-86E5-8DB9791FEDE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C-4829-86E5-8DB9791FEDE3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C-4829-86E5-8DB9791FEDE3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C-4829-86E5-8DB9791FEDE3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BC-4829-86E5-8DB9791FED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BC-4829-86E5-8DB9791FE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97400"/>
        <c:axId val="237497792"/>
      </c:lineChart>
      <c:catAx>
        <c:axId val="237497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9779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974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1-4026-969A-C222929AF67E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1-4026-969A-C222929AF67E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1-4026-969A-C222929AF67E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01-4026-969A-C222929AF67E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01-4026-969A-C222929AF6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01-4026-969A-C222929A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2032"/>
        <c:axId val="238582424"/>
      </c:lineChart>
      <c:catAx>
        <c:axId val="23858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242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20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C-4A55-BF43-B91BD6712260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C-4A55-BF43-B91BD6712260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DC-4A55-BF43-B91BD6712260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DC-4A55-BF43-B91BD6712260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C-4A55-BF43-B91BD6712260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C-4A55-BF43-B91BD6712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DC-4A55-BF43-B91BD6712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3208"/>
        <c:axId val="238583600"/>
      </c:lineChart>
      <c:catAx>
        <c:axId val="238583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36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320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5-4F6D-960E-CD1FEEA19DEE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5-4F6D-960E-CD1FEEA19DEE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5-4F6D-960E-CD1FEEA19DEE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5-4F6D-960E-CD1FEEA19DEE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45-4F6D-960E-CD1FEEA19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45-4F6D-960E-CD1FEEA1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4384"/>
        <c:axId val="238584776"/>
      </c:lineChart>
      <c:catAx>
        <c:axId val="23858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4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477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43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9.9800399201596807E-3"/>
                  <c:y val="2.8248581287295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96-42BD-8331-1F6FADB35E69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96-42BD-8331-1F6FADB35E69}"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96-42BD-8331-1F6FADB35E69}"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96-42BD-8331-1F6FADB35E69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127046</c:v>
                </c:pt>
                <c:pt idx="1">
                  <c:v>276693</c:v>
                </c:pt>
                <c:pt idx="2">
                  <c:v>319635</c:v>
                </c:pt>
                <c:pt idx="3">
                  <c:v>119230</c:v>
                </c:pt>
                <c:pt idx="4">
                  <c:v>143770</c:v>
                </c:pt>
                <c:pt idx="5">
                  <c:v>566902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6-42BD-8331-1F6FADB35E69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96-42BD-8331-1F6FADB35E69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96-42BD-8331-1F6FADB35E69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96-42BD-8331-1F6FADB35E69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96-42BD-8331-1F6FADB35E69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64394</c:v>
                </c:pt>
                <c:pt idx="1">
                  <c:v>141422</c:v>
                </c:pt>
                <c:pt idx="2">
                  <c:v>184983</c:v>
                </c:pt>
                <c:pt idx="3">
                  <c:v>31840</c:v>
                </c:pt>
                <c:pt idx="4">
                  <c:v>102725</c:v>
                </c:pt>
                <c:pt idx="5">
                  <c:v>260455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6-42BD-8331-1F6FADB35E69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96-42BD-8331-1F6FADB35E69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96-42BD-8331-1F6FADB35E69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96-42BD-8331-1F6FADB35E69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96-42BD-8331-1F6FADB35E69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96-42BD-8331-1F6FADB35E69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96-42BD-8331-1F6FADB35E69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0.66363351441704976</c:v>
                </c:pt>
                <c:pt idx="1">
                  <c:v>0.66176291211747962</c:v>
                </c:pt>
                <c:pt idx="2">
                  <c:v>0.63341973532454254</c:v>
                </c:pt>
                <c:pt idx="3">
                  <c:v>0.7892367776527438</c:v>
                </c:pt>
                <c:pt idx="4">
                  <c:v>0.58325726688168122</c:v>
                </c:pt>
                <c:pt idx="5">
                  <c:v>0.68519635417359137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96-42BD-8331-1F6FADB3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700056"/>
        <c:axId val="186700448"/>
        <c:axId val="0"/>
      </c:bar3DChart>
      <c:catAx>
        <c:axId val="186700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700448"/>
        <c:crosses val="autoZero"/>
        <c:auto val="1"/>
        <c:lblAlgn val="ctr"/>
        <c:lblOffset val="100"/>
        <c:noMultiLvlLbl val="0"/>
      </c:catAx>
      <c:valAx>
        <c:axId val="1867004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70005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2-4456-BF2B-FF491CDFF9BA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2-4456-BF2B-FF491CDFF9BA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E2-4456-BF2B-FF491CDFF9BA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E2-4456-BF2B-FF491CDFF9BA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E2-4456-BF2B-FF491CDFF9BA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E2-4456-BF2B-FF491CDFF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E2-4456-BF2B-FF491CDFF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5560"/>
        <c:axId val="239339808"/>
      </c:lineChart>
      <c:catAx>
        <c:axId val="238585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3980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556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3-4C23-943C-B9C440BE4856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3-4C23-943C-B9C440BE4856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3-4C23-943C-B9C440BE4856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3-4C23-943C-B9C440BE4856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F3-4C23-943C-B9C440BE4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F3-4C23-943C-B9C440BE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40592"/>
        <c:axId val="239340984"/>
      </c:lineChart>
      <c:catAx>
        <c:axId val="23934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0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40984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059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3-44C8-A8A6-8B5E3AF963A3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3-44C8-A8A6-8B5E3AF963A3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A3-44C8-A8A6-8B5E3AF963A3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A3-44C8-A8A6-8B5E3AF963A3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A3-44C8-A8A6-8B5E3AF963A3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A3-44C8-A8A6-8B5E3AF96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A3-44C8-A8A6-8B5E3AF963A3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A3-44C8-A8A6-8B5E3AF96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41768"/>
        <c:axId val="239342160"/>
      </c:lineChart>
      <c:catAx>
        <c:axId val="239341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4216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17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A-45D7-9F4E-1F7D2B70825C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A-45D7-9F4E-1F7D2B70825C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BA-45D7-9F4E-1F7D2B70825C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BA-45D7-9F4E-1F7D2B70825C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BA-45D7-9F4E-1F7D2B708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BA-45D7-9F4E-1F7D2B708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42944"/>
        <c:axId val="239343336"/>
      </c:lineChart>
      <c:catAx>
        <c:axId val="23934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3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4333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429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7-4CCB-B9FF-DA2F5DB029FF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7-4CCB-B9FF-DA2F5DB029FF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7-4CCB-B9FF-DA2F5DB029FF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7-4CCB-B9FF-DA2F5DB029FF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E7-4CCB-B9FF-DA2F5DB0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904200"/>
        <c:axId val="239904592"/>
      </c:lineChart>
      <c:catAx>
        <c:axId val="239904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90459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42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1-4434-89BD-1B49F9365460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1-4434-89BD-1B49F9365460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1-4434-89BD-1B49F9365460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1-4434-89BD-1B49F9365460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1-4434-89BD-1B49F936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905376"/>
        <c:axId val="239905768"/>
      </c:lineChart>
      <c:catAx>
        <c:axId val="239905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90576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537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E-4CA8-99CE-963708D85598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E-4CA8-99CE-963708D85598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E-4CA8-99CE-963708D85598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2E-4CA8-99CE-963708D85598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2E-4CA8-99CE-963708D8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906552"/>
        <c:axId val="239906944"/>
      </c:lineChart>
      <c:catAx>
        <c:axId val="239906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906944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90655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B-47EA-BEC5-5231466DB0F4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B-47EA-BEC5-5231466DB0F4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DB-47EA-BEC5-5231466DB0F4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DB-47EA-BEC5-5231466DB0F4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DB-47EA-BEC5-5231466DB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32600"/>
        <c:axId val="239032992"/>
      </c:lineChart>
      <c:catAx>
        <c:axId val="23903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03299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26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5-45CB-BC12-BD95987CD835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5-45CB-BC12-BD95987CD835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95-45CB-BC12-BD95987CD835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95-45CB-BC12-BD95987CD835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95-45CB-BC12-BD95987CD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33776"/>
        <c:axId val="239034168"/>
      </c:lineChart>
      <c:catAx>
        <c:axId val="23903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03416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37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2-4E63-8B38-32E7C99E4B4C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2-4E63-8B38-32E7C99E4B4C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2-4E63-8B38-32E7C99E4B4C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2-4E63-8B38-32E7C99E4B4C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62-4E63-8B38-32E7C99E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34952"/>
        <c:axId val="239035344"/>
      </c:lineChart>
      <c:catAx>
        <c:axId val="239034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03534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49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6-4DC0-9310-0CF3CEB7F211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96-4DC0-9310-0CF3CEB7F211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96-4DC0-9310-0CF3CEB7F211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96-4DC0-9310-0CF3CEB7F211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96-4DC0-9310-0CF3CEB7F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701232"/>
        <c:axId val="188990400"/>
      </c:lineChart>
      <c:catAx>
        <c:axId val="18670123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8990400"/>
        <c:crosses val="autoZero"/>
        <c:auto val="1"/>
        <c:lblAlgn val="ctr"/>
        <c:lblOffset val="100"/>
        <c:tickLblSkip val="1"/>
        <c:noMultiLvlLbl val="0"/>
      </c:catAx>
      <c:valAx>
        <c:axId val="188990400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6701232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1-4F94-83F0-CAEDC70B2F2D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1-4F94-83F0-CAEDC70B2F2D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1-4F94-83F0-CAEDC70B2F2D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1-4F94-83F0-CAEDC70B2F2D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  <c:pt idx="6">
                  <c:v>10.3</c:v>
                </c:pt>
                <c:pt idx="7">
                  <c:v>9</c:v>
                </c:pt>
                <c:pt idx="8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1-4F94-83F0-CAEDC70B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036128"/>
        <c:axId val="239472864"/>
      </c:lineChart>
      <c:catAx>
        <c:axId val="23903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7286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0361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5-4BFC-A963-E164422838F9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5-4BFC-A963-E164422838F9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F5-4BFC-A963-E164422838F9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F5-4BFC-A963-E164422838F9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5-4BFC-A963-E164422838F9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5-4BFC-A963-E16442283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  <c:pt idx="6">
                  <c:v>11.5</c:v>
                </c:pt>
                <c:pt idx="7">
                  <c:v>11.2</c:v>
                </c:pt>
                <c:pt idx="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F5-4BFC-A963-E1644228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73648"/>
        <c:axId val="239474040"/>
      </c:lineChart>
      <c:catAx>
        <c:axId val="23947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4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7404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36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5-4026-8C75-757F881A0378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5-4026-8C75-757F881A0378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A5-4026-8C75-757F881A0378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A5-4026-8C75-757F881A0378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5-4026-8C75-757F881A0378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A5-4026-8C75-757F881A0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A5-4026-8C75-757F881A0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74824"/>
        <c:axId val="239475216"/>
      </c:lineChart>
      <c:catAx>
        <c:axId val="239474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7521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48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9-4CFF-A928-7B153D5795B1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9-4CFF-A928-7B153D5795B1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9-4CFF-A928-7B153D5795B1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79-4CFF-A928-7B153D5795B1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79-4CFF-A928-7B153D579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76000"/>
        <c:axId val="239476392"/>
      </c:lineChart>
      <c:catAx>
        <c:axId val="23947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6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76392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4760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4-45BE-8978-4CC0ACBD57FB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4-45BE-8978-4CC0ACBD57FB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4-45BE-8978-4CC0ACBD57FB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4-45BE-8978-4CC0ACBD57FB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4-45BE-8978-4CC0ACBD57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B4-45BE-8978-4CC0ACBD5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139432"/>
        <c:axId val="240139824"/>
      </c:lineChart>
      <c:catAx>
        <c:axId val="24013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3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139824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394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1-412E-83A9-5893C891816E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1-412E-83A9-5893C891816E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71-412E-83A9-5893C891816E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71-412E-83A9-5893C891816E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71-412E-83A9-5893C891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140608"/>
        <c:axId val="240141000"/>
      </c:lineChart>
      <c:catAx>
        <c:axId val="240140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4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141000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1406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A-4D44-ACE1-82035D98CC06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A-4D44-ACE1-82035D98CC06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AA-4D44-ACE1-82035D98CC06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AA-4D44-ACE1-82035D98CC06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A-4D44-ACE1-82035D98CC06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AA-4D44-ACE1-82035D98C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AA-4D44-ACE1-82035D98C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93144"/>
        <c:axId val="188993536"/>
      </c:lineChart>
      <c:catAx>
        <c:axId val="188993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valAx>
        <c:axId val="188993536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9931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2-4DC1-B620-14DB5B533F62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2-4DC1-B620-14DB5B533F62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2-4DC1-B620-14DB5B533F62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12-4DC1-B620-14DB5B533F62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12-4DC1-B620-14DB5B53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92360"/>
        <c:axId val="188991968"/>
      </c:lineChart>
      <c:catAx>
        <c:axId val="1889923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8991968"/>
        <c:crosses val="autoZero"/>
        <c:auto val="1"/>
        <c:lblAlgn val="ctr"/>
        <c:lblOffset val="100"/>
        <c:noMultiLvlLbl val="0"/>
      </c:catAx>
      <c:valAx>
        <c:axId val="18899196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899236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5.7717785276840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D0-459F-B3AA-F95A247A5F54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0-459F-B3AA-F95A247A5F54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D0-459F-B3AA-F95A247A5F54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D0-459F-B3AA-F95A247A5F54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D0-459F-B3AA-F95A247A5F54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0-459F-B3AA-F95A247A5F54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D0-459F-B3AA-F95A247A5F54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D0-459F-B3AA-F95A247A5F54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D0-459F-B3AA-F95A247A5F54}"/>
                </c:ext>
              </c:extLst>
            </c:dLbl>
            <c:dLbl>
              <c:idx val="9"/>
              <c:layout>
                <c:manualLayout>
                  <c:x val="-1.0709646735273224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D0-459F-B3AA-F95A247A5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113005</c:v>
                </c:pt>
                <c:pt idx="1">
                  <c:v>89742</c:v>
                </c:pt>
                <c:pt idx="2">
                  <c:v>86203</c:v>
                </c:pt>
                <c:pt idx="3">
                  <c:v>74683</c:v>
                </c:pt>
                <c:pt idx="4">
                  <c:v>54111</c:v>
                </c:pt>
                <c:pt idx="5">
                  <c:v>41550</c:v>
                </c:pt>
                <c:pt idx="6">
                  <c:v>41197</c:v>
                </c:pt>
                <c:pt idx="7">
                  <c:v>38527</c:v>
                </c:pt>
                <c:pt idx="8">
                  <c:v>38256</c:v>
                </c:pt>
                <c:pt idx="9">
                  <c:v>29741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D0-459F-B3AA-F95A247A5F54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5.772460260649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D0-459F-B3AA-F95A247A5F54}"/>
                </c:ext>
              </c:extLst>
            </c:dLbl>
            <c:dLbl>
              <c:idx val="1"/>
              <c:layout>
                <c:manualLayout>
                  <c:x val="-1.405447006636801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D0-459F-B3AA-F95A247A5F54}"/>
                </c:ext>
              </c:extLst>
            </c:dLbl>
            <c:dLbl>
              <c:idx val="2"/>
              <c:layout>
                <c:manualLayout>
                  <c:x val="0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D0-459F-B3AA-F95A247A5F54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D0-459F-B3AA-F95A247A5F54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D0-459F-B3AA-F95A247A5F54}"/>
                </c:ext>
              </c:extLst>
            </c:dLbl>
            <c:dLbl>
              <c:idx val="5"/>
              <c:layout>
                <c:manualLayout>
                  <c:x val="-5.35475309528628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D0-459F-B3AA-F95A247A5F54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D0-459F-B3AA-F95A247A5F54}"/>
                </c:ext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D0-459F-B3AA-F95A247A5F54}"/>
                </c:ext>
              </c:extLst>
            </c:dLbl>
            <c:dLbl>
              <c:idx val="8"/>
              <c:layout>
                <c:manualLayout>
                  <c:x val="7.13967079371495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D0-459F-B3AA-F95A247A5F54}"/>
                </c:ext>
              </c:extLst>
            </c:dLbl>
            <c:dLbl>
              <c:idx val="9"/>
              <c:layout>
                <c:manualLayout>
                  <c:x val="-8.3075972562301353E-4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D0-459F-B3AA-F95A247A5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96339</c:v>
                </c:pt>
                <c:pt idx="1">
                  <c:v>97473</c:v>
                </c:pt>
                <c:pt idx="2">
                  <c:v>100750</c:v>
                </c:pt>
                <c:pt idx="3">
                  <c:v>54417</c:v>
                </c:pt>
                <c:pt idx="4">
                  <c:v>94443</c:v>
                </c:pt>
                <c:pt idx="5">
                  <c:v>21998</c:v>
                </c:pt>
                <c:pt idx="6">
                  <c:v>47234</c:v>
                </c:pt>
                <c:pt idx="7">
                  <c:v>47897</c:v>
                </c:pt>
                <c:pt idx="8">
                  <c:v>28032</c:v>
                </c:pt>
                <c:pt idx="9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D0-459F-B3AA-F95A247A5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8992752"/>
        <c:axId val="188991576"/>
      </c:barChart>
      <c:catAx>
        <c:axId val="18899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91576"/>
        <c:crosses val="autoZero"/>
        <c:auto val="1"/>
        <c:lblAlgn val="ctr"/>
        <c:lblOffset val="100"/>
        <c:noMultiLvlLbl val="0"/>
      </c:catAx>
      <c:valAx>
        <c:axId val="18899157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9275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F3-4883-BFB5-2E1559CF9F84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AF3-4883-BFB5-2E1559CF9F84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AF3-4883-BFB5-2E1559CF9F84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AF3-4883-BFB5-2E1559CF9F84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AF3-4883-BFB5-2E1559CF9F84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AF3-4883-BFB5-2E1559CF9F84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AF3-4883-BFB5-2E1559CF9F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AF3-4883-BFB5-2E1559CF9F84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AF3-4883-BFB5-2E1559CF9F84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AF3-4883-BFB5-2E1559CF9F84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3-4883-BFB5-2E1559CF9F84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AF3-4883-BFB5-2E1559CF9F84}"/>
                </c:ext>
              </c:extLst>
            </c:dLbl>
            <c:dLbl>
              <c:idx val="2"/>
              <c:layout>
                <c:manualLayout>
                  <c:x val="-5.0463692038495191E-2"/>
                  <c:y val="-5.88678995400804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AF3-4883-BFB5-2E1559CF9F84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AF3-4883-BFB5-2E1559CF9F84}"/>
                </c:ext>
              </c:extLst>
            </c:dLbl>
            <c:dLbl>
              <c:idx val="4"/>
              <c:layout>
                <c:manualLayout>
                  <c:x val="2.108710770128093E-2"/>
                  <c:y val="-5.4966168219798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AF3-4883-BFB5-2E1559CF9F84}"/>
                </c:ext>
              </c:extLst>
            </c:dLbl>
            <c:dLbl>
              <c:idx val="5"/>
              <c:layout>
                <c:manualLayout>
                  <c:x val="0.16149075382671182"/>
                  <c:y val="-8.56880733944955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F3-4883-BFB5-2E1559CF9F84}"/>
                </c:ext>
              </c:extLst>
            </c:dLbl>
            <c:dLbl>
              <c:idx val="6"/>
              <c:layout>
                <c:manualLayout>
                  <c:x val="5.7795425144506508E-2"/>
                  <c:y val="-8.6758650581521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AF3-4883-BFB5-2E1559CF9F84}"/>
                </c:ext>
              </c:extLst>
            </c:dLbl>
            <c:dLbl>
              <c:idx val="7"/>
              <c:layout>
                <c:manualLayout>
                  <c:x val="4.1785375118708452E-2"/>
                  <c:y val="-4.0235498085675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AF3-4883-BFB5-2E1559CF9F84}"/>
                </c:ext>
              </c:extLst>
            </c:dLbl>
            <c:dLbl>
              <c:idx val="8"/>
              <c:layout>
                <c:manualLayout>
                  <c:x val="0"/>
                  <c:y val="-9.84721519901755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07228690430789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AF3-4883-BFB5-2E1559CF9F84}"/>
                </c:ext>
              </c:extLst>
            </c:dLbl>
            <c:dLbl>
              <c:idx val="9"/>
              <c:layout>
                <c:manualLayout>
                  <c:x val="1.8993352326685661E-3"/>
                  <c:y val="2.3183197283825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524919427806566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AF3-4883-BFB5-2E1559CF9F84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F3-4883-BFB5-2E1559CF9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113005</c:v>
                </c:pt>
                <c:pt idx="1">
                  <c:v>89742</c:v>
                </c:pt>
                <c:pt idx="2">
                  <c:v>86203</c:v>
                </c:pt>
                <c:pt idx="3">
                  <c:v>74683</c:v>
                </c:pt>
                <c:pt idx="4">
                  <c:v>54111</c:v>
                </c:pt>
                <c:pt idx="5">
                  <c:v>41550</c:v>
                </c:pt>
                <c:pt idx="6">
                  <c:v>41197</c:v>
                </c:pt>
                <c:pt idx="7">
                  <c:v>38527</c:v>
                </c:pt>
                <c:pt idx="8">
                  <c:v>38256</c:v>
                </c:pt>
                <c:pt idx="9">
                  <c:v>29741</c:v>
                </c:pt>
                <c:pt idx="10">
                  <c:v>151501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AF3-4883-BFB5-2E1559CF9F8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F3-4883-BFB5-2E1559CF9F84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113005</c:v>
                </c:pt>
                <c:pt idx="1">
                  <c:v>89742</c:v>
                </c:pt>
                <c:pt idx="2">
                  <c:v>86203</c:v>
                </c:pt>
                <c:pt idx="3">
                  <c:v>74683</c:v>
                </c:pt>
                <c:pt idx="4">
                  <c:v>54111</c:v>
                </c:pt>
                <c:pt idx="5">
                  <c:v>41550</c:v>
                </c:pt>
                <c:pt idx="6">
                  <c:v>41197</c:v>
                </c:pt>
                <c:pt idx="7">
                  <c:v>38527</c:v>
                </c:pt>
                <c:pt idx="8">
                  <c:v>38256</c:v>
                </c:pt>
                <c:pt idx="9">
                  <c:v>29741</c:v>
                </c:pt>
                <c:pt idx="10">
                  <c:v>151501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AF3-4883-BFB5-2E1559CF9F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0A9-41F3-A5FE-C98C027514EB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0A9-41F3-A5FE-C98C027514EB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0A9-41F3-A5FE-C98C027514EB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0A9-41F3-A5FE-C98C027514EB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0A9-41F3-A5FE-C98C027514EB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0A9-41F3-A5FE-C98C027514EB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0A9-41F3-A5FE-C98C027514EB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0A9-41F3-A5FE-C98C027514EB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0A9-41F3-A5FE-C98C027514EB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0A9-41F3-A5FE-C98C027514EB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A9-41F3-A5FE-C98C027514EB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0A9-41F3-A5FE-C98C027514EB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0A9-41F3-A5FE-C98C027514EB}"/>
                </c:ext>
              </c:extLst>
            </c:dLbl>
            <c:dLbl>
              <c:idx val="3"/>
              <c:layout>
                <c:manualLayout>
                  <c:x val="-0.14826203976411345"/>
                  <c:y val="-0.10937906899568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0A9-41F3-A5FE-C98C027514EB}"/>
                </c:ext>
              </c:extLst>
            </c:dLbl>
            <c:dLbl>
              <c:idx val="4"/>
              <c:layout>
                <c:manualLayout>
                  <c:x val="1.0274021090875092E-2"/>
                  <c:y val="-4.9095483754186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0A9-41F3-A5FE-C98C027514EB}"/>
                </c:ext>
              </c:extLst>
            </c:dLbl>
            <c:dLbl>
              <c:idx val="5"/>
              <c:layout>
                <c:manualLayout>
                  <c:x val="7.504985540929518E-2"/>
                  <c:y val="-7.7751591395903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A9-41F3-A5FE-C98C027514EB}"/>
                </c:ext>
              </c:extLst>
            </c:dLbl>
            <c:dLbl>
              <c:idx val="6"/>
              <c:layout>
                <c:manualLayout>
                  <c:x val="8.1737759879251734E-2"/>
                  <c:y val="-0.10088466527890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0A9-41F3-A5FE-C98C027514EB}"/>
                </c:ext>
              </c:extLst>
            </c:dLbl>
            <c:dLbl>
              <c:idx val="7"/>
              <c:layout>
                <c:manualLayout>
                  <c:x val="1.3846647031716456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B0A9-41F3-A5FE-C98C027514EB}"/>
                </c:ext>
              </c:extLst>
            </c:dLbl>
            <c:dLbl>
              <c:idx val="8"/>
              <c:layout>
                <c:manualLayout>
                  <c:x val="3.1045928419252938E-2"/>
                  <c:y val="-8.62207741273720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0A9-41F3-A5FE-C98C027514EB}"/>
                </c:ext>
              </c:extLst>
            </c:dLbl>
            <c:dLbl>
              <c:idx val="9"/>
              <c:layout>
                <c:manualLayout>
                  <c:x val="2.2052854080262869E-2"/>
                  <c:y val="9.78417353003293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0A9-41F3-A5FE-C98C027514EB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0A9-41F3-A5FE-C98C027514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96339</c:v>
                </c:pt>
                <c:pt idx="1">
                  <c:v>97473</c:v>
                </c:pt>
                <c:pt idx="2">
                  <c:v>100750</c:v>
                </c:pt>
                <c:pt idx="3">
                  <c:v>54417</c:v>
                </c:pt>
                <c:pt idx="4">
                  <c:v>94443</c:v>
                </c:pt>
                <c:pt idx="5">
                  <c:v>21998</c:v>
                </c:pt>
                <c:pt idx="6">
                  <c:v>47234</c:v>
                </c:pt>
                <c:pt idx="7">
                  <c:v>47897</c:v>
                </c:pt>
                <c:pt idx="8">
                  <c:v>28032</c:v>
                </c:pt>
                <c:pt idx="9">
                  <c:v>30940</c:v>
                </c:pt>
                <c:pt idx="10" formatCode="#,##0_);[Red]\(#,##0\)">
                  <c:v>170409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9-41F3-A5FE-C98C02751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3" t="s">
        <v>160</v>
      </c>
      <c r="B2" s="554"/>
      <c r="C2" s="554"/>
      <c r="D2" s="554"/>
      <c r="E2" s="554"/>
      <c r="F2" s="554"/>
      <c r="G2" s="554"/>
      <c r="H2" s="555"/>
    </row>
    <row r="3" spans="1:8" ht="30" customHeight="1" x14ac:dyDescent="0.2">
      <c r="A3" s="556"/>
      <c r="B3" s="554"/>
      <c r="C3" s="554"/>
      <c r="D3" s="554"/>
      <c r="E3" s="554"/>
      <c r="F3" s="554"/>
      <c r="G3" s="554"/>
      <c r="H3" s="555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57" t="s">
        <v>181</v>
      </c>
      <c r="B42" s="558"/>
      <c r="C42" s="558"/>
      <c r="D42" s="558"/>
      <c r="E42" s="558"/>
      <c r="F42" s="558"/>
      <c r="G42" s="558"/>
      <c r="H42" s="559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6"/>
      <c r="B1" s="577"/>
      <c r="C1" s="577"/>
      <c r="D1" s="577"/>
      <c r="E1" s="577"/>
      <c r="F1" s="577"/>
      <c r="G1" s="577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16390</v>
      </c>
      <c r="D22" s="9">
        <v>19792</v>
      </c>
      <c r="E22" s="109">
        <v>102.5</v>
      </c>
      <c r="F22" s="41">
        <f>SUM(C22/D22*100)</f>
        <v>82.81123686337915</v>
      </c>
      <c r="G22" s="96"/>
    </row>
    <row r="23" spans="1:9" x14ac:dyDescent="0.15">
      <c r="A23" s="95">
        <v>2</v>
      </c>
      <c r="B23" s="7" t="s">
        <v>151</v>
      </c>
      <c r="C23" s="9">
        <v>9539</v>
      </c>
      <c r="D23" s="9">
        <v>10246</v>
      </c>
      <c r="E23" s="109">
        <v>94.3</v>
      </c>
      <c r="F23" s="41">
        <f>SUM(C23/D23*100)</f>
        <v>93.099746242436083</v>
      </c>
      <c r="G23" s="96"/>
    </row>
    <row r="24" spans="1:9" x14ac:dyDescent="0.15">
      <c r="A24" s="95">
        <v>3</v>
      </c>
      <c r="B24" s="7" t="s">
        <v>208</v>
      </c>
      <c r="C24" s="9">
        <v>6106</v>
      </c>
      <c r="D24" s="9">
        <v>6743</v>
      </c>
      <c r="E24" s="109">
        <v>77.2</v>
      </c>
      <c r="F24" s="41">
        <f t="shared" ref="F24:F32" si="0">SUM(C24/D24*100)</f>
        <v>90.553166246477829</v>
      </c>
      <c r="G24" s="96"/>
    </row>
    <row r="25" spans="1:9" x14ac:dyDescent="0.15">
      <c r="A25" s="95">
        <v>4</v>
      </c>
      <c r="B25" s="7" t="s">
        <v>114</v>
      </c>
      <c r="C25" s="9">
        <v>5824</v>
      </c>
      <c r="D25" s="9">
        <v>6127</v>
      </c>
      <c r="E25" s="109">
        <v>99.6</v>
      </c>
      <c r="F25" s="41">
        <f t="shared" si="0"/>
        <v>95.054676024155384</v>
      </c>
      <c r="G25" s="96"/>
    </row>
    <row r="26" spans="1:9" ht="13.5" customHeight="1" x14ac:dyDescent="0.15">
      <c r="A26" s="95">
        <v>5</v>
      </c>
      <c r="B26" s="7" t="s">
        <v>105</v>
      </c>
      <c r="C26" s="9">
        <v>5213</v>
      </c>
      <c r="D26" s="6">
        <v>4012</v>
      </c>
      <c r="E26" s="109">
        <v>93.9</v>
      </c>
      <c r="F26" s="41">
        <f t="shared" si="0"/>
        <v>129.93519441674974</v>
      </c>
      <c r="G26" s="96"/>
    </row>
    <row r="27" spans="1:9" ht="13.5" customHeight="1" x14ac:dyDescent="0.15">
      <c r="A27" s="95">
        <v>6</v>
      </c>
      <c r="B27" s="7" t="s">
        <v>115</v>
      </c>
      <c r="C27" s="9">
        <v>4716</v>
      </c>
      <c r="D27" s="9">
        <v>4723</v>
      </c>
      <c r="E27" s="109">
        <v>94.5</v>
      </c>
      <c r="F27" s="41">
        <f t="shared" si="0"/>
        <v>99.851789117086597</v>
      </c>
      <c r="G27" s="96"/>
    </row>
    <row r="28" spans="1:9" ht="13.5" customHeight="1" x14ac:dyDescent="0.15">
      <c r="A28" s="95">
        <v>7</v>
      </c>
      <c r="B28" s="7" t="s">
        <v>107</v>
      </c>
      <c r="C28" s="101">
        <v>4305</v>
      </c>
      <c r="D28" s="101">
        <v>13689</v>
      </c>
      <c r="E28" s="109">
        <v>102.7</v>
      </c>
      <c r="F28" s="41">
        <f t="shared" si="0"/>
        <v>31.448608371685292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4303</v>
      </c>
      <c r="D29" s="101">
        <v>2807</v>
      </c>
      <c r="E29" s="109">
        <v>98.5</v>
      </c>
      <c r="F29" s="41">
        <f t="shared" si="0"/>
        <v>153.29533309583186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2966</v>
      </c>
      <c r="D30" s="101">
        <v>3088</v>
      </c>
      <c r="E30" s="109">
        <v>100.3</v>
      </c>
      <c r="F30" s="41">
        <f t="shared" si="0"/>
        <v>96.049222797927456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2817</v>
      </c>
      <c r="D31" s="98">
        <v>2550</v>
      </c>
      <c r="E31" s="110">
        <v>101.7</v>
      </c>
      <c r="F31" s="41">
        <f t="shared" si="0"/>
        <v>110.47058823529412</v>
      </c>
      <c r="G31" s="99"/>
    </row>
    <row r="32" spans="1:9" ht="13.5" customHeight="1" thickBot="1" x14ac:dyDescent="0.2">
      <c r="A32" s="80"/>
      <c r="B32" s="81" t="s">
        <v>58</v>
      </c>
      <c r="C32" s="82">
        <v>72910</v>
      </c>
      <c r="D32" s="82">
        <v>88126</v>
      </c>
      <c r="E32" s="83">
        <v>97.4</v>
      </c>
      <c r="F32" s="107">
        <f t="shared" si="0"/>
        <v>82.733812949640281</v>
      </c>
      <c r="G32" s="121">
        <v>90.7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103985</v>
      </c>
      <c r="D54" s="9">
        <v>117675</v>
      </c>
      <c r="E54" s="41">
        <v>97.3</v>
      </c>
      <c r="F54" s="41">
        <f t="shared" ref="F54:F64" si="1">SUM(C54/D54*100)</f>
        <v>88.366263012534517</v>
      </c>
      <c r="G54" s="96"/>
      <c r="K54" s="322"/>
    </row>
    <row r="55" spans="1:11" x14ac:dyDescent="0.15">
      <c r="A55" s="95">
        <v>2</v>
      </c>
      <c r="B55" s="299" t="s">
        <v>115</v>
      </c>
      <c r="C55" s="9">
        <v>20704</v>
      </c>
      <c r="D55" s="9">
        <v>20940</v>
      </c>
      <c r="E55" s="41">
        <v>101.7</v>
      </c>
      <c r="F55" s="41">
        <f t="shared" si="1"/>
        <v>98.872970391595032</v>
      </c>
      <c r="G55" s="96"/>
    </row>
    <row r="56" spans="1:11" x14ac:dyDescent="0.15">
      <c r="A56" s="95">
        <v>3</v>
      </c>
      <c r="B56" s="299" t="s">
        <v>107</v>
      </c>
      <c r="C56" s="9">
        <v>19098</v>
      </c>
      <c r="D56" s="9">
        <v>15448</v>
      </c>
      <c r="E56" s="41">
        <v>104.9</v>
      </c>
      <c r="F56" s="41">
        <f t="shared" si="1"/>
        <v>123.62765406525116</v>
      </c>
      <c r="G56" s="96"/>
    </row>
    <row r="57" spans="1:11" x14ac:dyDescent="0.15">
      <c r="A57" s="95">
        <v>4</v>
      </c>
      <c r="B57" s="299" t="s">
        <v>109</v>
      </c>
      <c r="C57" s="9">
        <v>16518</v>
      </c>
      <c r="D57" s="9">
        <v>21702</v>
      </c>
      <c r="E57" s="457">
        <v>78.900000000000006</v>
      </c>
      <c r="F57" s="41">
        <f t="shared" si="1"/>
        <v>76.112800663533321</v>
      </c>
      <c r="G57" s="96"/>
    </row>
    <row r="58" spans="1:11" x14ac:dyDescent="0.15">
      <c r="A58" s="95">
        <v>5</v>
      </c>
      <c r="B58" s="299" t="s">
        <v>114</v>
      </c>
      <c r="C58" s="9">
        <v>12657</v>
      </c>
      <c r="D58" s="9">
        <v>11307</v>
      </c>
      <c r="E58" s="41">
        <v>103.5</v>
      </c>
      <c r="F58" s="229">
        <f t="shared" si="1"/>
        <v>111.93950650039798</v>
      </c>
      <c r="G58" s="96"/>
    </row>
    <row r="59" spans="1:11" x14ac:dyDescent="0.15">
      <c r="A59" s="95">
        <v>6</v>
      </c>
      <c r="B59" s="299" t="s">
        <v>86</v>
      </c>
      <c r="C59" s="9">
        <v>9710</v>
      </c>
      <c r="D59" s="9">
        <v>13135</v>
      </c>
      <c r="E59" s="41">
        <v>98.3</v>
      </c>
      <c r="F59" s="41">
        <f t="shared" si="1"/>
        <v>73.924628854206318</v>
      </c>
      <c r="G59" s="96"/>
    </row>
    <row r="60" spans="1:11" x14ac:dyDescent="0.15">
      <c r="A60" s="95">
        <v>7</v>
      </c>
      <c r="B60" s="299" t="s">
        <v>159</v>
      </c>
      <c r="C60" s="9">
        <v>9623</v>
      </c>
      <c r="D60" s="9">
        <v>7294</v>
      </c>
      <c r="E60" s="142">
        <v>120.7</v>
      </c>
      <c r="F60" s="41">
        <f t="shared" si="1"/>
        <v>131.93035371538252</v>
      </c>
      <c r="G60" s="96"/>
    </row>
    <row r="61" spans="1:11" x14ac:dyDescent="0.15">
      <c r="A61" s="95">
        <v>8</v>
      </c>
      <c r="B61" s="299" t="s">
        <v>87</v>
      </c>
      <c r="C61" s="9">
        <v>9096</v>
      </c>
      <c r="D61" s="9">
        <v>9714</v>
      </c>
      <c r="E61" s="41">
        <v>89.4</v>
      </c>
      <c r="F61" s="41">
        <f t="shared" si="1"/>
        <v>93.638048177887583</v>
      </c>
      <c r="G61" s="96"/>
    </row>
    <row r="62" spans="1:11" x14ac:dyDescent="0.15">
      <c r="A62" s="95">
        <v>9</v>
      </c>
      <c r="B62" s="299" t="s">
        <v>108</v>
      </c>
      <c r="C62" s="9">
        <v>5799</v>
      </c>
      <c r="D62" s="9">
        <v>9884</v>
      </c>
      <c r="E62" s="41">
        <v>90.7</v>
      </c>
      <c r="F62" s="41">
        <f t="shared" si="1"/>
        <v>58.670578713071627</v>
      </c>
      <c r="G62" s="96"/>
    </row>
    <row r="63" spans="1:11" ht="14.25" thickBot="1" x14ac:dyDescent="0.2">
      <c r="A63" s="100">
        <v>10</v>
      </c>
      <c r="B63" s="299" t="s">
        <v>240</v>
      </c>
      <c r="C63" s="101">
        <v>4408</v>
      </c>
      <c r="D63" s="101">
        <v>3318</v>
      </c>
      <c r="E63" s="102">
        <v>100.3</v>
      </c>
      <c r="F63" s="41">
        <f t="shared" si="1"/>
        <v>132.85111512959614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223373</v>
      </c>
      <c r="D64" s="106">
        <v>240598</v>
      </c>
      <c r="E64" s="107">
        <v>96.2</v>
      </c>
      <c r="F64" s="297">
        <f t="shared" si="1"/>
        <v>92.840755118496403</v>
      </c>
      <c r="G64" s="121">
        <v>56.8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K32" sqref="K3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92900</v>
      </c>
      <c r="D22" s="9">
        <v>75421</v>
      </c>
      <c r="E22" s="41">
        <v>99</v>
      </c>
      <c r="F22" s="41">
        <f>SUM(C22/D22*100)</f>
        <v>123.17524296946473</v>
      </c>
      <c r="G22" s="96"/>
    </row>
    <row r="23" spans="1:11" x14ac:dyDescent="0.15">
      <c r="A23" s="28">
        <v>2</v>
      </c>
      <c r="B23" s="299" t="s">
        <v>209</v>
      </c>
      <c r="C23" s="9">
        <v>42701</v>
      </c>
      <c r="D23" s="9">
        <v>34973</v>
      </c>
      <c r="E23" s="41">
        <v>87.1</v>
      </c>
      <c r="F23" s="41">
        <f t="shared" ref="F23:F32" si="0">SUM(C23/D23*100)</f>
        <v>122.0970462928545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38373</v>
      </c>
      <c r="D24" s="9">
        <v>36386</v>
      </c>
      <c r="E24" s="66">
        <v>99.1</v>
      </c>
      <c r="F24" s="41">
        <f t="shared" si="0"/>
        <v>105.46089155169571</v>
      </c>
      <c r="G24" s="96"/>
    </row>
    <row r="25" spans="1:11" x14ac:dyDescent="0.15">
      <c r="A25" s="28">
        <v>4</v>
      </c>
      <c r="B25" s="299" t="s">
        <v>212</v>
      </c>
      <c r="C25" s="9">
        <v>36515</v>
      </c>
      <c r="D25" s="9">
        <v>22030</v>
      </c>
      <c r="E25" s="41">
        <v>99.1</v>
      </c>
      <c r="F25" s="41">
        <f t="shared" si="0"/>
        <v>165.75124829777576</v>
      </c>
      <c r="G25" s="96"/>
    </row>
    <row r="26" spans="1:11" x14ac:dyDescent="0.15">
      <c r="A26" s="28">
        <v>5</v>
      </c>
      <c r="B26" s="299" t="s">
        <v>115</v>
      </c>
      <c r="C26" s="9">
        <v>29465</v>
      </c>
      <c r="D26" s="9">
        <v>26042</v>
      </c>
      <c r="E26" s="41">
        <v>96.4</v>
      </c>
      <c r="F26" s="41">
        <f t="shared" si="0"/>
        <v>113.14415175485755</v>
      </c>
      <c r="G26" s="96"/>
    </row>
    <row r="27" spans="1:11" ht="13.5" customHeight="1" x14ac:dyDescent="0.15">
      <c r="A27" s="28">
        <v>6</v>
      </c>
      <c r="B27" s="299" t="s">
        <v>87</v>
      </c>
      <c r="C27" s="9">
        <v>19473</v>
      </c>
      <c r="D27" s="9">
        <v>19821</v>
      </c>
      <c r="E27" s="41">
        <v>134.4</v>
      </c>
      <c r="F27" s="41">
        <f t="shared" si="0"/>
        <v>98.244286362948387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110</v>
      </c>
      <c r="C28" s="9">
        <v>18041</v>
      </c>
      <c r="D28" s="9">
        <v>13347</v>
      </c>
      <c r="E28" s="448">
        <v>102.5</v>
      </c>
      <c r="F28" s="229">
        <f t="shared" si="0"/>
        <v>135.16895182438</v>
      </c>
      <c r="G28" s="96"/>
    </row>
    <row r="29" spans="1:11" x14ac:dyDescent="0.15">
      <c r="A29" s="28">
        <v>8</v>
      </c>
      <c r="B29" s="299" t="s">
        <v>86</v>
      </c>
      <c r="C29" s="9">
        <v>17921</v>
      </c>
      <c r="D29" s="9">
        <v>15916</v>
      </c>
      <c r="E29" s="41">
        <v>101.7</v>
      </c>
      <c r="F29" s="41">
        <f t="shared" si="0"/>
        <v>112.59738627795927</v>
      </c>
      <c r="G29" s="96"/>
    </row>
    <row r="30" spans="1:11" x14ac:dyDescent="0.15">
      <c r="A30" s="28">
        <v>9</v>
      </c>
      <c r="B30" s="299" t="s">
        <v>109</v>
      </c>
      <c r="C30" s="9">
        <v>17101</v>
      </c>
      <c r="D30" s="9">
        <v>17794</v>
      </c>
      <c r="E30" s="41">
        <v>84.4</v>
      </c>
      <c r="F30" s="229">
        <f t="shared" si="0"/>
        <v>96.10542879622345</v>
      </c>
      <c r="G30" s="96"/>
    </row>
    <row r="31" spans="1:11" ht="14.25" thickBot="1" x14ac:dyDescent="0.2">
      <c r="A31" s="108">
        <v>10</v>
      </c>
      <c r="B31" s="299" t="s">
        <v>84</v>
      </c>
      <c r="C31" s="101">
        <v>16787</v>
      </c>
      <c r="D31" s="101">
        <v>22020</v>
      </c>
      <c r="E31" s="102">
        <v>95.8</v>
      </c>
      <c r="F31" s="102">
        <f t="shared" si="0"/>
        <v>76.235240690281557</v>
      </c>
      <c r="G31" s="104"/>
    </row>
    <row r="32" spans="1:11" ht="14.25" thickBot="1" x14ac:dyDescent="0.2">
      <c r="A32" s="80"/>
      <c r="B32" s="81" t="s">
        <v>63</v>
      </c>
      <c r="C32" s="82">
        <v>410417</v>
      </c>
      <c r="D32" s="82">
        <v>381490</v>
      </c>
      <c r="E32" s="85">
        <v>97</v>
      </c>
      <c r="F32" s="107">
        <f t="shared" si="0"/>
        <v>107.58263650423341</v>
      </c>
      <c r="G32" s="121">
        <v>46.3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8" t="s">
        <v>107</v>
      </c>
      <c r="C54" s="9">
        <v>22827</v>
      </c>
      <c r="D54" s="9">
        <v>4391</v>
      </c>
      <c r="E54" s="109">
        <v>144.9</v>
      </c>
      <c r="F54" s="41">
        <f>SUM(C54/D54*100)</f>
        <v>519.85880209519473</v>
      </c>
      <c r="G54" s="96"/>
    </row>
    <row r="55" spans="1:8" x14ac:dyDescent="0.15">
      <c r="A55" s="95">
        <v>2</v>
      </c>
      <c r="B55" s="299" t="s">
        <v>87</v>
      </c>
      <c r="C55" s="9">
        <v>8957</v>
      </c>
      <c r="D55" s="9">
        <v>35504</v>
      </c>
      <c r="E55" s="109">
        <v>92</v>
      </c>
      <c r="F55" s="41">
        <f t="shared" ref="F55:F64" si="1">SUM(C55/D55*100)</f>
        <v>25.228143307796302</v>
      </c>
      <c r="G55" s="96"/>
    </row>
    <row r="56" spans="1:8" x14ac:dyDescent="0.15">
      <c r="A56" s="95">
        <v>3</v>
      </c>
      <c r="B56" s="299" t="s">
        <v>84</v>
      </c>
      <c r="C56" s="9">
        <v>7362</v>
      </c>
      <c r="D56" s="9">
        <v>8137</v>
      </c>
      <c r="E56" s="109">
        <v>82.5</v>
      </c>
      <c r="F56" s="41">
        <f t="shared" si="1"/>
        <v>90.47560525992381</v>
      </c>
      <c r="G56" s="96"/>
    </row>
    <row r="57" spans="1:8" x14ac:dyDescent="0.15">
      <c r="A57" s="95">
        <v>4</v>
      </c>
      <c r="B57" s="299" t="s">
        <v>115</v>
      </c>
      <c r="C57" s="9">
        <v>2966</v>
      </c>
      <c r="D57" s="9">
        <v>671</v>
      </c>
      <c r="E57" s="109">
        <v>109.9</v>
      </c>
      <c r="F57" s="41">
        <f t="shared" si="1"/>
        <v>442.026825633383</v>
      </c>
      <c r="G57" s="96"/>
      <c r="H57" s="63"/>
    </row>
    <row r="58" spans="1:8" x14ac:dyDescent="0.15">
      <c r="A58" s="95">
        <v>5</v>
      </c>
      <c r="B58" s="299" t="s">
        <v>152</v>
      </c>
      <c r="C58" s="9">
        <v>2008</v>
      </c>
      <c r="D58" s="9">
        <v>1629</v>
      </c>
      <c r="E58" s="70">
        <v>93.5</v>
      </c>
      <c r="F58" s="41">
        <f t="shared" si="1"/>
        <v>123.2658072437078</v>
      </c>
      <c r="G58" s="96"/>
    </row>
    <row r="59" spans="1:8" x14ac:dyDescent="0.15">
      <c r="A59" s="95">
        <v>6</v>
      </c>
      <c r="B59" s="299" t="s">
        <v>105</v>
      </c>
      <c r="C59" s="9">
        <v>1938</v>
      </c>
      <c r="D59" s="9">
        <v>1117</v>
      </c>
      <c r="E59" s="109">
        <v>129.5</v>
      </c>
      <c r="F59" s="41">
        <f t="shared" si="1"/>
        <v>173.50044762757386</v>
      </c>
      <c r="G59" s="96"/>
    </row>
    <row r="60" spans="1:8" x14ac:dyDescent="0.15">
      <c r="A60" s="95">
        <v>7</v>
      </c>
      <c r="B60" s="299" t="s">
        <v>113</v>
      </c>
      <c r="C60" s="9">
        <v>1731</v>
      </c>
      <c r="D60" s="9">
        <v>2515</v>
      </c>
      <c r="E60" s="109">
        <v>104.2</v>
      </c>
      <c r="F60" s="41">
        <f t="shared" si="1"/>
        <v>68.827037773359848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2">
        <v>100</v>
      </c>
      <c r="F61" s="532" t="s">
        <v>231</v>
      </c>
      <c r="G61" s="96"/>
    </row>
    <row r="62" spans="1:8" x14ac:dyDescent="0.15">
      <c r="A62" s="95">
        <v>9</v>
      </c>
      <c r="B62" s="299" t="s">
        <v>233</v>
      </c>
      <c r="C62" s="9">
        <v>991</v>
      </c>
      <c r="D62" s="9">
        <v>592</v>
      </c>
      <c r="E62" s="109">
        <v>97.3</v>
      </c>
      <c r="F62" s="229">
        <f t="shared" si="1"/>
        <v>167.39864864864865</v>
      </c>
      <c r="G62" s="96"/>
    </row>
    <row r="63" spans="1:8" ht="14.25" thickBot="1" x14ac:dyDescent="0.2">
      <c r="A63" s="97">
        <v>10</v>
      </c>
      <c r="B63" s="299" t="s">
        <v>208</v>
      </c>
      <c r="C63" s="98">
        <v>804</v>
      </c>
      <c r="D63" s="98">
        <v>693</v>
      </c>
      <c r="E63" s="110">
        <v>98.8</v>
      </c>
      <c r="F63" s="41">
        <f t="shared" si="1"/>
        <v>116.01731601731602</v>
      </c>
      <c r="G63" s="99"/>
    </row>
    <row r="64" spans="1:8" ht="14.25" thickBot="1" x14ac:dyDescent="0.2">
      <c r="A64" s="80"/>
      <c r="B64" s="81" t="s">
        <v>59</v>
      </c>
      <c r="C64" s="82">
        <v>53137</v>
      </c>
      <c r="D64" s="82">
        <v>57640</v>
      </c>
      <c r="E64" s="83">
        <v>111.3</v>
      </c>
      <c r="F64" s="107">
        <f t="shared" si="1"/>
        <v>92.187716863289381</v>
      </c>
      <c r="G64" s="121">
        <v>93.5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J55" sqref="J5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27382</v>
      </c>
      <c r="D21" s="9">
        <v>21228</v>
      </c>
      <c r="E21" s="109">
        <v>118.6</v>
      </c>
      <c r="F21" s="41">
        <f t="shared" ref="F21:F31" si="0">SUM(C21/D21*100)</f>
        <v>128.99001319012623</v>
      </c>
      <c r="G21" s="96"/>
    </row>
    <row r="22" spans="1:7" x14ac:dyDescent="0.15">
      <c r="A22" s="95">
        <v>2</v>
      </c>
      <c r="B22" s="299" t="s">
        <v>186</v>
      </c>
      <c r="C22" s="9">
        <v>19770</v>
      </c>
      <c r="D22" s="9">
        <v>16918</v>
      </c>
      <c r="E22" s="109">
        <v>101.2</v>
      </c>
      <c r="F22" s="41">
        <f t="shared" si="0"/>
        <v>116.85778460810971</v>
      </c>
      <c r="G22" s="96"/>
    </row>
    <row r="23" spans="1:7" ht="13.5" customHeight="1" x14ac:dyDescent="0.15">
      <c r="A23" s="95">
        <v>3</v>
      </c>
      <c r="B23" s="299" t="s">
        <v>105</v>
      </c>
      <c r="C23" s="9">
        <v>11731</v>
      </c>
      <c r="D23" s="9">
        <v>14418</v>
      </c>
      <c r="E23" s="109">
        <v>90.6</v>
      </c>
      <c r="F23" s="41">
        <f t="shared" si="0"/>
        <v>81.363573311138865</v>
      </c>
      <c r="G23" s="96"/>
    </row>
    <row r="24" spans="1:7" ht="13.5" customHeight="1" x14ac:dyDescent="0.15">
      <c r="A24" s="95">
        <v>4</v>
      </c>
      <c r="B24" s="299" t="s">
        <v>109</v>
      </c>
      <c r="C24" s="9">
        <v>10579</v>
      </c>
      <c r="D24" s="9">
        <v>8346</v>
      </c>
      <c r="E24" s="109">
        <v>89.7</v>
      </c>
      <c r="F24" s="41">
        <f t="shared" si="0"/>
        <v>126.75533189551882</v>
      </c>
      <c r="G24" s="96"/>
    </row>
    <row r="25" spans="1:7" ht="13.5" customHeight="1" x14ac:dyDescent="0.15">
      <c r="A25" s="95">
        <v>5</v>
      </c>
      <c r="B25" s="299" t="s">
        <v>108</v>
      </c>
      <c r="C25" s="9">
        <v>9356</v>
      </c>
      <c r="D25" s="9">
        <v>7900</v>
      </c>
      <c r="E25" s="109">
        <v>100.7</v>
      </c>
      <c r="F25" s="41">
        <f t="shared" si="0"/>
        <v>118.43037974683543</v>
      </c>
      <c r="G25" s="96"/>
    </row>
    <row r="26" spans="1:7" ht="13.5" customHeight="1" x14ac:dyDescent="0.15">
      <c r="A26" s="95">
        <v>6</v>
      </c>
      <c r="B26" s="299" t="s">
        <v>115</v>
      </c>
      <c r="C26" s="9">
        <v>8362</v>
      </c>
      <c r="D26" s="9">
        <v>31422</v>
      </c>
      <c r="E26" s="109">
        <v>98.8</v>
      </c>
      <c r="F26" s="229">
        <f t="shared" si="0"/>
        <v>26.611927948571061</v>
      </c>
      <c r="G26" s="96"/>
    </row>
    <row r="27" spans="1:7" ht="13.5" customHeight="1" x14ac:dyDescent="0.15">
      <c r="A27" s="95">
        <v>7</v>
      </c>
      <c r="B27" s="299" t="s">
        <v>86</v>
      </c>
      <c r="C27" s="9">
        <v>4155</v>
      </c>
      <c r="D27" s="9">
        <v>4189</v>
      </c>
      <c r="E27" s="109">
        <v>108.1</v>
      </c>
      <c r="F27" s="229">
        <f t="shared" si="0"/>
        <v>99.188350441632849</v>
      </c>
      <c r="G27" s="96"/>
    </row>
    <row r="28" spans="1:7" ht="13.5" customHeight="1" x14ac:dyDescent="0.15">
      <c r="A28" s="95">
        <v>8</v>
      </c>
      <c r="B28" s="299" t="s">
        <v>159</v>
      </c>
      <c r="C28" s="9">
        <v>3770</v>
      </c>
      <c r="D28" s="9">
        <v>5005</v>
      </c>
      <c r="E28" s="109">
        <v>97.3</v>
      </c>
      <c r="F28" s="41">
        <f t="shared" si="0"/>
        <v>75.324675324675326</v>
      </c>
      <c r="G28" s="96"/>
    </row>
    <row r="29" spans="1:7" ht="13.5" customHeight="1" x14ac:dyDescent="0.15">
      <c r="A29" s="95">
        <v>9</v>
      </c>
      <c r="B29" s="299" t="s">
        <v>114</v>
      </c>
      <c r="C29" s="111">
        <v>3395</v>
      </c>
      <c r="D29" s="101">
        <v>4952</v>
      </c>
      <c r="E29" s="112">
        <v>79.099999999999994</v>
      </c>
      <c r="F29" s="41">
        <f t="shared" si="0"/>
        <v>68.558158319870756</v>
      </c>
      <c r="G29" s="96"/>
    </row>
    <row r="30" spans="1:7" ht="13.5" customHeight="1" thickBot="1" x14ac:dyDescent="0.2">
      <c r="A30" s="100">
        <v>10</v>
      </c>
      <c r="B30" s="299" t="s">
        <v>110</v>
      </c>
      <c r="C30" s="101">
        <v>3322</v>
      </c>
      <c r="D30" s="101">
        <v>3637</v>
      </c>
      <c r="E30" s="112">
        <v>102.2</v>
      </c>
      <c r="F30" s="229">
        <f t="shared" si="0"/>
        <v>91.339015672257347</v>
      </c>
      <c r="G30" s="104"/>
    </row>
    <row r="31" spans="1:7" ht="13.5" customHeight="1" thickBot="1" x14ac:dyDescent="0.2">
      <c r="A31" s="80"/>
      <c r="B31" s="81" t="s">
        <v>65</v>
      </c>
      <c r="C31" s="82">
        <v>113980</v>
      </c>
      <c r="D31" s="82">
        <v>134215</v>
      </c>
      <c r="E31" s="83">
        <v>102</v>
      </c>
      <c r="F31" s="107">
        <f t="shared" si="0"/>
        <v>84.923443728346314</v>
      </c>
      <c r="G31" s="121">
        <v>83.9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81855</v>
      </c>
      <c r="D54" s="9">
        <v>84051</v>
      </c>
      <c r="E54" s="41">
        <v>101.1</v>
      </c>
      <c r="F54" s="41">
        <f t="shared" ref="F54:F64" si="1">SUM(C54/D54*100)</f>
        <v>97.387300567512582</v>
      </c>
      <c r="G54" s="96"/>
    </row>
    <row r="55" spans="1:7" x14ac:dyDescent="0.15">
      <c r="A55" s="95">
        <v>2</v>
      </c>
      <c r="B55" s="299" t="s">
        <v>110</v>
      </c>
      <c r="C55" s="6">
        <v>44517</v>
      </c>
      <c r="D55" s="9">
        <v>27795</v>
      </c>
      <c r="E55" s="41">
        <v>121.9</v>
      </c>
      <c r="F55" s="41">
        <f t="shared" si="1"/>
        <v>160.16189962223422</v>
      </c>
      <c r="G55" s="96"/>
    </row>
    <row r="56" spans="1:7" x14ac:dyDescent="0.15">
      <c r="A56" s="95">
        <v>3</v>
      </c>
      <c r="B56" s="299" t="s">
        <v>105</v>
      </c>
      <c r="C56" s="6">
        <v>27576</v>
      </c>
      <c r="D56" s="9">
        <v>23655</v>
      </c>
      <c r="E56" s="457">
        <v>97.5</v>
      </c>
      <c r="F56" s="41">
        <f t="shared" si="1"/>
        <v>116.57577679137603</v>
      </c>
      <c r="G56" s="96"/>
    </row>
    <row r="57" spans="1:7" x14ac:dyDescent="0.15">
      <c r="A57" s="95">
        <v>4</v>
      </c>
      <c r="B57" s="299" t="s">
        <v>87</v>
      </c>
      <c r="C57" s="6">
        <v>20273</v>
      </c>
      <c r="D57" s="6">
        <v>23482</v>
      </c>
      <c r="E57" s="41">
        <v>115.3</v>
      </c>
      <c r="F57" s="41">
        <f t="shared" si="1"/>
        <v>86.334213440081768</v>
      </c>
      <c r="G57" s="96"/>
    </row>
    <row r="58" spans="1:7" x14ac:dyDescent="0.15">
      <c r="A58" s="95">
        <v>5</v>
      </c>
      <c r="B58" s="299" t="s">
        <v>152</v>
      </c>
      <c r="C58" s="6">
        <v>18510</v>
      </c>
      <c r="D58" s="9">
        <v>21378</v>
      </c>
      <c r="E58" s="41">
        <v>97.2</v>
      </c>
      <c r="F58" s="41">
        <f t="shared" si="1"/>
        <v>86.584339040134722</v>
      </c>
      <c r="G58" s="96"/>
    </row>
    <row r="59" spans="1:7" x14ac:dyDescent="0.15">
      <c r="A59" s="95">
        <v>6</v>
      </c>
      <c r="B59" s="299" t="s">
        <v>114</v>
      </c>
      <c r="C59" s="6">
        <v>17287</v>
      </c>
      <c r="D59" s="9">
        <v>13271</v>
      </c>
      <c r="E59" s="41">
        <v>95.1</v>
      </c>
      <c r="F59" s="41">
        <f t="shared" si="1"/>
        <v>130.26147238339237</v>
      </c>
      <c r="G59" s="96"/>
    </row>
    <row r="60" spans="1:7" x14ac:dyDescent="0.15">
      <c r="A60" s="95">
        <v>7</v>
      </c>
      <c r="B60" s="299" t="s">
        <v>108</v>
      </c>
      <c r="C60" s="6">
        <v>17157</v>
      </c>
      <c r="D60" s="9">
        <v>19206</v>
      </c>
      <c r="E60" s="41">
        <v>95.4</v>
      </c>
      <c r="F60" s="41">
        <f t="shared" si="1"/>
        <v>89.33145891908778</v>
      </c>
      <c r="G60" s="96"/>
    </row>
    <row r="61" spans="1:7" x14ac:dyDescent="0.15">
      <c r="A61" s="95">
        <v>8</v>
      </c>
      <c r="B61" s="299" t="s">
        <v>84</v>
      </c>
      <c r="C61" s="6">
        <v>12792</v>
      </c>
      <c r="D61" s="101">
        <v>13617</v>
      </c>
      <c r="E61" s="41">
        <v>94.1</v>
      </c>
      <c r="F61" s="41">
        <f t="shared" si="1"/>
        <v>93.941396783432481</v>
      </c>
      <c r="G61" s="96"/>
    </row>
    <row r="62" spans="1:7" x14ac:dyDescent="0.15">
      <c r="A62" s="95">
        <v>9</v>
      </c>
      <c r="B62" s="299" t="s">
        <v>151</v>
      </c>
      <c r="C62" s="111">
        <v>11844</v>
      </c>
      <c r="D62" s="101">
        <v>15678</v>
      </c>
      <c r="E62" s="102">
        <v>96.3</v>
      </c>
      <c r="F62" s="41">
        <f t="shared" si="1"/>
        <v>75.545350172215848</v>
      </c>
      <c r="G62" s="96"/>
    </row>
    <row r="63" spans="1:7" ht="14.25" thickBot="1" x14ac:dyDescent="0.2">
      <c r="A63" s="100">
        <v>10</v>
      </c>
      <c r="B63" s="299" t="s">
        <v>107</v>
      </c>
      <c r="C63" s="111">
        <v>9645</v>
      </c>
      <c r="D63" s="101">
        <v>4676</v>
      </c>
      <c r="E63" s="102">
        <v>113.6</v>
      </c>
      <c r="F63" s="102">
        <f t="shared" si="1"/>
        <v>206.26603934987168</v>
      </c>
      <c r="G63" s="104"/>
    </row>
    <row r="64" spans="1:7" ht="14.25" thickBot="1" x14ac:dyDescent="0.2">
      <c r="A64" s="80"/>
      <c r="B64" s="81" t="s">
        <v>61</v>
      </c>
      <c r="C64" s="82">
        <v>313981</v>
      </c>
      <c r="D64" s="82">
        <v>301462</v>
      </c>
      <c r="E64" s="85">
        <v>103.4</v>
      </c>
      <c r="F64" s="107">
        <f t="shared" si="1"/>
        <v>104.15276220551843</v>
      </c>
      <c r="G64" s="121">
        <v>74.5</v>
      </c>
    </row>
    <row r="65" spans="4:9" x14ac:dyDescent="0.15">
      <c r="D65" s="525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J71" sqref="J71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>
        <v>65.5</v>
      </c>
      <c r="I21" s="206">
        <v>60</v>
      </c>
      <c r="J21" s="206">
        <v>66</v>
      </c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>
        <v>83.1</v>
      </c>
      <c r="I46" s="215">
        <v>74.900000000000006</v>
      </c>
      <c r="J46" s="215">
        <v>72.900000000000006</v>
      </c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>
        <v>79.2</v>
      </c>
      <c r="I70" s="206">
        <v>81.2</v>
      </c>
      <c r="J70" s="206">
        <v>90.7</v>
      </c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J25" sqref="J25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>
        <v>11.1</v>
      </c>
      <c r="I23" s="215">
        <v>12</v>
      </c>
      <c r="J23" s="215">
        <v>12.5</v>
      </c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>
        <v>23.1</v>
      </c>
      <c r="I47" s="215">
        <v>23.2</v>
      </c>
      <c r="J47" s="215">
        <v>22.3</v>
      </c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>
        <v>49.6</v>
      </c>
      <c r="I75" s="206">
        <v>51.4</v>
      </c>
      <c r="J75" s="206">
        <v>56.8</v>
      </c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J89" sqref="J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>
        <v>20.3</v>
      </c>
      <c r="I29" s="215">
        <v>18.899999999999999</v>
      </c>
      <c r="J29" s="215">
        <v>18.600000000000001</v>
      </c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7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>
        <v>42.7</v>
      </c>
      <c r="I58" s="215">
        <v>42.3</v>
      </c>
      <c r="J58" s="215">
        <v>41</v>
      </c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>
        <v>47.4</v>
      </c>
      <c r="I88" s="206">
        <v>45</v>
      </c>
      <c r="J88" s="206">
        <v>46.3</v>
      </c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J89" sqref="J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8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>
        <v>64.7</v>
      </c>
      <c r="I29" s="220">
        <v>42.3</v>
      </c>
      <c r="J29" s="220">
        <v>49.9</v>
      </c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>
        <v>43</v>
      </c>
      <c r="I58" s="220">
        <v>47.8</v>
      </c>
      <c r="J58" s="220">
        <v>53.1</v>
      </c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>
        <v>144</v>
      </c>
      <c r="I88" s="15">
        <v>88.1</v>
      </c>
      <c r="J88" s="15">
        <v>93.5</v>
      </c>
      <c r="K88" s="15"/>
      <c r="L88" s="15"/>
      <c r="M88" s="15"/>
      <c r="N88" s="287">
        <f>SUM(B88:M88)/12</f>
        <v>70.283333333333331</v>
      </c>
      <c r="O88" s="208">
        <f t="shared" si="2"/>
        <v>73.400000000000006</v>
      </c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3"/>
      <c r="D89" s="487"/>
    </row>
    <row r="90" spans="1:26" s="510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J89" sqref="J89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196</v>
      </c>
      <c r="B25" s="482">
        <v>65.8</v>
      </c>
      <c r="C25" s="482">
        <v>77.2</v>
      </c>
      <c r="D25" s="482">
        <v>98.6</v>
      </c>
      <c r="E25" s="482">
        <v>102.1</v>
      </c>
      <c r="F25" s="482">
        <v>107.9</v>
      </c>
      <c r="G25" s="482">
        <v>110.2</v>
      </c>
      <c r="H25" s="482">
        <v>110.1</v>
      </c>
      <c r="I25" s="482">
        <v>92.2</v>
      </c>
      <c r="J25" s="482">
        <v>93.8</v>
      </c>
      <c r="K25" s="482">
        <v>96.7</v>
      </c>
      <c r="L25" s="482">
        <v>111.1</v>
      </c>
      <c r="M25" s="482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203</v>
      </c>
      <c r="B26" s="482">
        <v>86.4</v>
      </c>
      <c r="C26" s="482">
        <v>105.9</v>
      </c>
      <c r="D26" s="482">
        <v>115.8</v>
      </c>
      <c r="E26" s="482">
        <v>124.6</v>
      </c>
      <c r="F26" s="482">
        <v>121.9</v>
      </c>
      <c r="G26" s="482">
        <v>135.4</v>
      </c>
      <c r="H26" s="482">
        <v>137.80000000000001</v>
      </c>
      <c r="I26" s="482">
        <v>127</v>
      </c>
      <c r="J26" s="482">
        <v>126.1</v>
      </c>
      <c r="K26" s="482">
        <v>125.2</v>
      </c>
      <c r="L26" s="482">
        <v>122.8</v>
      </c>
      <c r="M26" s="482">
        <v>110</v>
      </c>
      <c r="N26" s="483">
        <f>SUM(B26:M26)</f>
        <v>1438.8999999999999</v>
      </c>
      <c r="O26" s="484">
        <f>ROUND(N26/N25*100,1)</f>
        <v>123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206</v>
      </c>
      <c r="B27" s="482">
        <v>91</v>
      </c>
      <c r="C27" s="482">
        <v>88.5</v>
      </c>
      <c r="D27" s="482">
        <v>127.1</v>
      </c>
      <c r="E27" s="482">
        <v>123.6</v>
      </c>
      <c r="F27" s="482">
        <v>127.3</v>
      </c>
      <c r="G27" s="482">
        <v>123.9</v>
      </c>
      <c r="H27" s="482">
        <v>147.6</v>
      </c>
      <c r="I27" s="482">
        <v>123.9</v>
      </c>
      <c r="J27" s="482">
        <v>121.8</v>
      </c>
      <c r="K27" s="482">
        <v>131</v>
      </c>
      <c r="L27" s="482">
        <v>110.3</v>
      </c>
      <c r="M27" s="482">
        <v>106.5</v>
      </c>
      <c r="N27" s="483">
        <f>SUM(B27:M27)</f>
        <v>1422.5</v>
      </c>
      <c r="O27" s="484">
        <f t="shared" ref="O27:O28" si="0">ROUND(N27/N26*100,1)</f>
        <v>98.9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215</v>
      </c>
      <c r="B28" s="482">
        <v>96.4</v>
      </c>
      <c r="C28" s="482">
        <v>100.8</v>
      </c>
      <c r="D28" s="482">
        <v>119.9</v>
      </c>
      <c r="E28" s="482">
        <v>122</v>
      </c>
      <c r="F28" s="482">
        <v>123.5</v>
      </c>
      <c r="G28" s="482">
        <v>126.2</v>
      </c>
      <c r="H28" s="482">
        <v>126.9</v>
      </c>
      <c r="I28" s="482">
        <v>97.5</v>
      </c>
      <c r="J28" s="482">
        <v>114.1</v>
      </c>
      <c r="K28" s="482">
        <v>104.1</v>
      </c>
      <c r="L28" s="482">
        <v>95.1</v>
      </c>
      <c r="M28" s="482">
        <v>110</v>
      </c>
      <c r="N28" s="483">
        <f>SUM(B28:M28)</f>
        <v>1336.4999999999998</v>
      </c>
      <c r="O28" s="484">
        <f t="shared" si="0"/>
        <v>94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223</v>
      </c>
      <c r="B29" s="482">
        <v>84.4</v>
      </c>
      <c r="C29" s="482">
        <v>90.2</v>
      </c>
      <c r="D29" s="482">
        <v>113.2</v>
      </c>
      <c r="E29" s="482">
        <v>112.9</v>
      </c>
      <c r="F29" s="482">
        <v>92.8</v>
      </c>
      <c r="G29" s="482">
        <v>100.2</v>
      </c>
      <c r="H29" s="482">
        <v>103</v>
      </c>
      <c r="I29" s="482">
        <v>90.2</v>
      </c>
      <c r="J29" s="482">
        <v>95.8</v>
      </c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146</v>
      </c>
      <c r="O53" s="494" t="s">
        <v>148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481" t="s">
        <v>196</v>
      </c>
      <c r="B54" s="482">
        <v>84</v>
      </c>
      <c r="C54" s="482">
        <v>84.8</v>
      </c>
      <c r="D54" s="482">
        <v>92.1</v>
      </c>
      <c r="E54" s="482">
        <v>91.6</v>
      </c>
      <c r="F54" s="482">
        <v>101.2</v>
      </c>
      <c r="G54" s="482">
        <v>98.3</v>
      </c>
      <c r="H54" s="482">
        <v>99.7</v>
      </c>
      <c r="I54" s="482">
        <v>93.7</v>
      </c>
      <c r="J54" s="482">
        <v>97.1</v>
      </c>
      <c r="K54" s="482">
        <v>93.4</v>
      </c>
      <c r="L54" s="482">
        <v>102.6</v>
      </c>
      <c r="M54" s="482">
        <v>94.6</v>
      </c>
      <c r="N54" s="483">
        <f>SUM(B54:M54)/12</f>
        <v>94.424999999999997</v>
      </c>
      <c r="O54" s="484">
        <v>107.6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3">
        <f>SUM(B55:M55)/12</f>
        <v>118.075</v>
      </c>
      <c r="O55" s="484">
        <f t="shared" ref="O55:O57" si="1">ROUND(N55/N54*100,1)</f>
        <v>125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3">
        <f>SUM(B56:M56)/12</f>
        <v>127.89999999999999</v>
      </c>
      <c r="O56" s="484">
        <f t="shared" si="1"/>
        <v>108.3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3">
        <f>SUM(B57:M57)/12</f>
        <v>127.17499999999997</v>
      </c>
      <c r="O57" s="484">
        <f t="shared" si="1"/>
        <v>99.4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>
        <v>114.8</v>
      </c>
      <c r="I58" s="215">
        <v>111.8</v>
      </c>
      <c r="J58" s="215">
        <v>114</v>
      </c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J90" sqref="J90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8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>
        <v>10.3</v>
      </c>
      <c r="I29" s="215">
        <v>9</v>
      </c>
      <c r="J29" s="215">
        <v>9.6</v>
      </c>
      <c r="K29" s="215"/>
      <c r="L29" s="215"/>
      <c r="M29" s="215"/>
      <c r="N29" s="2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7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>
        <v>11.5</v>
      </c>
      <c r="I58" s="215">
        <v>11.2</v>
      </c>
      <c r="J58" s="215">
        <v>11.4</v>
      </c>
      <c r="K58" s="215"/>
      <c r="L58" s="215"/>
      <c r="M58" s="215"/>
      <c r="N58" s="288"/>
      <c r="O58" s="283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J89" sqref="J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>
        <v>23.6</v>
      </c>
      <c r="I29" s="215">
        <v>19.3</v>
      </c>
      <c r="J29" s="215">
        <v>23.5</v>
      </c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>
        <v>31</v>
      </c>
      <c r="I58" s="215">
        <v>30.4</v>
      </c>
      <c r="J58" s="215">
        <v>31.4</v>
      </c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>
        <v>77</v>
      </c>
      <c r="I88" s="206">
        <v>64</v>
      </c>
      <c r="J88" s="206">
        <v>74.5</v>
      </c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" workbookViewId="0">
      <selection activeCell="M36" sqref="M36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0" t="s">
        <v>154</v>
      </c>
      <c r="F1" s="201"/>
      <c r="G1" s="201"/>
      <c r="H1" s="201"/>
    </row>
    <row r="2" spans="1:13" x14ac:dyDescent="0.15">
      <c r="A2" s="554"/>
    </row>
    <row r="3" spans="1:13" ht="17.25" x14ac:dyDescent="0.2">
      <c r="A3" s="554"/>
      <c r="C3" s="201"/>
    </row>
    <row r="4" spans="1:13" ht="17.25" x14ac:dyDescent="0.2">
      <c r="A4" s="554"/>
      <c r="J4" s="201"/>
      <c r="K4" s="201"/>
      <c r="L4" s="201"/>
      <c r="M4" s="201"/>
    </row>
    <row r="5" spans="1:13" x14ac:dyDescent="0.15">
      <c r="A5" s="554"/>
    </row>
    <row r="6" spans="1:13" x14ac:dyDescent="0.15">
      <c r="A6" s="554"/>
    </row>
    <row r="7" spans="1:13" x14ac:dyDescent="0.15">
      <c r="A7" s="554"/>
    </row>
    <row r="8" spans="1:13" x14ac:dyDescent="0.15">
      <c r="A8" s="554"/>
    </row>
    <row r="9" spans="1:13" x14ac:dyDescent="0.15">
      <c r="A9" s="554"/>
    </row>
    <row r="10" spans="1:13" x14ac:dyDescent="0.15">
      <c r="A10" s="554"/>
    </row>
    <row r="11" spans="1:13" x14ac:dyDescent="0.15">
      <c r="A11" s="554"/>
    </row>
    <row r="12" spans="1:13" x14ac:dyDescent="0.15">
      <c r="A12" s="554"/>
    </row>
    <row r="13" spans="1:13" x14ac:dyDescent="0.15">
      <c r="A13" s="554"/>
    </row>
    <row r="14" spans="1:13" x14ac:dyDescent="0.15">
      <c r="A14" s="554"/>
    </row>
    <row r="15" spans="1:13" x14ac:dyDescent="0.15">
      <c r="A15" s="554"/>
    </row>
    <row r="16" spans="1:13" x14ac:dyDescent="0.15">
      <c r="A16" s="554"/>
    </row>
    <row r="17" spans="1:15" x14ac:dyDescent="0.15">
      <c r="A17" s="554"/>
    </row>
    <row r="18" spans="1:15" x14ac:dyDescent="0.15">
      <c r="A18" s="554"/>
    </row>
    <row r="19" spans="1:15" x14ac:dyDescent="0.15">
      <c r="A19" s="554"/>
    </row>
    <row r="20" spans="1:15" x14ac:dyDescent="0.15">
      <c r="A20" s="554"/>
    </row>
    <row r="21" spans="1:15" x14ac:dyDescent="0.15">
      <c r="A21" s="554"/>
    </row>
    <row r="22" spans="1:15" x14ac:dyDescent="0.15">
      <c r="A22" s="554"/>
    </row>
    <row r="23" spans="1:15" x14ac:dyDescent="0.15">
      <c r="A23" s="554"/>
    </row>
    <row r="24" spans="1:15" x14ac:dyDescent="0.15">
      <c r="A24" s="554"/>
    </row>
    <row r="25" spans="1:15" x14ac:dyDescent="0.15">
      <c r="A25" s="554"/>
    </row>
    <row r="26" spans="1:15" x14ac:dyDescent="0.15">
      <c r="A26" s="554"/>
    </row>
    <row r="27" spans="1:15" x14ac:dyDescent="0.15">
      <c r="A27" s="554"/>
    </row>
    <row r="28" spans="1:15" x14ac:dyDescent="0.15">
      <c r="A28" s="554"/>
    </row>
    <row r="29" spans="1:15" x14ac:dyDescent="0.15">
      <c r="A29" s="554"/>
      <c r="O29" s="470"/>
    </row>
    <row r="30" spans="1:15" x14ac:dyDescent="0.15">
      <c r="A30" s="554"/>
    </row>
    <row r="31" spans="1:15" x14ac:dyDescent="0.15">
      <c r="A31" s="554"/>
    </row>
    <row r="32" spans="1:15" x14ac:dyDescent="0.15">
      <c r="A32" s="554"/>
    </row>
    <row r="33" spans="1:15" x14ac:dyDescent="0.15">
      <c r="A33" s="554"/>
    </row>
    <row r="34" spans="1:15" x14ac:dyDescent="0.15">
      <c r="A34" s="554"/>
    </row>
    <row r="35" spans="1:15" s="51" customFormat="1" ht="20.100000000000001" customHeight="1" x14ac:dyDescent="0.15">
      <c r="A35" s="554"/>
      <c r="B35" s="500" t="s">
        <v>204</v>
      </c>
      <c r="C35" s="500" t="s">
        <v>144</v>
      </c>
      <c r="D35" s="500" t="s">
        <v>153</v>
      </c>
      <c r="E35" s="500" t="s">
        <v>184</v>
      </c>
      <c r="F35" s="500" t="s">
        <v>185</v>
      </c>
      <c r="G35" s="501" t="s">
        <v>188</v>
      </c>
      <c r="H35" s="502" t="s">
        <v>191</v>
      </c>
      <c r="I35" s="502" t="s">
        <v>196</v>
      </c>
      <c r="J35" s="502" t="s">
        <v>203</v>
      </c>
      <c r="K35" s="502" t="s">
        <v>206</v>
      </c>
      <c r="L35" s="502" t="s">
        <v>211</v>
      </c>
      <c r="M35" s="503" t="s">
        <v>234</v>
      </c>
      <c r="N35" s="56"/>
      <c r="O35" s="203"/>
    </row>
    <row r="36" spans="1:15" ht="25.5" customHeight="1" x14ac:dyDescent="0.15">
      <c r="A36" s="554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123.2</v>
      </c>
      <c r="N36" s="1"/>
      <c r="O36" s="1"/>
    </row>
    <row r="37" spans="1:15" ht="25.5" customHeight="1" x14ac:dyDescent="0.15">
      <c r="A37" s="554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233.9</v>
      </c>
      <c r="N37" s="1"/>
      <c r="O37" s="1"/>
    </row>
    <row r="38" spans="1:15" ht="24.75" customHeight="1" x14ac:dyDescent="0.15">
      <c r="A38" s="554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169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O27" sqref="O27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1" t="s">
        <v>235</v>
      </c>
      <c r="C1" s="561"/>
      <c r="D1" s="561"/>
      <c r="E1" s="561"/>
      <c r="F1" s="561"/>
      <c r="G1" s="562" t="s">
        <v>155</v>
      </c>
      <c r="H1" s="562"/>
      <c r="I1" s="562"/>
      <c r="J1" s="309" t="s">
        <v>132</v>
      </c>
      <c r="K1" s="5"/>
      <c r="M1" s="5" t="s">
        <v>198</v>
      </c>
    </row>
    <row r="2" spans="1:15" x14ac:dyDescent="0.15">
      <c r="A2" s="306"/>
      <c r="B2" s="561"/>
      <c r="C2" s="561"/>
      <c r="D2" s="561"/>
      <c r="E2" s="561"/>
      <c r="F2" s="561"/>
      <c r="G2" s="562"/>
      <c r="H2" s="562"/>
      <c r="I2" s="562"/>
      <c r="J2" s="462">
        <v>191440</v>
      </c>
      <c r="K2" s="7" t="s">
        <v>134</v>
      </c>
      <c r="L2" s="278">
        <f t="shared" ref="L2:L7" si="0">SUM(J2)</f>
        <v>191440</v>
      </c>
      <c r="M2" s="462">
        <v>127046</v>
      </c>
    </row>
    <row r="3" spans="1:15" x14ac:dyDescent="0.15">
      <c r="J3" s="462">
        <v>418115</v>
      </c>
      <c r="K3" s="5" t="s">
        <v>135</v>
      </c>
      <c r="L3" s="278">
        <f t="shared" si="0"/>
        <v>418115</v>
      </c>
      <c r="M3" s="462">
        <v>276693</v>
      </c>
    </row>
    <row r="4" spans="1:15" x14ac:dyDescent="0.15">
      <c r="J4" s="462">
        <v>504618</v>
      </c>
      <c r="K4" s="5" t="s">
        <v>124</v>
      </c>
      <c r="L4" s="278">
        <f t="shared" si="0"/>
        <v>504618</v>
      </c>
      <c r="M4" s="462">
        <v>319635</v>
      </c>
    </row>
    <row r="5" spans="1:15" x14ac:dyDescent="0.15">
      <c r="J5" s="462">
        <v>151070</v>
      </c>
      <c r="K5" s="5" t="s">
        <v>104</v>
      </c>
      <c r="L5" s="278">
        <f t="shared" si="0"/>
        <v>151070</v>
      </c>
      <c r="M5" s="462">
        <v>119230</v>
      </c>
    </row>
    <row r="6" spans="1:15" x14ac:dyDescent="0.15">
      <c r="J6" s="462">
        <v>246495</v>
      </c>
      <c r="K6" s="5" t="s">
        <v>122</v>
      </c>
      <c r="L6" s="278">
        <f t="shared" si="0"/>
        <v>246495</v>
      </c>
      <c r="M6" s="462">
        <v>143770</v>
      </c>
    </row>
    <row r="7" spans="1:15" x14ac:dyDescent="0.15">
      <c r="J7" s="462">
        <v>827357</v>
      </c>
      <c r="K7" s="5" t="s">
        <v>125</v>
      </c>
      <c r="L7" s="278">
        <f t="shared" si="0"/>
        <v>827357</v>
      </c>
      <c r="M7" s="462">
        <v>566902</v>
      </c>
    </row>
    <row r="8" spans="1:15" x14ac:dyDescent="0.15">
      <c r="J8" s="278">
        <f>SUM(J2:J7)</f>
        <v>2339095</v>
      </c>
      <c r="K8" s="5" t="s">
        <v>111</v>
      </c>
      <c r="L8" s="60">
        <f>SUM(L2:L7)</f>
        <v>2339095</v>
      </c>
      <c r="M8" s="529">
        <f>SUM(M2:M7)</f>
        <v>1553276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127046</v>
      </c>
      <c r="M11" s="278">
        <f t="shared" ref="M11:M17" si="1">SUM(N11-L11)</f>
        <v>64394</v>
      </c>
      <c r="N11" s="278">
        <f t="shared" ref="N11:N17" si="2">SUM(L2)</f>
        <v>191440</v>
      </c>
      <c r="O11" s="463">
        <f>SUM(L11/N11)</f>
        <v>0.66363351441704976</v>
      </c>
    </row>
    <row r="12" spans="1:15" x14ac:dyDescent="0.15">
      <c r="K12" s="5" t="s">
        <v>135</v>
      </c>
      <c r="L12" s="278">
        <f t="shared" ref="L12:L17" si="3">SUM(M3)</f>
        <v>276693</v>
      </c>
      <c r="M12" s="278">
        <f t="shared" si="1"/>
        <v>141422</v>
      </c>
      <c r="N12" s="278">
        <f t="shared" si="2"/>
        <v>418115</v>
      </c>
      <c r="O12" s="463">
        <f t="shared" ref="O12:O17" si="4">SUM(L12/N12)</f>
        <v>0.66176291211747962</v>
      </c>
    </row>
    <row r="13" spans="1:15" x14ac:dyDescent="0.15">
      <c r="K13" s="5" t="s">
        <v>124</v>
      </c>
      <c r="L13" s="278">
        <f t="shared" si="3"/>
        <v>319635</v>
      </c>
      <c r="M13" s="278">
        <f t="shared" si="1"/>
        <v>184983</v>
      </c>
      <c r="N13" s="278">
        <f t="shared" si="2"/>
        <v>504618</v>
      </c>
      <c r="O13" s="463">
        <f t="shared" si="4"/>
        <v>0.63341973532454254</v>
      </c>
    </row>
    <row r="14" spans="1:15" x14ac:dyDescent="0.15">
      <c r="K14" s="5" t="s">
        <v>104</v>
      </c>
      <c r="L14" s="278">
        <f t="shared" si="3"/>
        <v>119230</v>
      </c>
      <c r="M14" s="278">
        <f t="shared" si="1"/>
        <v>31840</v>
      </c>
      <c r="N14" s="278">
        <f t="shared" si="2"/>
        <v>151070</v>
      </c>
      <c r="O14" s="463">
        <f t="shared" si="4"/>
        <v>0.7892367776527438</v>
      </c>
    </row>
    <row r="15" spans="1:15" x14ac:dyDescent="0.15">
      <c r="K15" s="5" t="s">
        <v>122</v>
      </c>
      <c r="L15" s="278">
        <f t="shared" si="3"/>
        <v>143770</v>
      </c>
      <c r="M15" s="278">
        <f t="shared" si="1"/>
        <v>102725</v>
      </c>
      <c r="N15" s="278">
        <f t="shared" si="2"/>
        <v>246495</v>
      </c>
      <c r="O15" s="463">
        <f t="shared" si="4"/>
        <v>0.58325726688168122</v>
      </c>
    </row>
    <row r="16" spans="1:15" x14ac:dyDescent="0.15">
      <c r="K16" s="5" t="s">
        <v>125</v>
      </c>
      <c r="L16" s="278">
        <f t="shared" si="3"/>
        <v>566902</v>
      </c>
      <c r="M16" s="278">
        <f t="shared" si="1"/>
        <v>260455</v>
      </c>
      <c r="N16" s="278">
        <f t="shared" si="2"/>
        <v>827357</v>
      </c>
      <c r="O16" s="463">
        <f t="shared" si="4"/>
        <v>0.68519635417359137</v>
      </c>
    </row>
    <row r="17" spans="11:15" x14ac:dyDescent="0.15">
      <c r="K17" s="5" t="s">
        <v>111</v>
      </c>
      <c r="L17" s="278">
        <f t="shared" si="3"/>
        <v>1553276</v>
      </c>
      <c r="M17" s="278">
        <f t="shared" si="1"/>
        <v>785819</v>
      </c>
      <c r="N17" s="278">
        <f t="shared" si="2"/>
        <v>2339095</v>
      </c>
      <c r="O17" s="530">
        <f t="shared" si="4"/>
        <v>0.66404998514382696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3" t="s">
        <v>132</v>
      </c>
      <c r="D56" s="564"/>
      <c r="E56" s="563" t="s">
        <v>133</v>
      </c>
      <c r="F56" s="564"/>
      <c r="G56" s="567" t="s">
        <v>138</v>
      </c>
      <c r="H56" s="563" t="s">
        <v>139</v>
      </c>
      <c r="I56" s="564"/>
    </row>
    <row r="57" spans="1:11" ht="14.25" x14ac:dyDescent="0.15">
      <c r="A57" s="45" t="s">
        <v>140</v>
      </c>
      <c r="B57" s="46"/>
      <c r="C57" s="565"/>
      <c r="D57" s="566"/>
      <c r="E57" s="565"/>
      <c r="F57" s="566"/>
      <c r="G57" s="568"/>
      <c r="H57" s="565"/>
      <c r="I57" s="566"/>
    </row>
    <row r="58" spans="1:11" ht="19.5" customHeight="1" x14ac:dyDescent="0.15">
      <c r="A58" s="50" t="s">
        <v>141</v>
      </c>
      <c r="B58" s="47"/>
      <c r="C58" s="571" t="s">
        <v>190</v>
      </c>
      <c r="D58" s="570"/>
      <c r="E58" s="572" t="s">
        <v>225</v>
      </c>
      <c r="F58" s="570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69" t="s">
        <v>187</v>
      </c>
      <c r="D59" s="570"/>
      <c r="E59" s="572" t="s">
        <v>236</v>
      </c>
      <c r="F59" s="570"/>
      <c r="G59" s="122">
        <v>30.3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72" t="s">
        <v>226</v>
      </c>
      <c r="D60" s="573"/>
      <c r="E60" s="569" t="s">
        <v>237</v>
      </c>
      <c r="F60" s="570"/>
      <c r="G60" s="116">
        <v>74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K90" sqref="K90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4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>
        <v>78.3</v>
      </c>
      <c r="I30" s="206">
        <v>69.5</v>
      </c>
      <c r="J30" s="206">
        <v>75.900000000000006</v>
      </c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>
        <v>120.9</v>
      </c>
      <c r="I60" s="206">
        <v>119.3</v>
      </c>
      <c r="J60" s="207">
        <v>118.8</v>
      </c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>
        <v>65.5</v>
      </c>
      <c r="I90" s="206">
        <v>58.5</v>
      </c>
      <c r="J90" s="207">
        <v>63.9</v>
      </c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8" sqref="I4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4" t="s">
        <v>238</v>
      </c>
      <c r="B1" s="575"/>
      <c r="C1" s="575"/>
      <c r="D1" s="575"/>
      <c r="E1" s="575"/>
      <c r="F1" s="575"/>
      <c r="G1" s="575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113005</v>
      </c>
      <c r="K3" s="271">
        <v>1</v>
      </c>
      <c r="L3" s="5">
        <f>SUM(H3)</f>
        <v>33</v>
      </c>
      <c r="M3" s="224" t="s">
        <v>0</v>
      </c>
      <c r="N3" s="17">
        <f>SUM(J3)</f>
        <v>113005</v>
      </c>
      <c r="O3" s="5">
        <f>SUM(H3)</f>
        <v>33</v>
      </c>
      <c r="P3" s="224" t="s">
        <v>0</v>
      </c>
      <c r="Q3" s="272">
        <v>96339</v>
      </c>
    </row>
    <row r="4" spans="1:19" ht="13.5" customHeight="1" x14ac:dyDescent="0.15">
      <c r="H4" s="119">
        <v>36</v>
      </c>
      <c r="I4" s="225" t="s">
        <v>5</v>
      </c>
      <c r="J4" s="17">
        <v>89742</v>
      </c>
      <c r="K4" s="271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89742</v>
      </c>
      <c r="O4" s="5">
        <f t="shared" ref="O4:O12" si="2">SUM(H4)</f>
        <v>36</v>
      </c>
      <c r="P4" s="225" t="s">
        <v>5</v>
      </c>
      <c r="Q4" s="125">
        <v>97473</v>
      </c>
    </row>
    <row r="5" spans="1:19" ht="13.5" customHeight="1" x14ac:dyDescent="0.15">
      <c r="H5" s="119">
        <v>26</v>
      </c>
      <c r="I5" s="224" t="s">
        <v>31</v>
      </c>
      <c r="J5" s="17">
        <v>86203</v>
      </c>
      <c r="K5" s="271">
        <v>3</v>
      </c>
      <c r="L5" s="5">
        <f t="shared" si="0"/>
        <v>26</v>
      </c>
      <c r="M5" s="224" t="s">
        <v>31</v>
      </c>
      <c r="N5" s="17">
        <f t="shared" si="1"/>
        <v>86203</v>
      </c>
      <c r="O5" s="5">
        <f t="shared" si="2"/>
        <v>26</v>
      </c>
      <c r="P5" s="224" t="s">
        <v>31</v>
      </c>
      <c r="Q5" s="125">
        <v>100750</v>
      </c>
      <c r="S5" s="58"/>
    </row>
    <row r="6" spans="1:19" ht="13.5" customHeight="1" x14ac:dyDescent="0.15">
      <c r="H6" s="119">
        <v>17</v>
      </c>
      <c r="I6" s="224" t="s">
        <v>22</v>
      </c>
      <c r="J6" s="17">
        <v>74683</v>
      </c>
      <c r="K6" s="271">
        <v>4</v>
      </c>
      <c r="L6" s="5">
        <f t="shared" si="0"/>
        <v>17</v>
      </c>
      <c r="M6" s="224" t="s">
        <v>22</v>
      </c>
      <c r="N6" s="17">
        <f t="shared" si="1"/>
        <v>74683</v>
      </c>
      <c r="O6" s="5">
        <f t="shared" si="2"/>
        <v>17</v>
      </c>
      <c r="P6" s="224" t="s">
        <v>22</v>
      </c>
      <c r="Q6" s="125">
        <v>54417</v>
      </c>
    </row>
    <row r="7" spans="1:19" ht="13.5" customHeight="1" x14ac:dyDescent="0.15">
      <c r="H7" s="119">
        <v>16</v>
      </c>
      <c r="I7" s="224" t="s">
        <v>3</v>
      </c>
      <c r="J7" s="126">
        <v>54111</v>
      </c>
      <c r="K7" s="271">
        <v>5</v>
      </c>
      <c r="L7" s="5">
        <f t="shared" si="0"/>
        <v>16</v>
      </c>
      <c r="M7" s="224" t="s">
        <v>3</v>
      </c>
      <c r="N7" s="17">
        <f t="shared" si="1"/>
        <v>54111</v>
      </c>
      <c r="O7" s="5">
        <f t="shared" si="2"/>
        <v>16</v>
      </c>
      <c r="P7" s="224" t="s">
        <v>3</v>
      </c>
      <c r="Q7" s="125">
        <v>94443</v>
      </c>
    </row>
    <row r="8" spans="1:19" ht="13.5" customHeight="1" x14ac:dyDescent="0.15">
      <c r="G8" s="516"/>
      <c r="H8" s="119">
        <v>31</v>
      </c>
      <c r="I8" s="224" t="s">
        <v>126</v>
      </c>
      <c r="J8" s="17">
        <v>41550</v>
      </c>
      <c r="K8" s="271">
        <v>6</v>
      </c>
      <c r="L8" s="5">
        <f t="shared" si="0"/>
        <v>31</v>
      </c>
      <c r="M8" s="224" t="s">
        <v>71</v>
      </c>
      <c r="N8" s="17">
        <f t="shared" si="1"/>
        <v>41550</v>
      </c>
      <c r="O8" s="5">
        <f t="shared" si="2"/>
        <v>31</v>
      </c>
      <c r="P8" s="224" t="s">
        <v>71</v>
      </c>
      <c r="Q8" s="125">
        <v>21998</v>
      </c>
    </row>
    <row r="9" spans="1:19" ht="13.5" customHeight="1" x14ac:dyDescent="0.15">
      <c r="H9" s="549">
        <v>40</v>
      </c>
      <c r="I9" s="302" t="s">
        <v>2</v>
      </c>
      <c r="J9" s="17">
        <v>41197</v>
      </c>
      <c r="K9" s="271">
        <v>7</v>
      </c>
      <c r="L9" s="5">
        <f t="shared" si="0"/>
        <v>40</v>
      </c>
      <c r="M9" s="302" t="s">
        <v>2</v>
      </c>
      <c r="N9" s="17">
        <f t="shared" si="1"/>
        <v>41197</v>
      </c>
      <c r="O9" s="5">
        <f t="shared" si="2"/>
        <v>40</v>
      </c>
      <c r="P9" s="302" t="s">
        <v>2</v>
      </c>
      <c r="Q9" s="125">
        <v>47234</v>
      </c>
    </row>
    <row r="10" spans="1:19" ht="13.5" customHeight="1" x14ac:dyDescent="0.15">
      <c r="G10" s="516"/>
      <c r="H10" s="119">
        <v>34</v>
      </c>
      <c r="I10" s="224" t="s">
        <v>1</v>
      </c>
      <c r="J10" s="300">
        <v>38527</v>
      </c>
      <c r="K10" s="271">
        <v>8</v>
      </c>
      <c r="L10" s="5">
        <f t="shared" si="0"/>
        <v>34</v>
      </c>
      <c r="M10" s="224" t="s">
        <v>1</v>
      </c>
      <c r="N10" s="17">
        <f t="shared" si="1"/>
        <v>38527</v>
      </c>
      <c r="O10" s="5">
        <f t="shared" si="2"/>
        <v>34</v>
      </c>
      <c r="P10" s="224" t="s">
        <v>1</v>
      </c>
      <c r="Q10" s="125">
        <v>47897</v>
      </c>
    </row>
    <row r="11" spans="1:19" ht="13.5" customHeight="1" x14ac:dyDescent="0.15">
      <c r="H11" s="194">
        <v>25</v>
      </c>
      <c r="I11" s="227" t="s">
        <v>30</v>
      </c>
      <c r="J11" s="17">
        <v>38256</v>
      </c>
      <c r="K11" s="271">
        <v>9</v>
      </c>
      <c r="L11" s="5">
        <f t="shared" si="0"/>
        <v>25</v>
      </c>
      <c r="M11" s="227" t="s">
        <v>30</v>
      </c>
      <c r="N11" s="17">
        <f t="shared" si="1"/>
        <v>38256</v>
      </c>
      <c r="O11" s="5">
        <f t="shared" si="2"/>
        <v>25</v>
      </c>
      <c r="P11" s="227" t="s">
        <v>30</v>
      </c>
      <c r="Q11" s="125">
        <v>28032</v>
      </c>
    </row>
    <row r="12" spans="1:19" ht="13.5" customHeight="1" thickBot="1" x14ac:dyDescent="0.2">
      <c r="H12" s="373">
        <v>24</v>
      </c>
      <c r="I12" s="544" t="s">
        <v>29</v>
      </c>
      <c r="J12" s="545">
        <v>29741</v>
      </c>
      <c r="K12" s="270">
        <v>10</v>
      </c>
      <c r="L12" s="5">
        <f t="shared" si="0"/>
        <v>24</v>
      </c>
      <c r="M12" s="544" t="s">
        <v>29</v>
      </c>
      <c r="N12" s="160">
        <f t="shared" si="1"/>
        <v>29741</v>
      </c>
      <c r="O12" s="18">
        <f t="shared" si="2"/>
        <v>24</v>
      </c>
      <c r="P12" s="544" t="s">
        <v>29</v>
      </c>
      <c r="Q12" s="273">
        <v>30940</v>
      </c>
    </row>
    <row r="13" spans="1:19" ht="13.5" customHeight="1" thickTop="1" thickBot="1" x14ac:dyDescent="0.2">
      <c r="H13" s="168">
        <v>38</v>
      </c>
      <c r="I13" s="245" t="s">
        <v>39</v>
      </c>
      <c r="J13" s="546">
        <v>28670</v>
      </c>
      <c r="K13" s="147"/>
      <c r="L13" s="113"/>
      <c r="M13" s="228"/>
      <c r="N13" s="460">
        <f>SUM(J43)</f>
        <v>758516</v>
      </c>
      <c r="O13" s="5"/>
      <c r="P13" s="372" t="s">
        <v>182</v>
      </c>
      <c r="Q13" s="275">
        <v>789932</v>
      </c>
    </row>
    <row r="14" spans="1:19" ht="13.5" customHeight="1" x14ac:dyDescent="0.15">
      <c r="B14" s="24"/>
      <c r="G14" s="1"/>
      <c r="H14" s="119">
        <v>13</v>
      </c>
      <c r="I14" s="224" t="s">
        <v>7</v>
      </c>
      <c r="J14" s="193">
        <v>27109</v>
      </c>
      <c r="K14" s="147"/>
      <c r="L14" s="31"/>
      <c r="N14" t="s">
        <v>66</v>
      </c>
      <c r="O14"/>
    </row>
    <row r="15" spans="1:19" ht="13.5" customHeight="1" x14ac:dyDescent="0.15">
      <c r="H15" s="119">
        <v>3</v>
      </c>
      <c r="I15" s="224" t="s">
        <v>11</v>
      </c>
      <c r="J15" s="17">
        <v>16880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</v>
      </c>
      <c r="I16" s="224" t="s">
        <v>4</v>
      </c>
      <c r="J16" s="17">
        <v>10261</v>
      </c>
      <c r="K16" s="147"/>
      <c r="L16" s="5">
        <f>SUM(L3)</f>
        <v>33</v>
      </c>
      <c r="M16" s="17">
        <f>SUM(N3)</f>
        <v>113005</v>
      </c>
      <c r="N16" s="224" t="s">
        <v>0</v>
      </c>
      <c r="O16" s="5">
        <f>SUM(O3)</f>
        <v>33</v>
      </c>
      <c r="P16" s="17">
        <f>SUM(M16)</f>
        <v>113005</v>
      </c>
      <c r="Q16" s="377">
        <v>102596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14</v>
      </c>
      <c r="I17" s="224" t="s">
        <v>20</v>
      </c>
      <c r="J17" s="17">
        <v>10243</v>
      </c>
      <c r="K17" s="147"/>
      <c r="L17" s="5">
        <f t="shared" ref="L17:L25" si="3">SUM(L4)</f>
        <v>36</v>
      </c>
      <c r="M17" s="17">
        <f t="shared" ref="M17:M25" si="4">SUM(N4)</f>
        <v>89742</v>
      </c>
      <c r="N17" s="225" t="s">
        <v>5</v>
      </c>
      <c r="O17" s="5">
        <f t="shared" ref="O17:O25" si="5">SUM(O4)</f>
        <v>36</v>
      </c>
      <c r="P17" s="17">
        <f t="shared" ref="P17:P25" si="6">SUM(M17)</f>
        <v>89742</v>
      </c>
      <c r="Q17" s="378">
        <v>87042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9</v>
      </c>
      <c r="I18" s="454" t="s">
        <v>201</v>
      </c>
      <c r="J18" s="17">
        <v>10028</v>
      </c>
      <c r="K18" s="147"/>
      <c r="L18" s="5">
        <f t="shared" si="3"/>
        <v>26</v>
      </c>
      <c r="M18" s="17">
        <f t="shared" si="4"/>
        <v>86203</v>
      </c>
      <c r="N18" s="224" t="s">
        <v>31</v>
      </c>
      <c r="O18" s="5">
        <f t="shared" si="5"/>
        <v>26</v>
      </c>
      <c r="P18" s="17">
        <f t="shared" si="6"/>
        <v>86203</v>
      </c>
      <c r="Q18" s="378">
        <v>87453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8"/>
      <c r="H19" s="119">
        <v>15</v>
      </c>
      <c r="I19" s="224" t="s">
        <v>21</v>
      </c>
      <c r="J19" s="17">
        <v>9752</v>
      </c>
      <c r="L19" s="5">
        <f t="shared" si="3"/>
        <v>17</v>
      </c>
      <c r="M19" s="17">
        <f t="shared" si="4"/>
        <v>74683</v>
      </c>
      <c r="N19" s="224" t="s">
        <v>22</v>
      </c>
      <c r="O19" s="5">
        <f t="shared" si="5"/>
        <v>17</v>
      </c>
      <c r="P19" s="17">
        <f t="shared" si="6"/>
        <v>74683</v>
      </c>
      <c r="Q19" s="378">
        <v>49462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11</v>
      </c>
      <c r="I20" s="224" t="s">
        <v>18</v>
      </c>
      <c r="J20" s="300">
        <v>6610</v>
      </c>
      <c r="L20" s="5">
        <f t="shared" si="3"/>
        <v>16</v>
      </c>
      <c r="M20" s="17">
        <f t="shared" si="4"/>
        <v>54111</v>
      </c>
      <c r="N20" s="224" t="s">
        <v>3</v>
      </c>
      <c r="O20" s="5">
        <f t="shared" si="5"/>
        <v>16</v>
      </c>
      <c r="P20" s="17">
        <f t="shared" si="6"/>
        <v>54111</v>
      </c>
      <c r="Q20" s="378">
        <v>42406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37</v>
      </c>
      <c r="I21" s="224" t="s">
        <v>38</v>
      </c>
      <c r="J21" s="17">
        <v>5224</v>
      </c>
      <c r="L21" s="5">
        <f t="shared" si="3"/>
        <v>31</v>
      </c>
      <c r="M21" s="17">
        <f t="shared" si="4"/>
        <v>41550</v>
      </c>
      <c r="N21" s="224" t="s">
        <v>71</v>
      </c>
      <c r="O21" s="5">
        <f t="shared" si="5"/>
        <v>31</v>
      </c>
      <c r="P21" s="17">
        <f t="shared" si="6"/>
        <v>41550</v>
      </c>
      <c r="Q21" s="378">
        <v>20602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21</v>
      </c>
      <c r="I22" s="454" t="s">
        <v>193</v>
      </c>
      <c r="J22" s="17">
        <v>4792</v>
      </c>
      <c r="K22" s="19"/>
      <c r="L22" s="5">
        <f t="shared" si="3"/>
        <v>40</v>
      </c>
      <c r="M22" s="17">
        <f t="shared" si="4"/>
        <v>41197</v>
      </c>
      <c r="N22" s="302" t="s">
        <v>2</v>
      </c>
      <c r="O22" s="5">
        <f t="shared" si="5"/>
        <v>40</v>
      </c>
      <c r="P22" s="17">
        <f t="shared" si="6"/>
        <v>41197</v>
      </c>
      <c r="Q22" s="378">
        <v>45968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2</v>
      </c>
      <c r="I23" s="224" t="s">
        <v>6</v>
      </c>
      <c r="J23" s="17">
        <v>4769</v>
      </c>
      <c r="K23" s="19"/>
      <c r="L23" s="5">
        <f t="shared" si="3"/>
        <v>34</v>
      </c>
      <c r="M23" s="17">
        <f t="shared" si="4"/>
        <v>38527</v>
      </c>
      <c r="N23" s="224" t="s">
        <v>1</v>
      </c>
      <c r="O23" s="5">
        <f t="shared" si="5"/>
        <v>34</v>
      </c>
      <c r="P23" s="17">
        <f t="shared" si="6"/>
        <v>38527</v>
      </c>
      <c r="Q23" s="378">
        <v>38984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22</v>
      </c>
      <c r="I24" s="224" t="s">
        <v>27</v>
      </c>
      <c r="J24" s="300">
        <v>2574</v>
      </c>
      <c r="K24" s="19"/>
      <c r="L24" s="5">
        <f t="shared" si="3"/>
        <v>25</v>
      </c>
      <c r="M24" s="17">
        <f t="shared" si="4"/>
        <v>38256</v>
      </c>
      <c r="N24" s="227" t="s">
        <v>30</v>
      </c>
      <c r="O24" s="5">
        <f t="shared" si="5"/>
        <v>25</v>
      </c>
      <c r="P24" s="17">
        <f t="shared" si="6"/>
        <v>38256</v>
      </c>
      <c r="Q24" s="378">
        <v>28709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2188</v>
      </c>
      <c r="K25" s="19"/>
      <c r="L25" s="18">
        <f t="shared" si="3"/>
        <v>24</v>
      </c>
      <c r="M25" s="160">
        <f t="shared" si="4"/>
        <v>29741</v>
      </c>
      <c r="N25" s="544" t="s">
        <v>29</v>
      </c>
      <c r="O25" s="18">
        <f t="shared" si="5"/>
        <v>24</v>
      </c>
      <c r="P25" s="160">
        <f t="shared" si="6"/>
        <v>29741</v>
      </c>
      <c r="Q25" s="379">
        <v>24628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39</v>
      </c>
      <c r="I26" s="224" t="s">
        <v>40</v>
      </c>
      <c r="J26" s="17">
        <v>2144</v>
      </c>
      <c r="K26" s="19"/>
      <c r="L26" s="161"/>
      <c r="M26" s="226">
        <f>SUM(J43-(M16+M17+M18+M19+M20+M21+M22+M23+M24+M25))</f>
        <v>151501</v>
      </c>
      <c r="N26" s="301" t="s">
        <v>46</v>
      </c>
      <c r="O26" s="162"/>
      <c r="P26" s="226">
        <f>SUM(M26)</f>
        <v>151501</v>
      </c>
      <c r="Q26" s="226"/>
      <c r="R26" s="246">
        <v>694578</v>
      </c>
      <c r="T26" s="33"/>
    </row>
    <row r="27" spans="2:20" ht="13.5" customHeight="1" x14ac:dyDescent="0.15">
      <c r="H27" s="119">
        <v>12</v>
      </c>
      <c r="I27" s="224" t="s">
        <v>19</v>
      </c>
      <c r="J27" s="17">
        <v>2134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29</v>
      </c>
      <c r="I28" s="224" t="s">
        <v>116</v>
      </c>
      <c r="J28" s="17">
        <v>1815</v>
      </c>
      <c r="K28" s="19"/>
      <c r="M28" s="125">
        <f t="shared" ref="M28:M37" si="7">SUM(Q3)</f>
        <v>96339</v>
      </c>
      <c r="N28" s="224" t="s">
        <v>0</v>
      </c>
      <c r="O28" s="5">
        <f>SUM(L3)</f>
        <v>33</v>
      </c>
      <c r="P28" s="125">
        <f t="shared" ref="P28:P37" si="8">SUM(Q3)</f>
        <v>96339</v>
      </c>
    </row>
    <row r="29" spans="2:20" ht="13.5" customHeight="1" x14ac:dyDescent="0.15">
      <c r="H29" s="119">
        <v>18</v>
      </c>
      <c r="I29" s="224" t="s">
        <v>23</v>
      </c>
      <c r="J29" s="17">
        <v>1676</v>
      </c>
      <c r="K29" s="19"/>
      <c r="M29" s="125">
        <f t="shared" si="7"/>
        <v>97473</v>
      </c>
      <c r="N29" s="225" t="s">
        <v>5</v>
      </c>
      <c r="O29" s="5">
        <f t="shared" ref="O29:O37" si="9">SUM(L4)</f>
        <v>36</v>
      </c>
      <c r="P29" s="125">
        <f t="shared" si="8"/>
        <v>97473</v>
      </c>
    </row>
    <row r="30" spans="2:20" ht="13.5" customHeight="1" x14ac:dyDescent="0.15">
      <c r="H30" s="119">
        <v>27</v>
      </c>
      <c r="I30" s="224" t="s">
        <v>32</v>
      </c>
      <c r="J30" s="193">
        <v>1294</v>
      </c>
      <c r="K30" s="19"/>
      <c r="M30" s="125">
        <f t="shared" si="7"/>
        <v>100750</v>
      </c>
      <c r="N30" s="224" t="s">
        <v>31</v>
      </c>
      <c r="O30" s="5">
        <f t="shared" si="9"/>
        <v>26</v>
      </c>
      <c r="P30" s="125">
        <f t="shared" si="8"/>
        <v>100750</v>
      </c>
    </row>
    <row r="31" spans="2:20" ht="13.5" customHeight="1" x14ac:dyDescent="0.15">
      <c r="H31" s="119">
        <v>35</v>
      </c>
      <c r="I31" s="224" t="s">
        <v>37</v>
      </c>
      <c r="J31" s="193">
        <v>1044</v>
      </c>
      <c r="K31" s="19"/>
      <c r="M31" s="125">
        <f t="shared" si="7"/>
        <v>54417</v>
      </c>
      <c r="N31" s="224" t="s">
        <v>22</v>
      </c>
      <c r="O31" s="5">
        <f t="shared" si="9"/>
        <v>17</v>
      </c>
      <c r="P31" s="125">
        <f t="shared" si="8"/>
        <v>54417</v>
      </c>
    </row>
    <row r="32" spans="2:20" ht="13.5" customHeight="1" x14ac:dyDescent="0.15">
      <c r="H32" s="119">
        <v>6</v>
      </c>
      <c r="I32" s="224" t="s">
        <v>14</v>
      </c>
      <c r="J32" s="17">
        <v>573</v>
      </c>
      <c r="K32" s="19"/>
      <c r="M32" s="125">
        <f t="shared" si="7"/>
        <v>94443</v>
      </c>
      <c r="N32" s="224" t="s">
        <v>3</v>
      </c>
      <c r="O32" s="5">
        <f t="shared" si="9"/>
        <v>16</v>
      </c>
      <c r="P32" s="125">
        <f t="shared" si="8"/>
        <v>94443</v>
      </c>
      <c r="S32" s="14"/>
    </row>
    <row r="33" spans="7:21" ht="13.5" customHeight="1" x14ac:dyDescent="0.15">
      <c r="G33" s="517"/>
      <c r="H33" s="119">
        <v>19</v>
      </c>
      <c r="I33" s="224" t="s">
        <v>24</v>
      </c>
      <c r="J33" s="17">
        <v>390</v>
      </c>
      <c r="K33" s="19"/>
      <c r="M33" s="125">
        <f t="shared" si="7"/>
        <v>21998</v>
      </c>
      <c r="N33" s="224" t="s">
        <v>71</v>
      </c>
      <c r="O33" s="5">
        <f t="shared" si="9"/>
        <v>31</v>
      </c>
      <c r="P33" s="125">
        <f t="shared" si="8"/>
        <v>21998</v>
      </c>
      <c r="S33" s="33"/>
      <c r="T33" s="33"/>
    </row>
    <row r="34" spans="7:21" ht="13.5" customHeight="1" x14ac:dyDescent="0.15">
      <c r="H34" s="119">
        <v>4</v>
      </c>
      <c r="I34" s="224" t="s">
        <v>12</v>
      </c>
      <c r="J34" s="300">
        <v>304</v>
      </c>
      <c r="K34" s="19"/>
      <c r="M34" s="125">
        <f t="shared" si="7"/>
        <v>47234</v>
      </c>
      <c r="N34" s="302" t="s">
        <v>2</v>
      </c>
      <c r="O34" s="5">
        <f t="shared" si="9"/>
        <v>40</v>
      </c>
      <c r="P34" s="125">
        <f t="shared" si="8"/>
        <v>47234</v>
      </c>
      <c r="S34" s="33"/>
      <c r="T34" s="33"/>
    </row>
    <row r="35" spans="7:21" ht="13.5" customHeight="1" x14ac:dyDescent="0.15">
      <c r="H35" s="119">
        <v>23</v>
      </c>
      <c r="I35" s="224" t="s">
        <v>28</v>
      </c>
      <c r="J35" s="17">
        <v>285</v>
      </c>
      <c r="K35" s="19"/>
      <c r="M35" s="125">
        <f t="shared" si="7"/>
        <v>47897</v>
      </c>
      <c r="N35" s="224" t="s">
        <v>1</v>
      </c>
      <c r="O35" s="5">
        <f t="shared" si="9"/>
        <v>34</v>
      </c>
      <c r="P35" s="125">
        <f t="shared" si="8"/>
        <v>47897</v>
      </c>
      <c r="S35" s="33"/>
    </row>
    <row r="36" spans="7:21" ht="13.5" customHeight="1" x14ac:dyDescent="0.15">
      <c r="H36" s="119">
        <v>32</v>
      </c>
      <c r="I36" s="224" t="s">
        <v>36</v>
      </c>
      <c r="J36" s="193">
        <v>255</v>
      </c>
      <c r="K36" s="19"/>
      <c r="M36" s="125">
        <f t="shared" si="7"/>
        <v>28032</v>
      </c>
      <c r="N36" s="227" t="s">
        <v>30</v>
      </c>
      <c r="O36" s="5">
        <f t="shared" si="9"/>
        <v>25</v>
      </c>
      <c r="P36" s="125">
        <f t="shared" si="8"/>
        <v>28032</v>
      </c>
      <c r="S36" s="33"/>
    </row>
    <row r="37" spans="7:21" ht="13.5" customHeight="1" thickBot="1" x14ac:dyDescent="0.2">
      <c r="H37" s="119">
        <v>5</v>
      </c>
      <c r="I37" s="224" t="s">
        <v>13</v>
      </c>
      <c r="J37" s="300">
        <v>200</v>
      </c>
      <c r="K37" s="19"/>
      <c r="M37" s="159">
        <f t="shared" si="7"/>
        <v>30940</v>
      </c>
      <c r="N37" s="544" t="s">
        <v>29</v>
      </c>
      <c r="O37" s="18">
        <f t="shared" si="9"/>
        <v>24</v>
      </c>
      <c r="P37" s="159">
        <f t="shared" si="8"/>
        <v>30940</v>
      </c>
      <c r="S37" s="33"/>
    </row>
    <row r="38" spans="7:21" ht="13.5" customHeight="1" thickTop="1" x14ac:dyDescent="0.15">
      <c r="G38" s="498"/>
      <c r="H38" s="119">
        <v>20</v>
      </c>
      <c r="I38" s="224" t="s">
        <v>25</v>
      </c>
      <c r="J38" s="126">
        <v>188</v>
      </c>
      <c r="K38" s="19"/>
      <c r="M38" s="466">
        <f>SUM(Q13-(Q3+Q4+Q5+Q6+Q7+Q8+Q9+Q10+Q11+Q12))</f>
        <v>170409</v>
      </c>
      <c r="N38" s="467" t="s">
        <v>197</v>
      </c>
      <c r="O38" s="468"/>
      <c r="P38" s="469">
        <f>SUM(M38)</f>
        <v>170409</v>
      </c>
      <c r="U38" s="33"/>
    </row>
    <row r="39" spans="7:21" ht="13.5" customHeight="1" x14ac:dyDescent="0.15">
      <c r="H39" s="119">
        <v>10</v>
      </c>
      <c r="I39" s="224" t="s">
        <v>17</v>
      </c>
      <c r="J39" s="17">
        <v>52</v>
      </c>
      <c r="K39" s="19"/>
      <c r="P39" s="33"/>
    </row>
    <row r="40" spans="7:21" ht="13.5" customHeight="1" x14ac:dyDescent="0.15">
      <c r="H40" s="119">
        <v>28</v>
      </c>
      <c r="I40" s="224" t="s">
        <v>33</v>
      </c>
      <c r="J40" s="17">
        <v>46</v>
      </c>
      <c r="K40" s="19"/>
    </row>
    <row r="41" spans="7:21" ht="13.5" customHeight="1" x14ac:dyDescent="0.15">
      <c r="G41" s="517"/>
      <c r="H41" s="119">
        <v>8</v>
      </c>
      <c r="I41" s="224" t="s">
        <v>16</v>
      </c>
      <c r="J41" s="17">
        <v>1</v>
      </c>
      <c r="K41" s="19"/>
    </row>
    <row r="42" spans="7:21" ht="13.5" customHeight="1" thickBot="1" x14ac:dyDescent="0.2">
      <c r="H42" s="194">
        <v>7</v>
      </c>
      <c r="I42" s="227" t="s">
        <v>15</v>
      </c>
      <c r="J42" s="538">
        <v>0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758516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113005</v>
      </c>
      <c r="D53" s="126">
        <f t="shared" ref="D53:D63" si="11">SUM(Q3)</f>
        <v>96339</v>
      </c>
      <c r="E53" s="123">
        <f t="shared" ref="E53:E62" si="12">SUM(P16/Q16*100)</f>
        <v>110.14561971226948</v>
      </c>
      <c r="F53" s="25">
        <f t="shared" ref="F53:F63" si="13">SUM(C53/D53*100)</f>
        <v>117.29932841320753</v>
      </c>
      <c r="G53" s="26"/>
      <c r="I53" s="223"/>
    </row>
    <row r="54" spans="1:16" ht="13.5" customHeight="1" x14ac:dyDescent="0.15">
      <c r="A54" s="13">
        <v>2</v>
      </c>
      <c r="B54" s="225" t="s">
        <v>5</v>
      </c>
      <c r="C54" s="17">
        <f t="shared" si="10"/>
        <v>89742</v>
      </c>
      <c r="D54" s="126">
        <f t="shared" si="11"/>
        <v>97473</v>
      </c>
      <c r="E54" s="123">
        <f t="shared" si="12"/>
        <v>103.10195078238091</v>
      </c>
      <c r="F54" s="25">
        <f t="shared" si="13"/>
        <v>92.068572835554463</v>
      </c>
      <c r="G54" s="26"/>
      <c r="I54" s="223"/>
    </row>
    <row r="55" spans="1:16" ht="13.5" customHeight="1" x14ac:dyDescent="0.15">
      <c r="A55" s="13">
        <v>3</v>
      </c>
      <c r="B55" s="224" t="s">
        <v>31</v>
      </c>
      <c r="C55" s="17">
        <f t="shared" si="10"/>
        <v>86203</v>
      </c>
      <c r="D55" s="126">
        <f t="shared" si="11"/>
        <v>100750</v>
      </c>
      <c r="E55" s="123">
        <f t="shared" si="12"/>
        <v>98.570660812093365</v>
      </c>
      <c r="F55" s="25">
        <f t="shared" si="13"/>
        <v>85.561290322580646</v>
      </c>
      <c r="G55" s="26"/>
      <c r="I55" s="223"/>
    </row>
    <row r="56" spans="1:16" ht="13.5" customHeight="1" x14ac:dyDescent="0.15">
      <c r="A56" s="13">
        <v>4</v>
      </c>
      <c r="B56" s="224" t="s">
        <v>22</v>
      </c>
      <c r="C56" s="17">
        <f t="shared" si="10"/>
        <v>74683</v>
      </c>
      <c r="D56" s="126">
        <f t="shared" si="11"/>
        <v>54417</v>
      </c>
      <c r="E56" s="123">
        <f t="shared" si="12"/>
        <v>150.99065949617889</v>
      </c>
      <c r="F56" s="25">
        <f t="shared" si="13"/>
        <v>137.24203833360897</v>
      </c>
      <c r="G56" s="26"/>
      <c r="I56" s="223"/>
    </row>
    <row r="57" spans="1:16" ht="13.5" customHeight="1" x14ac:dyDescent="0.15">
      <c r="A57" s="13">
        <v>5</v>
      </c>
      <c r="B57" s="224" t="s">
        <v>3</v>
      </c>
      <c r="C57" s="17">
        <f t="shared" si="10"/>
        <v>54111</v>
      </c>
      <c r="D57" s="126">
        <f t="shared" si="11"/>
        <v>94443</v>
      </c>
      <c r="E57" s="123">
        <f t="shared" si="12"/>
        <v>127.60222610008019</v>
      </c>
      <c r="F57" s="25">
        <f t="shared" si="13"/>
        <v>57.294876274578321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71</v>
      </c>
      <c r="C58" s="17">
        <f t="shared" si="10"/>
        <v>41550</v>
      </c>
      <c r="D58" s="126">
        <f t="shared" si="11"/>
        <v>21998</v>
      </c>
      <c r="E58" s="123">
        <f t="shared" si="12"/>
        <v>201.67944859722357</v>
      </c>
      <c r="F58" s="25">
        <f t="shared" si="13"/>
        <v>188.88080734612237</v>
      </c>
      <c r="G58" s="26"/>
    </row>
    <row r="59" spans="1:16" ht="13.5" customHeight="1" x14ac:dyDescent="0.15">
      <c r="A59" s="13">
        <v>7</v>
      </c>
      <c r="B59" s="302" t="s">
        <v>2</v>
      </c>
      <c r="C59" s="17">
        <f t="shared" si="10"/>
        <v>41197</v>
      </c>
      <c r="D59" s="126">
        <f t="shared" si="11"/>
        <v>47234</v>
      </c>
      <c r="E59" s="123">
        <f t="shared" si="12"/>
        <v>89.621040723981906</v>
      </c>
      <c r="F59" s="25">
        <f t="shared" si="13"/>
        <v>87.218952449506716</v>
      </c>
      <c r="G59" s="26"/>
    </row>
    <row r="60" spans="1:16" ht="13.5" customHeight="1" x14ac:dyDescent="0.15">
      <c r="A60" s="13">
        <v>8</v>
      </c>
      <c r="B60" s="224" t="s">
        <v>1</v>
      </c>
      <c r="C60" s="17">
        <f t="shared" si="10"/>
        <v>38527</v>
      </c>
      <c r="D60" s="126">
        <f t="shared" si="11"/>
        <v>47897</v>
      </c>
      <c r="E60" s="123">
        <f t="shared" si="12"/>
        <v>98.827724194541361</v>
      </c>
      <c r="F60" s="25">
        <f t="shared" si="13"/>
        <v>80.437188132868442</v>
      </c>
      <c r="G60" s="26"/>
    </row>
    <row r="61" spans="1:16" ht="13.5" customHeight="1" x14ac:dyDescent="0.15">
      <c r="A61" s="13">
        <v>9</v>
      </c>
      <c r="B61" s="227" t="s">
        <v>30</v>
      </c>
      <c r="C61" s="17">
        <f t="shared" si="10"/>
        <v>38256</v>
      </c>
      <c r="D61" s="126">
        <f t="shared" si="11"/>
        <v>28032</v>
      </c>
      <c r="E61" s="123">
        <f t="shared" si="12"/>
        <v>133.25438015953185</v>
      </c>
      <c r="F61" s="25">
        <f t="shared" si="13"/>
        <v>136.47260273972603</v>
      </c>
      <c r="G61" s="26"/>
    </row>
    <row r="62" spans="1:16" ht="13.5" customHeight="1" thickBot="1" x14ac:dyDescent="0.2">
      <c r="A62" s="179">
        <v>10</v>
      </c>
      <c r="B62" s="544" t="s">
        <v>29</v>
      </c>
      <c r="C62" s="160">
        <f t="shared" si="10"/>
        <v>29741</v>
      </c>
      <c r="D62" s="180">
        <f t="shared" si="11"/>
        <v>30940</v>
      </c>
      <c r="E62" s="181">
        <f t="shared" si="12"/>
        <v>120.76092252720481</v>
      </c>
      <c r="F62" s="182">
        <f t="shared" si="13"/>
        <v>96.124757595345827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758516</v>
      </c>
      <c r="D63" s="185">
        <f t="shared" si="11"/>
        <v>789932</v>
      </c>
      <c r="E63" s="186">
        <f>SUM(C63/R26*100)</f>
        <v>109.20530163638928</v>
      </c>
      <c r="F63" s="187">
        <f t="shared" si="13"/>
        <v>96.022948810783717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6:J24">
    <sortCondition descending="1" ref="J6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H30" sqref="H30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52">
        <v>25149</v>
      </c>
      <c r="I4" s="119">
        <v>33</v>
      </c>
      <c r="J4" s="224" t="s">
        <v>0</v>
      </c>
      <c r="K4" s="163">
        <f>SUM(I4)</f>
        <v>33</v>
      </c>
      <c r="L4" s="425">
        <v>26116</v>
      </c>
      <c r="M4" s="54"/>
      <c r="N4" s="130"/>
      <c r="O4" s="130"/>
      <c r="S4" s="31"/>
      <c r="T4" s="31"/>
      <c r="U4" s="31"/>
    </row>
    <row r="5" spans="8:30" x14ac:dyDescent="0.15">
      <c r="H5" s="267">
        <v>14992</v>
      </c>
      <c r="I5" s="119">
        <v>26</v>
      </c>
      <c r="J5" s="224" t="s">
        <v>31</v>
      </c>
      <c r="K5" s="163">
        <f t="shared" ref="K5:K13" si="0">SUM(I5)</f>
        <v>26</v>
      </c>
      <c r="L5" s="426">
        <v>18179</v>
      </c>
      <c r="M5" s="54"/>
      <c r="N5" s="130"/>
      <c r="O5" s="130"/>
      <c r="S5" s="31"/>
      <c r="T5" s="31"/>
      <c r="U5" s="31"/>
    </row>
    <row r="6" spans="8:30" x14ac:dyDescent="0.15">
      <c r="H6" s="267">
        <v>5802</v>
      </c>
      <c r="I6" s="119">
        <v>14</v>
      </c>
      <c r="J6" s="224" t="s">
        <v>20</v>
      </c>
      <c r="K6" s="163">
        <f t="shared" si="0"/>
        <v>14</v>
      </c>
      <c r="L6" s="426">
        <v>7083</v>
      </c>
      <c r="M6" s="54"/>
      <c r="N6" s="256"/>
      <c r="O6" s="130"/>
      <c r="S6" s="31"/>
      <c r="T6" s="31"/>
      <c r="U6" s="31"/>
    </row>
    <row r="7" spans="8:30" x14ac:dyDescent="0.15">
      <c r="H7" s="127">
        <v>4333</v>
      </c>
      <c r="I7" s="119">
        <v>38</v>
      </c>
      <c r="J7" s="224" t="s">
        <v>39</v>
      </c>
      <c r="K7" s="163">
        <f t="shared" si="0"/>
        <v>38</v>
      </c>
      <c r="L7" s="426">
        <v>5006</v>
      </c>
      <c r="M7" s="54"/>
      <c r="N7" s="130"/>
      <c r="O7" s="130"/>
      <c r="S7" s="31"/>
      <c r="T7" s="31"/>
      <c r="U7" s="31"/>
    </row>
    <row r="8" spans="8:30" x14ac:dyDescent="0.15">
      <c r="H8" s="53">
        <v>3305</v>
      </c>
      <c r="I8" s="119">
        <v>15</v>
      </c>
      <c r="J8" s="224" t="s">
        <v>21</v>
      </c>
      <c r="K8" s="163">
        <f t="shared" si="0"/>
        <v>15</v>
      </c>
      <c r="L8" s="426">
        <v>3614</v>
      </c>
      <c r="M8" s="54"/>
      <c r="N8" s="130"/>
      <c r="O8" s="130"/>
      <c r="S8" s="31"/>
      <c r="T8" s="31"/>
      <c r="U8" s="31"/>
    </row>
    <row r="9" spans="8:30" x14ac:dyDescent="0.15">
      <c r="H9" s="267">
        <v>2732</v>
      </c>
      <c r="I9" s="119">
        <v>36</v>
      </c>
      <c r="J9" s="224" t="s">
        <v>5</v>
      </c>
      <c r="K9" s="163">
        <f t="shared" si="0"/>
        <v>36</v>
      </c>
      <c r="L9" s="426">
        <v>1502</v>
      </c>
      <c r="M9" s="54"/>
      <c r="N9" s="130"/>
      <c r="O9" s="130"/>
      <c r="S9" s="31"/>
      <c r="T9" s="31"/>
      <c r="U9" s="31"/>
    </row>
    <row r="10" spans="8:30" x14ac:dyDescent="0.15">
      <c r="H10" s="127">
        <v>2325</v>
      </c>
      <c r="I10" s="194">
        <v>34</v>
      </c>
      <c r="J10" s="227" t="s">
        <v>1</v>
      </c>
      <c r="K10" s="163">
        <f t="shared" si="0"/>
        <v>34</v>
      </c>
      <c r="L10" s="426">
        <v>2015</v>
      </c>
      <c r="S10" s="31"/>
      <c r="T10" s="31"/>
      <c r="U10" s="31"/>
    </row>
    <row r="11" spans="8:30" x14ac:dyDescent="0.15">
      <c r="H11" s="52">
        <v>2316</v>
      </c>
      <c r="I11" s="119">
        <v>24</v>
      </c>
      <c r="J11" s="224" t="s">
        <v>29</v>
      </c>
      <c r="K11" s="163">
        <f t="shared" si="0"/>
        <v>24</v>
      </c>
      <c r="L11" s="426">
        <v>2681</v>
      </c>
      <c r="M11" s="54"/>
      <c r="N11" s="130"/>
      <c r="O11" s="130"/>
      <c r="S11" s="31"/>
      <c r="T11" s="31"/>
      <c r="U11" s="31"/>
    </row>
    <row r="12" spans="8:30" x14ac:dyDescent="0.15">
      <c r="H12" s="233">
        <v>1330</v>
      </c>
      <c r="I12" s="194">
        <v>37</v>
      </c>
      <c r="J12" s="227" t="s">
        <v>38</v>
      </c>
      <c r="K12" s="163">
        <f t="shared" si="0"/>
        <v>37</v>
      </c>
      <c r="L12" s="426">
        <v>2467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50">
        <v>1017</v>
      </c>
      <c r="I13" s="527">
        <v>25</v>
      </c>
      <c r="J13" s="528" t="s">
        <v>30</v>
      </c>
      <c r="K13" s="163">
        <f t="shared" si="0"/>
        <v>25</v>
      </c>
      <c r="L13" s="426">
        <v>1374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53">
        <v>803</v>
      </c>
      <c r="I14" s="168">
        <v>17</v>
      </c>
      <c r="J14" s="245" t="s">
        <v>22</v>
      </c>
      <c r="K14" s="151" t="s">
        <v>8</v>
      </c>
      <c r="L14" s="427">
        <v>74260</v>
      </c>
      <c r="S14" s="31"/>
      <c r="T14" s="31"/>
      <c r="U14" s="31"/>
    </row>
    <row r="15" spans="8:30" x14ac:dyDescent="0.15">
      <c r="H15" s="53">
        <v>736</v>
      </c>
      <c r="I15" s="119">
        <v>1</v>
      </c>
      <c r="J15" s="224" t="s">
        <v>4</v>
      </c>
      <c r="K15" s="61"/>
      <c r="L15" s="1" t="s">
        <v>67</v>
      </c>
      <c r="M15" s="535" t="s">
        <v>112</v>
      </c>
      <c r="N15" s="51" t="s">
        <v>83</v>
      </c>
      <c r="S15" s="31"/>
      <c r="T15" s="31"/>
      <c r="U15" s="31"/>
    </row>
    <row r="16" spans="8:30" x14ac:dyDescent="0.15">
      <c r="H16" s="452">
        <v>592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23209</v>
      </c>
      <c r="N16" s="128">
        <f>SUM(H4)</f>
        <v>25149</v>
      </c>
      <c r="O16" s="54"/>
      <c r="P16" s="21"/>
      <c r="S16" s="31"/>
      <c r="T16" s="31"/>
      <c r="U16" s="31"/>
    </row>
    <row r="17" spans="1:21" x14ac:dyDescent="0.15">
      <c r="H17" s="127">
        <v>163</v>
      </c>
      <c r="I17" s="119">
        <v>27</v>
      </c>
      <c r="J17" s="224" t="s">
        <v>32</v>
      </c>
      <c r="K17" s="163">
        <f t="shared" ref="K17:K25" si="1">SUM(I5)</f>
        <v>26</v>
      </c>
      <c r="L17" s="224" t="s">
        <v>31</v>
      </c>
      <c r="M17" s="429">
        <v>13949</v>
      </c>
      <c r="N17" s="128">
        <f t="shared" ref="N17:N25" si="2">SUM(H5)</f>
        <v>14992</v>
      </c>
      <c r="O17" s="54"/>
      <c r="P17" s="21"/>
      <c r="S17" s="31"/>
      <c r="T17" s="31"/>
      <c r="U17" s="31"/>
    </row>
    <row r="18" spans="1:21" x14ac:dyDescent="0.15">
      <c r="H18" s="169">
        <v>143</v>
      </c>
      <c r="I18" s="119">
        <v>21</v>
      </c>
      <c r="J18" s="224" t="s">
        <v>26</v>
      </c>
      <c r="K18" s="163">
        <f t="shared" si="1"/>
        <v>14</v>
      </c>
      <c r="L18" s="224" t="s">
        <v>20</v>
      </c>
      <c r="M18" s="429">
        <v>5869</v>
      </c>
      <c r="N18" s="128">
        <f t="shared" si="2"/>
        <v>5802</v>
      </c>
      <c r="O18" s="54"/>
      <c r="P18" s="21"/>
      <c r="S18" s="31"/>
      <c r="T18" s="31"/>
      <c r="U18" s="31"/>
    </row>
    <row r="19" spans="1:21" x14ac:dyDescent="0.15">
      <c r="H19" s="128">
        <v>129</v>
      </c>
      <c r="I19" s="119">
        <v>16</v>
      </c>
      <c r="J19" s="224" t="s">
        <v>3</v>
      </c>
      <c r="K19" s="163">
        <f t="shared" si="1"/>
        <v>38</v>
      </c>
      <c r="L19" s="224" t="s">
        <v>39</v>
      </c>
      <c r="M19" s="429">
        <v>3018</v>
      </c>
      <c r="N19" s="128">
        <f t="shared" si="2"/>
        <v>4333</v>
      </c>
      <c r="O19" s="54"/>
      <c r="P19" s="21"/>
      <c r="S19" s="31"/>
      <c r="T19" s="31"/>
      <c r="U19" s="31"/>
    </row>
    <row r="20" spans="1:21" ht="14.25" thickBot="1" x14ac:dyDescent="0.2">
      <c r="H20" s="53">
        <v>104</v>
      </c>
      <c r="I20" s="119">
        <v>23</v>
      </c>
      <c r="J20" s="224" t="s">
        <v>28</v>
      </c>
      <c r="K20" s="163">
        <f t="shared" si="1"/>
        <v>15</v>
      </c>
      <c r="L20" s="224" t="s">
        <v>21</v>
      </c>
      <c r="M20" s="429">
        <v>2557</v>
      </c>
      <c r="N20" s="128">
        <f t="shared" si="2"/>
        <v>3305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127">
        <v>30</v>
      </c>
      <c r="I21" s="119">
        <v>2</v>
      </c>
      <c r="J21" s="224" t="s">
        <v>6</v>
      </c>
      <c r="K21" s="163">
        <f t="shared" si="1"/>
        <v>36</v>
      </c>
      <c r="L21" s="224" t="s">
        <v>5</v>
      </c>
      <c r="M21" s="429">
        <v>2166</v>
      </c>
      <c r="N21" s="128">
        <f t="shared" si="2"/>
        <v>2732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25149</v>
      </c>
      <c r="D22" s="128">
        <f>SUM(L4)</f>
        <v>26116</v>
      </c>
      <c r="E22" s="66">
        <f t="shared" ref="E22:E32" si="4">SUM(N16/M16*100)</f>
        <v>108.35882631737688</v>
      </c>
      <c r="F22" s="70">
        <f>SUM(C22/D22*100)</f>
        <v>96.29728901822638</v>
      </c>
      <c r="G22" s="5"/>
      <c r="H22" s="131">
        <v>30</v>
      </c>
      <c r="I22" s="119">
        <v>9</v>
      </c>
      <c r="J22" s="454" t="s">
        <v>202</v>
      </c>
      <c r="K22" s="163">
        <f t="shared" si="1"/>
        <v>34</v>
      </c>
      <c r="L22" s="227" t="s">
        <v>1</v>
      </c>
      <c r="M22" s="429">
        <v>2339</v>
      </c>
      <c r="N22" s="128">
        <f t="shared" si="2"/>
        <v>2325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14992</v>
      </c>
      <c r="D23" s="128">
        <f>SUM(L5)</f>
        <v>18179</v>
      </c>
      <c r="E23" s="66">
        <f t="shared" si="4"/>
        <v>107.47723851172127</v>
      </c>
      <c r="F23" s="70">
        <f t="shared" ref="F23:F32" si="5">SUM(C23/D23*100)</f>
        <v>82.468782661312503</v>
      </c>
      <c r="G23" s="5"/>
      <c r="H23" s="176">
        <v>6</v>
      </c>
      <c r="I23" s="119">
        <v>12</v>
      </c>
      <c r="J23" s="224" t="s">
        <v>19</v>
      </c>
      <c r="K23" s="163">
        <f t="shared" si="1"/>
        <v>24</v>
      </c>
      <c r="L23" s="224" t="s">
        <v>29</v>
      </c>
      <c r="M23" s="429">
        <v>1753</v>
      </c>
      <c r="N23" s="128">
        <f t="shared" si="2"/>
        <v>2316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5802</v>
      </c>
      <c r="D24" s="128">
        <f t="shared" ref="D24:D31" si="6">SUM(L6)</f>
        <v>7083</v>
      </c>
      <c r="E24" s="66">
        <f t="shared" si="4"/>
        <v>98.858408587493614</v>
      </c>
      <c r="F24" s="70">
        <f t="shared" si="5"/>
        <v>81.914443032613306</v>
      </c>
      <c r="G24" s="5"/>
      <c r="H24" s="551">
        <v>4</v>
      </c>
      <c r="I24" s="119">
        <v>6</v>
      </c>
      <c r="J24" s="224" t="s">
        <v>14</v>
      </c>
      <c r="K24" s="163">
        <f t="shared" si="1"/>
        <v>37</v>
      </c>
      <c r="L24" s="227" t="s">
        <v>38</v>
      </c>
      <c r="M24" s="429">
        <v>2138</v>
      </c>
      <c r="N24" s="128">
        <f t="shared" si="2"/>
        <v>1330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4333</v>
      </c>
      <c r="D25" s="128">
        <f t="shared" si="6"/>
        <v>5006</v>
      </c>
      <c r="E25" s="66">
        <f t="shared" si="4"/>
        <v>143.57190192180252</v>
      </c>
      <c r="F25" s="70">
        <f t="shared" si="5"/>
        <v>86.556132640831009</v>
      </c>
      <c r="G25" s="5"/>
      <c r="H25" s="176">
        <v>2</v>
      </c>
      <c r="I25" s="119">
        <v>3</v>
      </c>
      <c r="J25" s="224" t="s">
        <v>11</v>
      </c>
      <c r="K25" s="252">
        <f t="shared" si="1"/>
        <v>25</v>
      </c>
      <c r="L25" s="528" t="s">
        <v>30</v>
      </c>
      <c r="M25" s="430">
        <v>796</v>
      </c>
      <c r="N25" s="233">
        <f t="shared" si="2"/>
        <v>1017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5" t="s">
        <v>21</v>
      </c>
      <c r="C26" s="128">
        <f t="shared" si="3"/>
        <v>3305</v>
      </c>
      <c r="D26" s="128">
        <f t="shared" si="6"/>
        <v>3614</v>
      </c>
      <c r="E26" s="541">
        <f t="shared" si="4"/>
        <v>129.25303089558076</v>
      </c>
      <c r="F26" s="552">
        <f t="shared" si="5"/>
        <v>91.449916989485331</v>
      </c>
      <c r="G26" s="16"/>
      <c r="H26" s="176">
        <v>1</v>
      </c>
      <c r="I26" s="119">
        <v>4</v>
      </c>
      <c r="J26" s="224" t="s">
        <v>12</v>
      </c>
      <c r="K26" s="5"/>
      <c r="L26" s="504" t="s">
        <v>192</v>
      </c>
      <c r="M26" s="431">
        <v>60024</v>
      </c>
      <c r="N26" s="265">
        <f>SUM(H44)</f>
        <v>66044</v>
      </c>
      <c r="S26" s="31"/>
      <c r="T26" s="31"/>
      <c r="U26" s="31"/>
    </row>
    <row r="27" spans="1:21" x14ac:dyDescent="0.15">
      <c r="A27" s="76">
        <v>6</v>
      </c>
      <c r="B27" s="224" t="s">
        <v>5</v>
      </c>
      <c r="C27" s="52">
        <f t="shared" si="3"/>
        <v>2732</v>
      </c>
      <c r="D27" s="128">
        <f t="shared" si="6"/>
        <v>1502</v>
      </c>
      <c r="E27" s="66">
        <f t="shared" si="4"/>
        <v>126.13111726685133</v>
      </c>
      <c r="F27" s="70">
        <f t="shared" si="5"/>
        <v>181.89081225033291</v>
      </c>
      <c r="G27" s="5"/>
      <c r="H27" s="131">
        <v>0</v>
      </c>
      <c r="I27" s="119">
        <v>5</v>
      </c>
      <c r="J27" s="224" t="s">
        <v>13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1</v>
      </c>
      <c r="C28" s="52">
        <f t="shared" si="3"/>
        <v>2325</v>
      </c>
      <c r="D28" s="128">
        <f t="shared" si="6"/>
        <v>2015</v>
      </c>
      <c r="E28" s="66">
        <f t="shared" si="4"/>
        <v>99.401453612654976</v>
      </c>
      <c r="F28" s="70">
        <f t="shared" si="5"/>
        <v>115.38461538461537</v>
      </c>
      <c r="G28" s="5"/>
      <c r="H28" s="533">
        <v>0</v>
      </c>
      <c r="I28" s="119">
        <v>7</v>
      </c>
      <c r="J28" s="224" t="s">
        <v>15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29</v>
      </c>
      <c r="C29" s="52">
        <f t="shared" si="3"/>
        <v>2316</v>
      </c>
      <c r="D29" s="128">
        <f t="shared" si="6"/>
        <v>2681</v>
      </c>
      <c r="E29" s="66">
        <f t="shared" si="4"/>
        <v>132.11637193382774</v>
      </c>
      <c r="F29" s="70">
        <f t="shared" si="5"/>
        <v>86.385676986199172</v>
      </c>
      <c r="G29" s="15"/>
      <c r="H29" s="131">
        <v>0</v>
      </c>
      <c r="I29" s="119">
        <v>8</v>
      </c>
      <c r="J29" s="224" t="s">
        <v>16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1330</v>
      </c>
      <c r="D30" s="128">
        <f t="shared" si="6"/>
        <v>2467</v>
      </c>
      <c r="E30" s="66">
        <f t="shared" si="4"/>
        <v>62.207670720299348</v>
      </c>
      <c r="F30" s="70">
        <f t="shared" si="5"/>
        <v>53.911633563032026</v>
      </c>
      <c r="G30" s="16"/>
      <c r="H30" s="176">
        <v>0</v>
      </c>
      <c r="I30" s="119">
        <v>10</v>
      </c>
      <c r="J30" s="224" t="s">
        <v>17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28" t="s">
        <v>30</v>
      </c>
      <c r="C31" s="52">
        <f t="shared" si="3"/>
        <v>1017</v>
      </c>
      <c r="D31" s="128">
        <f t="shared" si="6"/>
        <v>1374</v>
      </c>
      <c r="E31" s="66">
        <f t="shared" si="4"/>
        <v>127.76381909547739</v>
      </c>
      <c r="F31" s="70">
        <f t="shared" si="5"/>
        <v>74.017467248908304</v>
      </c>
      <c r="G31" s="132"/>
      <c r="H31" s="131">
        <v>0</v>
      </c>
      <c r="I31" s="119">
        <v>11</v>
      </c>
      <c r="J31" s="224" t="s">
        <v>18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66044</v>
      </c>
      <c r="D32" s="82">
        <f>SUM(L14)</f>
        <v>74260</v>
      </c>
      <c r="E32" s="85">
        <f t="shared" si="4"/>
        <v>110.02932160469146</v>
      </c>
      <c r="F32" s="83">
        <f t="shared" si="5"/>
        <v>88.936170212765958</v>
      </c>
      <c r="G32" s="84"/>
      <c r="H32" s="309">
        <v>0</v>
      </c>
      <c r="I32" s="119">
        <v>13</v>
      </c>
      <c r="J32" s="224" t="s">
        <v>7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18</v>
      </c>
      <c r="J33" s="224" t="s">
        <v>23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2">
        <v>0</v>
      </c>
      <c r="I34" s="119">
        <v>19</v>
      </c>
      <c r="J34" s="224" t="s">
        <v>24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20</v>
      </c>
      <c r="J35" s="224" t="s">
        <v>25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39">
        <v>0</v>
      </c>
      <c r="I36" s="119">
        <v>22</v>
      </c>
      <c r="J36" s="224" t="s">
        <v>27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127">
        <v>0</v>
      </c>
      <c r="I37" s="119">
        <v>28</v>
      </c>
      <c r="J37" s="224" t="s">
        <v>33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53">
        <v>0</v>
      </c>
      <c r="I38" s="119">
        <v>29</v>
      </c>
      <c r="J38" s="224" t="s">
        <v>116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267">
        <v>0</v>
      </c>
      <c r="I39" s="119">
        <v>30</v>
      </c>
      <c r="J39" s="224" t="s">
        <v>34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31</v>
      </c>
      <c r="J40" s="224" t="s">
        <v>126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32</v>
      </c>
      <c r="J41" s="224" t="s">
        <v>36</v>
      </c>
      <c r="L41" s="57"/>
      <c r="M41" s="31"/>
      <c r="S41" s="31"/>
      <c r="T41" s="31"/>
      <c r="U41" s="31"/>
    </row>
    <row r="42" spans="1:30" x14ac:dyDescent="0.15">
      <c r="H42" s="267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26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66044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449">
        <v>47168</v>
      </c>
      <c r="I49" s="119">
        <v>26</v>
      </c>
      <c r="J49" s="224" t="s">
        <v>31</v>
      </c>
      <c r="K49" s="5">
        <f>SUM(I49)</f>
        <v>26</v>
      </c>
      <c r="L49" s="419">
        <v>52211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128">
        <v>18645</v>
      </c>
      <c r="I50" s="119">
        <v>25</v>
      </c>
      <c r="J50" s="224" t="s">
        <v>30</v>
      </c>
      <c r="K50" s="5">
        <f t="shared" ref="K50:K58" si="7">SUM(I50)</f>
        <v>25</v>
      </c>
      <c r="L50" s="419">
        <v>9004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127">
        <v>15338</v>
      </c>
      <c r="I51" s="119">
        <v>33</v>
      </c>
      <c r="J51" s="224" t="s">
        <v>0</v>
      </c>
      <c r="K51" s="5">
        <f t="shared" si="7"/>
        <v>33</v>
      </c>
      <c r="L51" s="419">
        <v>15454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53">
        <v>9896</v>
      </c>
      <c r="I52" s="119">
        <v>13</v>
      </c>
      <c r="J52" s="224" t="s">
        <v>7</v>
      </c>
      <c r="K52" s="5">
        <f t="shared" si="7"/>
        <v>13</v>
      </c>
      <c r="L52" s="419">
        <v>11937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452">
        <v>9045</v>
      </c>
      <c r="I53" s="119">
        <v>34</v>
      </c>
      <c r="J53" s="224" t="s">
        <v>1</v>
      </c>
      <c r="K53" s="5">
        <f t="shared" si="7"/>
        <v>34</v>
      </c>
      <c r="L53" s="419">
        <v>10478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47168</v>
      </c>
      <c r="D54" s="139">
        <f>SUM(L49)</f>
        <v>52211</v>
      </c>
      <c r="E54" s="66">
        <f t="shared" ref="E54:E64" si="9">SUM(N63/M63*100)</f>
        <v>94.483394094787869</v>
      </c>
      <c r="F54" s="66">
        <f>SUM(C54/D54*100)</f>
        <v>90.341115856811783</v>
      </c>
      <c r="G54" s="5"/>
      <c r="H54" s="53">
        <v>6334</v>
      </c>
      <c r="I54" s="119">
        <v>40</v>
      </c>
      <c r="J54" s="224" t="s">
        <v>2</v>
      </c>
      <c r="K54" s="5">
        <f t="shared" si="7"/>
        <v>40</v>
      </c>
      <c r="L54" s="419">
        <v>4255</v>
      </c>
      <c r="M54" s="31"/>
      <c r="N54" s="499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30</v>
      </c>
      <c r="C55" s="52">
        <f t="shared" si="8"/>
        <v>18645</v>
      </c>
      <c r="D55" s="139">
        <f t="shared" ref="D55:D64" si="10">SUM(L50)</f>
        <v>9004</v>
      </c>
      <c r="E55" s="66">
        <f t="shared" si="9"/>
        <v>232.22069996263545</v>
      </c>
      <c r="F55" s="66">
        <f t="shared" ref="F55:F64" si="11">SUM(C55/D55*100)</f>
        <v>207.0746334962239</v>
      </c>
      <c r="G55" s="5"/>
      <c r="H55" s="452">
        <v>4320</v>
      </c>
      <c r="I55" s="119">
        <v>24</v>
      </c>
      <c r="J55" s="224" t="s">
        <v>29</v>
      </c>
      <c r="K55" s="5">
        <f t="shared" si="7"/>
        <v>24</v>
      </c>
      <c r="L55" s="419">
        <v>3368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0</v>
      </c>
      <c r="C56" s="52">
        <f t="shared" si="8"/>
        <v>15338</v>
      </c>
      <c r="D56" s="139">
        <f t="shared" si="10"/>
        <v>15454</v>
      </c>
      <c r="E56" s="66">
        <f t="shared" si="9"/>
        <v>90.255384253265859</v>
      </c>
      <c r="F56" s="66">
        <f t="shared" si="11"/>
        <v>99.249385272421378</v>
      </c>
      <c r="G56" s="5"/>
      <c r="H56" s="53">
        <v>3865</v>
      </c>
      <c r="I56" s="119">
        <v>36</v>
      </c>
      <c r="J56" s="224" t="s">
        <v>5</v>
      </c>
      <c r="K56" s="5">
        <f t="shared" si="7"/>
        <v>36</v>
      </c>
      <c r="L56" s="419">
        <v>2078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7</v>
      </c>
      <c r="C57" s="52">
        <f t="shared" si="8"/>
        <v>9896</v>
      </c>
      <c r="D57" s="139">
        <f t="shared" si="10"/>
        <v>11937</v>
      </c>
      <c r="E57" s="66">
        <f t="shared" si="9"/>
        <v>73.587150505651394</v>
      </c>
      <c r="F57" s="66">
        <f t="shared" si="11"/>
        <v>82.901901650330899</v>
      </c>
      <c r="G57" s="5"/>
      <c r="H57" s="131">
        <v>2556</v>
      </c>
      <c r="I57" s="119">
        <v>15</v>
      </c>
      <c r="J57" s="224" t="s">
        <v>21</v>
      </c>
      <c r="K57" s="5">
        <f t="shared" si="7"/>
        <v>15</v>
      </c>
      <c r="L57" s="419">
        <v>2758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1</v>
      </c>
      <c r="C58" s="52">
        <f t="shared" si="8"/>
        <v>9045</v>
      </c>
      <c r="D58" s="139">
        <f t="shared" si="10"/>
        <v>10478</v>
      </c>
      <c r="E58" s="66">
        <f t="shared" si="9"/>
        <v>119.26424050632912</v>
      </c>
      <c r="F58" s="66">
        <f t="shared" si="11"/>
        <v>86.323725901889674</v>
      </c>
      <c r="G58" s="16"/>
      <c r="H58" s="447">
        <v>2462</v>
      </c>
      <c r="I58" s="194">
        <v>22</v>
      </c>
      <c r="J58" s="227" t="s">
        <v>27</v>
      </c>
      <c r="K58" s="18">
        <f t="shared" si="7"/>
        <v>22</v>
      </c>
      <c r="L58" s="420">
        <v>1129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2</v>
      </c>
      <c r="C59" s="52">
        <f t="shared" si="8"/>
        <v>6334</v>
      </c>
      <c r="D59" s="139">
        <f t="shared" si="10"/>
        <v>4255</v>
      </c>
      <c r="E59" s="66">
        <f t="shared" si="9"/>
        <v>90.459868608968861</v>
      </c>
      <c r="F59" s="66">
        <f t="shared" si="11"/>
        <v>148.86016451233843</v>
      </c>
      <c r="G59" s="5"/>
      <c r="H59" s="536">
        <v>2321</v>
      </c>
      <c r="I59" s="459">
        <v>16</v>
      </c>
      <c r="J59" s="304" t="s">
        <v>3</v>
      </c>
      <c r="K59" s="12" t="s">
        <v>75</v>
      </c>
      <c r="L59" s="421">
        <v>124126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4320</v>
      </c>
      <c r="D60" s="139">
        <f t="shared" si="10"/>
        <v>3368</v>
      </c>
      <c r="E60" s="66">
        <f t="shared" si="9"/>
        <v>118.71393239901072</v>
      </c>
      <c r="F60" s="66">
        <f t="shared" si="11"/>
        <v>128.26603325415678</v>
      </c>
      <c r="G60" s="5"/>
      <c r="H60" s="176">
        <v>1261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5</v>
      </c>
      <c r="C61" s="52">
        <f t="shared" si="8"/>
        <v>3865</v>
      </c>
      <c r="D61" s="139">
        <f t="shared" si="10"/>
        <v>2078</v>
      </c>
      <c r="E61" s="66">
        <f t="shared" si="9"/>
        <v>89.967411545623833</v>
      </c>
      <c r="F61" s="66">
        <f t="shared" si="11"/>
        <v>185.99615014436958</v>
      </c>
      <c r="G61" s="15"/>
      <c r="H61" s="176">
        <v>526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21</v>
      </c>
      <c r="C62" s="52">
        <f t="shared" si="8"/>
        <v>2556</v>
      </c>
      <c r="D62" s="139">
        <f t="shared" si="10"/>
        <v>2758</v>
      </c>
      <c r="E62" s="66">
        <f t="shared" si="9"/>
        <v>149.91202346041055</v>
      </c>
      <c r="F62" s="66">
        <f t="shared" si="11"/>
        <v>92.675852066715009</v>
      </c>
      <c r="G62" s="16"/>
      <c r="H62" s="131">
        <v>337</v>
      </c>
      <c r="I62" s="244">
        <v>21</v>
      </c>
      <c r="J62" s="5" t="s">
        <v>189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27</v>
      </c>
      <c r="C63" s="447">
        <f t="shared" si="8"/>
        <v>2462</v>
      </c>
      <c r="D63" s="195">
        <f t="shared" si="10"/>
        <v>1129</v>
      </c>
      <c r="E63" s="72">
        <f t="shared" si="9"/>
        <v>217.49116607773851</v>
      </c>
      <c r="F63" s="72">
        <f t="shared" si="11"/>
        <v>218.06908768821964</v>
      </c>
      <c r="G63" s="132"/>
      <c r="H63" s="176">
        <v>300</v>
      </c>
      <c r="I63" s="119">
        <v>19</v>
      </c>
      <c r="J63" s="224" t="s">
        <v>24</v>
      </c>
      <c r="K63" s="5">
        <f>SUM(K49)</f>
        <v>26</v>
      </c>
      <c r="L63" s="224" t="s">
        <v>31</v>
      </c>
      <c r="M63" s="236">
        <v>49922</v>
      </c>
      <c r="N63" s="128">
        <f>SUM(H49)</f>
        <v>47168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124979</v>
      </c>
      <c r="D64" s="196">
        <f t="shared" si="10"/>
        <v>124126</v>
      </c>
      <c r="E64" s="85">
        <f t="shared" si="9"/>
        <v>104.56918623136264</v>
      </c>
      <c r="F64" s="85">
        <f t="shared" si="11"/>
        <v>100.68720493691895</v>
      </c>
      <c r="G64" s="84"/>
      <c r="H64" s="131">
        <v>156</v>
      </c>
      <c r="I64" s="119">
        <v>12</v>
      </c>
      <c r="J64" s="224" t="s">
        <v>19</v>
      </c>
      <c r="K64" s="5">
        <f t="shared" ref="K64:K72" si="12">SUM(K50)</f>
        <v>25</v>
      </c>
      <c r="L64" s="224" t="s">
        <v>30</v>
      </c>
      <c r="M64" s="236">
        <v>8029</v>
      </c>
      <c r="N64" s="128">
        <f t="shared" ref="N64:N72" si="13">SUM(H50)</f>
        <v>18645</v>
      </c>
      <c r="O64" s="54"/>
      <c r="S64" s="31"/>
      <c r="T64" s="31"/>
      <c r="U64" s="31"/>
      <c r="V64" s="31"/>
    </row>
    <row r="65" spans="2:22" x14ac:dyDescent="0.15">
      <c r="H65" s="128">
        <v>134</v>
      </c>
      <c r="I65" s="119">
        <v>23</v>
      </c>
      <c r="J65" s="224" t="s">
        <v>28</v>
      </c>
      <c r="K65" s="5">
        <f t="shared" si="12"/>
        <v>33</v>
      </c>
      <c r="L65" s="224" t="s">
        <v>0</v>
      </c>
      <c r="M65" s="236">
        <v>16994</v>
      </c>
      <c r="N65" s="128">
        <f t="shared" si="13"/>
        <v>15338</v>
      </c>
      <c r="O65" s="54"/>
      <c r="S65" s="31"/>
      <c r="T65" s="31"/>
      <c r="U65" s="31"/>
      <c r="V65" s="31"/>
    </row>
    <row r="66" spans="2:22" x14ac:dyDescent="0.15">
      <c r="H66" s="128">
        <v>133</v>
      </c>
      <c r="I66" s="119">
        <v>1</v>
      </c>
      <c r="J66" s="224" t="s">
        <v>4</v>
      </c>
      <c r="K66" s="5">
        <f t="shared" si="12"/>
        <v>13</v>
      </c>
      <c r="L66" s="224" t="s">
        <v>7</v>
      </c>
      <c r="M66" s="236">
        <v>13448</v>
      </c>
      <c r="N66" s="128">
        <f t="shared" si="13"/>
        <v>9896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60</v>
      </c>
      <c r="I67" s="119">
        <v>39</v>
      </c>
      <c r="J67" s="224" t="s">
        <v>40</v>
      </c>
      <c r="K67" s="5">
        <f t="shared" si="12"/>
        <v>34</v>
      </c>
      <c r="L67" s="224" t="s">
        <v>1</v>
      </c>
      <c r="M67" s="236">
        <v>7584</v>
      </c>
      <c r="N67" s="128">
        <f t="shared" si="13"/>
        <v>9045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31</v>
      </c>
      <c r="I68" s="119">
        <v>27</v>
      </c>
      <c r="J68" s="224" t="s">
        <v>32</v>
      </c>
      <c r="K68" s="5">
        <f t="shared" si="12"/>
        <v>40</v>
      </c>
      <c r="L68" s="224" t="s">
        <v>2</v>
      </c>
      <c r="M68" s="236">
        <v>7002</v>
      </c>
      <c r="N68" s="128">
        <f t="shared" si="13"/>
        <v>6334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127">
        <v>28</v>
      </c>
      <c r="I69" s="119">
        <v>9</v>
      </c>
      <c r="J69" s="454" t="s">
        <v>199</v>
      </c>
      <c r="K69" s="5">
        <f t="shared" si="12"/>
        <v>24</v>
      </c>
      <c r="L69" s="224" t="s">
        <v>29</v>
      </c>
      <c r="M69" s="236">
        <v>3639</v>
      </c>
      <c r="N69" s="128">
        <f t="shared" si="13"/>
        <v>4320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22</v>
      </c>
      <c r="I70" s="119">
        <v>29</v>
      </c>
      <c r="J70" s="224" t="s">
        <v>116</v>
      </c>
      <c r="K70" s="5">
        <f t="shared" si="12"/>
        <v>36</v>
      </c>
      <c r="L70" s="224" t="s">
        <v>5</v>
      </c>
      <c r="M70" s="236">
        <v>4296</v>
      </c>
      <c r="N70" s="128">
        <f t="shared" si="13"/>
        <v>3865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397">
        <v>20</v>
      </c>
      <c r="I71" s="119">
        <v>4</v>
      </c>
      <c r="J71" s="224" t="s">
        <v>12</v>
      </c>
      <c r="K71" s="5">
        <f t="shared" si="12"/>
        <v>15</v>
      </c>
      <c r="L71" s="224" t="s">
        <v>21</v>
      </c>
      <c r="M71" s="236">
        <v>1705</v>
      </c>
      <c r="N71" s="128">
        <f t="shared" si="13"/>
        <v>2556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9</v>
      </c>
      <c r="I72" s="119">
        <v>35</v>
      </c>
      <c r="J72" s="224" t="s">
        <v>37</v>
      </c>
      <c r="K72" s="5">
        <f t="shared" si="12"/>
        <v>22</v>
      </c>
      <c r="L72" s="227" t="s">
        <v>27</v>
      </c>
      <c r="M72" s="237">
        <v>1132</v>
      </c>
      <c r="N72" s="128">
        <f t="shared" si="13"/>
        <v>2462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452">
        <v>8</v>
      </c>
      <c r="I73" s="119">
        <v>30</v>
      </c>
      <c r="J73" s="224" t="s">
        <v>34</v>
      </c>
      <c r="K73" s="52"/>
      <c r="L73" s="383" t="s">
        <v>106</v>
      </c>
      <c r="M73" s="235">
        <v>119518</v>
      </c>
      <c r="N73" s="234">
        <f>SUM(H89)</f>
        <v>124979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53">
        <v>4</v>
      </c>
      <c r="I74" s="119">
        <v>37</v>
      </c>
      <c r="J74" s="224" t="s">
        <v>38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2</v>
      </c>
      <c r="J75" s="224" t="s">
        <v>6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452">
        <v>0</v>
      </c>
      <c r="I76" s="119">
        <v>3</v>
      </c>
      <c r="J76" s="224" t="s">
        <v>11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5</v>
      </c>
      <c r="J77" s="224" t="s">
        <v>13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127">
        <v>0</v>
      </c>
      <c r="I78" s="119">
        <v>6</v>
      </c>
      <c r="J78" s="224" t="s">
        <v>14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128">
        <v>0</v>
      </c>
      <c r="I79" s="119">
        <v>7</v>
      </c>
      <c r="J79" s="224" t="s">
        <v>15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127">
        <v>0</v>
      </c>
      <c r="I80" s="119">
        <v>8</v>
      </c>
      <c r="J80" s="224" t="s">
        <v>16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471">
        <v>0</v>
      </c>
      <c r="I81" s="119">
        <v>10</v>
      </c>
      <c r="J81" s="224" t="s">
        <v>17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52">
        <v>0</v>
      </c>
      <c r="I82" s="119">
        <v>11</v>
      </c>
      <c r="J82" s="224" t="s">
        <v>18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14</v>
      </c>
      <c r="J83" s="224" t="s">
        <v>20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53">
        <v>0</v>
      </c>
      <c r="I84" s="119">
        <v>18</v>
      </c>
      <c r="J84" s="224" t="s">
        <v>23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20</v>
      </c>
      <c r="J85" s="224" t="s">
        <v>25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28</v>
      </c>
      <c r="J86" s="224" t="s">
        <v>33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127">
        <v>0</v>
      </c>
      <c r="I87" s="119">
        <v>31</v>
      </c>
      <c r="J87" s="224" t="s">
        <v>117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32</v>
      </c>
      <c r="J88" s="224" t="s">
        <v>36</v>
      </c>
      <c r="L88" s="57"/>
      <c r="M88" s="31"/>
      <c r="N88" s="31"/>
      <c r="O88" s="31"/>
      <c r="Q88" s="31"/>
    </row>
    <row r="89" spans="8:22" x14ac:dyDescent="0.15">
      <c r="H89" s="165">
        <f>SUM(H49:H88)</f>
        <v>124979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3:J43">
    <sortCondition descending="1" ref="H3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L35" sqref="L3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449">
        <v>39753</v>
      </c>
      <c r="I4" s="119">
        <v>31</v>
      </c>
      <c r="J4" s="40" t="s">
        <v>71</v>
      </c>
      <c r="K4" s="277">
        <f>SUM(I4)</f>
        <v>31</v>
      </c>
      <c r="L4" s="374">
        <v>20460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24689</v>
      </c>
      <c r="I5" s="119">
        <v>17</v>
      </c>
      <c r="J5" s="40" t="s">
        <v>22</v>
      </c>
      <c r="K5" s="277">
        <f t="shared" ref="K5:K13" si="0">SUM(I5)</f>
        <v>17</v>
      </c>
      <c r="L5" s="374">
        <v>16533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16878</v>
      </c>
      <c r="I6" s="119">
        <v>3</v>
      </c>
      <c r="J6" s="40" t="s">
        <v>11</v>
      </c>
      <c r="K6" s="277">
        <f t="shared" si="0"/>
        <v>3</v>
      </c>
      <c r="L6" s="374">
        <v>14497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14950</v>
      </c>
      <c r="I7" s="119">
        <v>33</v>
      </c>
      <c r="J7" s="40" t="s">
        <v>0</v>
      </c>
      <c r="K7" s="277">
        <f t="shared" si="0"/>
        <v>33</v>
      </c>
      <c r="L7" s="374">
        <v>15648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14220</v>
      </c>
      <c r="I8" s="119">
        <v>34</v>
      </c>
      <c r="J8" s="40" t="s">
        <v>1</v>
      </c>
      <c r="K8" s="277">
        <f t="shared" si="0"/>
        <v>34</v>
      </c>
      <c r="L8" s="374">
        <v>16538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11476</v>
      </c>
      <c r="I9" s="119">
        <v>40</v>
      </c>
      <c r="J9" s="404" t="s">
        <v>2</v>
      </c>
      <c r="K9" s="277">
        <f t="shared" si="0"/>
        <v>40</v>
      </c>
      <c r="L9" s="374">
        <v>13475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9750</v>
      </c>
      <c r="I10" s="119">
        <v>16</v>
      </c>
      <c r="J10" s="40" t="s">
        <v>3</v>
      </c>
      <c r="K10" s="277">
        <f t="shared" si="0"/>
        <v>16</v>
      </c>
      <c r="L10" s="374">
        <v>10359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53">
        <v>8625</v>
      </c>
      <c r="I11" s="119">
        <v>13</v>
      </c>
      <c r="J11" s="40" t="s">
        <v>7</v>
      </c>
      <c r="K11" s="277">
        <f t="shared" si="0"/>
        <v>13</v>
      </c>
      <c r="L11" s="374">
        <v>11412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37">
        <v>6587</v>
      </c>
      <c r="I12" s="119">
        <v>11</v>
      </c>
      <c r="J12" s="40" t="s">
        <v>18</v>
      </c>
      <c r="K12" s="277">
        <f t="shared" si="0"/>
        <v>11</v>
      </c>
      <c r="L12" s="375">
        <v>8316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47">
        <v>6011</v>
      </c>
      <c r="I13" s="194">
        <v>25</v>
      </c>
      <c r="J13" s="103" t="s">
        <v>30</v>
      </c>
      <c r="K13" s="277">
        <f t="shared" si="0"/>
        <v>25</v>
      </c>
      <c r="L13" s="375">
        <v>2648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6">
        <v>5080</v>
      </c>
      <c r="I14" s="303">
        <v>38</v>
      </c>
      <c r="J14" s="519" t="s">
        <v>39</v>
      </c>
      <c r="K14" s="151" t="s">
        <v>8</v>
      </c>
      <c r="L14" s="376">
        <v>170655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4749</v>
      </c>
      <c r="I15" s="119">
        <v>26</v>
      </c>
      <c r="J15" s="40" t="s">
        <v>31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53">
        <v>4645</v>
      </c>
      <c r="I16" s="119">
        <v>2</v>
      </c>
      <c r="J16" s="40" t="s">
        <v>6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4114</v>
      </c>
      <c r="I17" s="119">
        <v>24</v>
      </c>
      <c r="J17" s="404" t="s">
        <v>29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3449</v>
      </c>
      <c r="I18" s="119">
        <v>1</v>
      </c>
      <c r="J18" s="40" t="s">
        <v>4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3065</v>
      </c>
      <c r="I19" s="119">
        <v>21</v>
      </c>
      <c r="J19" s="454" t="s">
        <v>193</v>
      </c>
      <c r="K19" s="163">
        <f>SUM(I4)</f>
        <v>31</v>
      </c>
      <c r="L19" s="40" t="s">
        <v>71</v>
      </c>
      <c r="M19" s="520">
        <v>19013</v>
      </c>
      <c r="N19" s="128">
        <f>SUM(H4)</f>
        <v>39753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2491</v>
      </c>
      <c r="I20" s="119">
        <v>14</v>
      </c>
      <c r="J20" s="40" t="s">
        <v>20</v>
      </c>
      <c r="K20" s="163">
        <f t="shared" ref="K20:K28" si="1">SUM(I5)</f>
        <v>17</v>
      </c>
      <c r="L20" s="40" t="s">
        <v>22</v>
      </c>
      <c r="M20" s="521">
        <v>17988</v>
      </c>
      <c r="N20" s="128">
        <f t="shared" ref="N20:N28" si="2">SUM(H5)</f>
        <v>24689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71</v>
      </c>
      <c r="C21" s="276">
        <f>SUM(H4)</f>
        <v>39753</v>
      </c>
      <c r="D21" s="9">
        <f>SUM(L4)</f>
        <v>20460</v>
      </c>
      <c r="E21" s="66">
        <f t="shared" ref="E21:E30" si="3">SUM(N19/M19*100)</f>
        <v>209.08325882291066</v>
      </c>
      <c r="F21" s="66">
        <f t="shared" ref="F21:F31" si="4">SUM(C21/D21*100)</f>
        <v>194.29618768328444</v>
      </c>
      <c r="G21" s="77"/>
      <c r="H21" s="127">
        <v>1527</v>
      </c>
      <c r="I21" s="119">
        <v>36</v>
      </c>
      <c r="J21" s="40" t="s">
        <v>5</v>
      </c>
      <c r="K21" s="163">
        <f t="shared" si="1"/>
        <v>3</v>
      </c>
      <c r="L21" s="40" t="s">
        <v>11</v>
      </c>
      <c r="M21" s="521">
        <v>18744</v>
      </c>
      <c r="N21" s="128">
        <f t="shared" si="2"/>
        <v>16878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22</v>
      </c>
      <c r="C22" s="276">
        <f t="shared" ref="C22:C30" si="5">SUM(H5)</f>
        <v>24689</v>
      </c>
      <c r="D22" s="9">
        <f t="shared" ref="D22:D30" si="6">SUM(L5)</f>
        <v>16533</v>
      </c>
      <c r="E22" s="66">
        <f t="shared" si="3"/>
        <v>137.25261285301312</v>
      </c>
      <c r="F22" s="66">
        <f t="shared" si="4"/>
        <v>149.33163975080143</v>
      </c>
      <c r="G22" s="77"/>
      <c r="H22" s="127">
        <v>1247</v>
      </c>
      <c r="I22" s="119">
        <v>9</v>
      </c>
      <c r="J22" s="454" t="s">
        <v>201</v>
      </c>
      <c r="K22" s="163">
        <f t="shared" si="1"/>
        <v>33</v>
      </c>
      <c r="L22" s="40" t="s">
        <v>0</v>
      </c>
      <c r="M22" s="521">
        <v>19762</v>
      </c>
      <c r="N22" s="128">
        <f t="shared" si="2"/>
        <v>14950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11</v>
      </c>
      <c r="C23" s="540">
        <f t="shared" si="5"/>
        <v>16878</v>
      </c>
      <c r="D23" s="139">
        <f t="shared" si="6"/>
        <v>14497</v>
      </c>
      <c r="E23" s="541">
        <f t="shared" si="3"/>
        <v>90.044814340588985</v>
      </c>
      <c r="F23" s="541">
        <f t="shared" si="4"/>
        <v>116.42408774229152</v>
      </c>
      <c r="G23" s="77"/>
      <c r="H23" s="127">
        <v>1022</v>
      </c>
      <c r="I23" s="119">
        <v>27</v>
      </c>
      <c r="J23" s="40" t="s">
        <v>32</v>
      </c>
      <c r="K23" s="163">
        <f t="shared" si="1"/>
        <v>34</v>
      </c>
      <c r="L23" s="40" t="s">
        <v>1</v>
      </c>
      <c r="M23" s="521">
        <v>15920</v>
      </c>
      <c r="N23" s="128">
        <f t="shared" si="2"/>
        <v>14220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0</v>
      </c>
      <c r="C24" s="276">
        <f t="shared" si="5"/>
        <v>14950</v>
      </c>
      <c r="D24" s="9">
        <f t="shared" si="6"/>
        <v>15648</v>
      </c>
      <c r="E24" s="66">
        <f t="shared" si="3"/>
        <v>75.650237830179137</v>
      </c>
      <c r="F24" s="66">
        <f t="shared" si="4"/>
        <v>95.539366053169744</v>
      </c>
      <c r="G24" s="77"/>
      <c r="H24" s="127">
        <v>553</v>
      </c>
      <c r="I24" s="119">
        <v>12</v>
      </c>
      <c r="J24" s="40" t="s">
        <v>19</v>
      </c>
      <c r="K24" s="163">
        <f t="shared" si="1"/>
        <v>40</v>
      </c>
      <c r="L24" s="404" t="s">
        <v>2</v>
      </c>
      <c r="M24" s="521">
        <v>13885</v>
      </c>
      <c r="N24" s="128">
        <f t="shared" si="2"/>
        <v>11476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14220</v>
      </c>
      <c r="D25" s="9">
        <f t="shared" si="6"/>
        <v>16538</v>
      </c>
      <c r="E25" s="66">
        <f t="shared" si="3"/>
        <v>89.321608040200999</v>
      </c>
      <c r="F25" s="66">
        <f t="shared" si="4"/>
        <v>85.983794896601765</v>
      </c>
      <c r="G25" s="87"/>
      <c r="H25" s="127">
        <v>325</v>
      </c>
      <c r="I25" s="119">
        <v>29</v>
      </c>
      <c r="J25" s="40" t="s">
        <v>57</v>
      </c>
      <c r="K25" s="163">
        <f t="shared" si="1"/>
        <v>16</v>
      </c>
      <c r="L25" s="40" t="s">
        <v>3</v>
      </c>
      <c r="M25" s="521">
        <v>6647</v>
      </c>
      <c r="N25" s="128">
        <f t="shared" si="2"/>
        <v>9750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4" t="s">
        <v>2</v>
      </c>
      <c r="C26" s="276">
        <f t="shared" si="5"/>
        <v>11476</v>
      </c>
      <c r="D26" s="9">
        <f t="shared" si="6"/>
        <v>13475</v>
      </c>
      <c r="E26" s="66">
        <f t="shared" si="3"/>
        <v>82.650342095786826</v>
      </c>
      <c r="F26" s="66">
        <f t="shared" si="4"/>
        <v>85.165120593692023</v>
      </c>
      <c r="G26" s="77"/>
      <c r="H26" s="397">
        <v>291</v>
      </c>
      <c r="I26" s="119">
        <v>39</v>
      </c>
      <c r="J26" s="40" t="s">
        <v>40</v>
      </c>
      <c r="K26" s="163">
        <f t="shared" si="1"/>
        <v>13</v>
      </c>
      <c r="L26" s="40" t="s">
        <v>7</v>
      </c>
      <c r="M26" s="521">
        <v>10739</v>
      </c>
      <c r="N26" s="128">
        <f t="shared" si="2"/>
        <v>8625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3</v>
      </c>
      <c r="C27" s="276">
        <f t="shared" si="5"/>
        <v>9750</v>
      </c>
      <c r="D27" s="9">
        <f t="shared" si="6"/>
        <v>10359</v>
      </c>
      <c r="E27" s="66">
        <f t="shared" si="3"/>
        <v>146.68271400631866</v>
      </c>
      <c r="F27" s="66">
        <f t="shared" si="4"/>
        <v>94.121054155806547</v>
      </c>
      <c r="G27" s="77"/>
      <c r="H27" s="127">
        <v>264</v>
      </c>
      <c r="I27" s="119">
        <v>4</v>
      </c>
      <c r="J27" s="40" t="s">
        <v>12</v>
      </c>
      <c r="K27" s="163">
        <f t="shared" si="1"/>
        <v>11</v>
      </c>
      <c r="L27" s="40" t="s">
        <v>18</v>
      </c>
      <c r="M27" s="522">
        <v>6986</v>
      </c>
      <c r="N27" s="128">
        <f t="shared" si="2"/>
        <v>6587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7</v>
      </c>
      <c r="C28" s="276">
        <f t="shared" si="5"/>
        <v>8625</v>
      </c>
      <c r="D28" s="9">
        <f t="shared" si="6"/>
        <v>11412</v>
      </c>
      <c r="E28" s="66">
        <f t="shared" si="3"/>
        <v>80.314740664866378</v>
      </c>
      <c r="F28" s="66">
        <f t="shared" si="4"/>
        <v>75.578338590956889</v>
      </c>
      <c r="G28" s="88"/>
      <c r="H28" s="127">
        <v>250</v>
      </c>
      <c r="I28" s="119">
        <v>32</v>
      </c>
      <c r="J28" s="40" t="s">
        <v>36</v>
      </c>
      <c r="K28" s="252">
        <f t="shared" si="1"/>
        <v>25</v>
      </c>
      <c r="L28" s="103" t="s">
        <v>30</v>
      </c>
      <c r="M28" s="523">
        <v>6277</v>
      </c>
      <c r="N28" s="233">
        <f t="shared" si="2"/>
        <v>6011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18</v>
      </c>
      <c r="C29" s="276">
        <f t="shared" si="5"/>
        <v>6587</v>
      </c>
      <c r="D29" s="9">
        <f t="shared" si="6"/>
        <v>8316</v>
      </c>
      <c r="E29" s="66">
        <f t="shared" si="3"/>
        <v>94.288577154308612</v>
      </c>
      <c r="F29" s="66">
        <f t="shared" si="4"/>
        <v>79.2087542087542</v>
      </c>
      <c r="G29" s="87"/>
      <c r="H29" s="127">
        <v>178</v>
      </c>
      <c r="I29" s="119">
        <v>20</v>
      </c>
      <c r="J29" s="40" t="s">
        <v>25</v>
      </c>
      <c r="K29" s="161"/>
      <c r="L29" s="161" t="s">
        <v>205</v>
      </c>
      <c r="M29" s="524">
        <v>189299</v>
      </c>
      <c r="N29" s="241">
        <f>SUM(H44)</f>
        <v>186438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30</v>
      </c>
      <c r="C30" s="276">
        <f t="shared" si="5"/>
        <v>6011</v>
      </c>
      <c r="D30" s="9">
        <f t="shared" si="6"/>
        <v>2648</v>
      </c>
      <c r="E30" s="72">
        <f t="shared" si="3"/>
        <v>95.762306834475069</v>
      </c>
      <c r="F30" s="78">
        <f t="shared" si="4"/>
        <v>227.00151057401814</v>
      </c>
      <c r="G30" s="90"/>
      <c r="H30" s="127">
        <v>75</v>
      </c>
      <c r="I30" s="119">
        <v>18</v>
      </c>
      <c r="J30" s="40" t="s">
        <v>23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186438</v>
      </c>
      <c r="D31" s="82">
        <f>SUM(L14)</f>
        <v>170655</v>
      </c>
      <c r="E31" s="85">
        <f>SUM(N29/M29*100)</f>
        <v>98.48863438264334</v>
      </c>
      <c r="F31" s="78">
        <f t="shared" si="4"/>
        <v>109.24848378307111</v>
      </c>
      <c r="G31" s="86"/>
      <c r="H31" s="127">
        <v>57</v>
      </c>
      <c r="I31" s="119">
        <v>5</v>
      </c>
      <c r="J31" s="40" t="s">
        <v>13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52">
        <v>52</v>
      </c>
      <c r="I32" s="119">
        <v>10</v>
      </c>
      <c r="J32" s="40" t="s">
        <v>17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22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21</v>
      </c>
      <c r="I34" s="119">
        <v>19</v>
      </c>
      <c r="J34" s="40" t="s">
        <v>24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15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7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452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39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186438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20271</v>
      </c>
      <c r="I50" s="119">
        <v>16</v>
      </c>
      <c r="J50" s="40" t="s">
        <v>3</v>
      </c>
      <c r="K50" s="441">
        <f>SUM(I50)</f>
        <v>16</v>
      </c>
      <c r="L50" s="444">
        <v>54860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127">
        <v>10744</v>
      </c>
      <c r="I51" s="119">
        <v>33</v>
      </c>
      <c r="J51" s="40" t="s">
        <v>0</v>
      </c>
      <c r="K51" s="441">
        <f t="shared" ref="K51:K59" si="7">SUM(I51)</f>
        <v>33</v>
      </c>
      <c r="L51" s="445">
        <v>2430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7569</v>
      </c>
      <c r="I52" s="119">
        <v>38</v>
      </c>
      <c r="J52" s="40" t="s">
        <v>39</v>
      </c>
      <c r="K52" s="441">
        <f t="shared" si="7"/>
        <v>38</v>
      </c>
      <c r="L52" s="445">
        <v>6260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53">
        <v>2750</v>
      </c>
      <c r="I53" s="119">
        <v>26</v>
      </c>
      <c r="J53" s="40" t="s">
        <v>31</v>
      </c>
      <c r="K53" s="441">
        <f t="shared" si="7"/>
        <v>26</v>
      </c>
      <c r="L53" s="445">
        <v>3231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20271</v>
      </c>
      <c r="D54" s="139">
        <f>SUM(L50)</f>
        <v>54860</v>
      </c>
      <c r="E54" s="66">
        <f t="shared" ref="E54:E63" si="8">SUM(N67/M67*100)</f>
        <v>110.10863661053776</v>
      </c>
      <c r="F54" s="66">
        <f t="shared" ref="F54:F61" si="9">SUM(C54/D54*100)</f>
        <v>36.950419248997449</v>
      </c>
      <c r="G54" s="77"/>
      <c r="H54" s="53">
        <v>2671</v>
      </c>
      <c r="I54" s="119">
        <v>34</v>
      </c>
      <c r="J54" s="40" t="s">
        <v>1</v>
      </c>
      <c r="K54" s="441">
        <f t="shared" si="7"/>
        <v>34</v>
      </c>
      <c r="L54" s="445">
        <v>685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0</v>
      </c>
      <c r="C55" s="52">
        <f t="shared" ref="C55:C63" si="10">SUM(H51)</f>
        <v>10744</v>
      </c>
      <c r="D55" s="139">
        <f t="shared" ref="D55:D63" si="11">SUM(L51)</f>
        <v>2430</v>
      </c>
      <c r="E55" s="66">
        <f t="shared" si="8"/>
        <v>137.25089422585592</v>
      </c>
      <c r="F55" s="66">
        <f t="shared" si="9"/>
        <v>442.13991769547329</v>
      </c>
      <c r="G55" s="77"/>
      <c r="H55" s="53">
        <v>1352</v>
      </c>
      <c r="I55" s="119">
        <v>25</v>
      </c>
      <c r="J55" s="40" t="s">
        <v>30</v>
      </c>
      <c r="K55" s="441">
        <f t="shared" si="7"/>
        <v>25</v>
      </c>
      <c r="L55" s="445">
        <v>3276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39</v>
      </c>
      <c r="C56" s="52">
        <f t="shared" si="10"/>
        <v>7569</v>
      </c>
      <c r="D56" s="139">
        <f t="shared" si="11"/>
        <v>6260</v>
      </c>
      <c r="E56" s="66">
        <f t="shared" si="8"/>
        <v>130.72538860103626</v>
      </c>
      <c r="F56" s="66">
        <f t="shared" si="9"/>
        <v>120.9105431309904</v>
      </c>
      <c r="G56" s="77"/>
      <c r="H56" s="53">
        <v>1300</v>
      </c>
      <c r="I56" s="119">
        <v>40</v>
      </c>
      <c r="J56" s="40" t="s">
        <v>2</v>
      </c>
      <c r="K56" s="441">
        <f t="shared" si="7"/>
        <v>40</v>
      </c>
      <c r="L56" s="445">
        <v>368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2750</v>
      </c>
      <c r="D57" s="139">
        <f t="shared" si="11"/>
        <v>3231</v>
      </c>
      <c r="E57" s="66">
        <f t="shared" si="8"/>
        <v>85.456805469235547</v>
      </c>
      <c r="F57" s="66">
        <f t="shared" si="9"/>
        <v>85.11296812132467</v>
      </c>
      <c r="G57" s="77"/>
      <c r="H57" s="397">
        <v>818</v>
      </c>
      <c r="I57" s="119">
        <v>31</v>
      </c>
      <c r="J57" s="40" t="s">
        <v>128</v>
      </c>
      <c r="K57" s="441">
        <f t="shared" si="7"/>
        <v>31</v>
      </c>
      <c r="L57" s="445">
        <v>663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2671</v>
      </c>
      <c r="D58" s="139">
        <f t="shared" si="11"/>
        <v>685</v>
      </c>
      <c r="E58" s="66">
        <f t="shared" si="8"/>
        <v>110.87588210875883</v>
      </c>
      <c r="F58" s="66">
        <f t="shared" si="9"/>
        <v>389.92700729927009</v>
      </c>
      <c r="G58" s="87"/>
      <c r="H58" s="53">
        <v>569</v>
      </c>
      <c r="I58" s="119">
        <v>36</v>
      </c>
      <c r="J58" s="40" t="s">
        <v>5</v>
      </c>
      <c r="K58" s="441">
        <f t="shared" si="7"/>
        <v>36</v>
      </c>
      <c r="L58" s="445">
        <v>33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1352</v>
      </c>
      <c r="D59" s="139">
        <f t="shared" si="11"/>
        <v>3276</v>
      </c>
      <c r="E59" s="66">
        <f t="shared" si="8"/>
        <v>110.72891072891073</v>
      </c>
      <c r="F59" s="66">
        <f t="shared" si="9"/>
        <v>41.269841269841265</v>
      </c>
      <c r="G59" s="77"/>
      <c r="H59" s="534">
        <v>513</v>
      </c>
      <c r="I59" s="194">
        <v>14</v>
      </c>
      <c r="J59" s="103" t="s">
        <v>20</v>
      </c>
      <c r="K59" s="442">
        <f t="shared" si="7"/>
        <v>14</v>
      </c>
      <c r="L59" s="446">
        <v>412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5">
        <v>7</v>
      </c>
      <c r="B60" s="40" t="s">
        <v>2</v>
      </c>
      <c r="C60" s="128">
        <f t="shared" si="10"/>
        <v>1300</v>
      </c>
      <c r="D60" s="139">
        <f t="shared" si="11"/>
        <v>368</v>
      </c>
      <c r="E60" s="66">
        <f t="shared" si="8"/>
        <v>222.22222222222223</v>
      </c>
      <c r="F60" s="66">
        <f t="shared" si="9"/>
        <v>353.26086956521738</v>
      </c>
      <c r="G60" s="506"/>
      <c r="H60" s="542">
        <v>372</v>
      </c>
      <c r="I60" s="303">
        <v>1</v>
      </c>
      <c r="J60" s="519" t="s">
        <v>4</v>
      </c>
      <c r="K60" s="507" t="s">
        <v>8</v>
      </c>
      <c r="L60" s="531">
        <v>73481</v>
      </c>
      <c r="M60" s="508"/>
      <c r="N60" s="130"/>
      <c r="Q60" s="129"/>
      <c r="R60" s="508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128</v>
      </c>
      <c r="C61" s="52">
        <f t="shared" si="10"/>
        <v>818</v>
      </c>
      <c r="D61" s="139">
        <f t="shared" si="11"/>
        <v>663</v>
      </c>
      <c r="E61" s="66">
        <f t="shared" si="8"/>
        <v>139.1156462585034</v>
      </c>
      <c r="F61" s="66">
        <f t="shared" si="9"/>
        <v>123.37858220211162</v>
      </c>
      <c r="G61" s="88"/>
      <c r="H61" s="53">
        <v>319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5</v>
      </c>
      <c r="C62" s="52">
        <f t="shared" si="10"/>
        <v>569</v>
      </c>
      <c r="D62" s="139">
        <f t="shared" si="11"/>
        <v>33</v>
      </c>
      <c r="E62" s="66">
        <f t="shared" si="8"/>
        <v>94.833333333333343</v>
      </c>
      <c r="F62" s="66">
        <f>SUM(C62/D62*100)</f>
        <v>1724.2424242424242</v>
      </c>
      <c r="G62" s="87"/>
      <c r="H62" s="127">
        <v>205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20</v>
      </c>
      <c r="C63" s="52">
        <f t="shared" si="10"/>
        <v>513</v>
      </c>
      <c r="D63" s="139">
        <f t="shared" si="11"/>
        <v>412</v>
      </c>
      <c r="E63" s="72">
        <f t="shared" si="8"/>
        <v>82.608695652173907</v>
      </c>
      <c r="F63" s="66">
        <f>SUM(C63/D63*100)</f>
        <v>124.51456310679612</v>
      </c>
      <c r="G63" s="90"/>
      <c r="H63" s="53">
        <v>149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49866</v>
      </c>
      <c r="D64" s="82">
        <f>SUM(L60)</f>
        <v>73481</v>
      </c>
      <c r="E64" s="85">
        <f>SUM(N77/M77*100)</f>
        <v>117.79741094207692</v>
      </c>
      <c r="F64" s="85">
        <f>SUM(C64/D64*100)</f>
        <v>67.862440630911394</v>
      </c>
      <c r="G64" s="86"/>
      <c r="H64" s="471">
        <v>89</v>
      </c>
      <c r="I64" s="119">
        <v>37</v>
      </c>
      <c r="J64" s="40" t="s">
        <v>38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128">
        <v>80</v>
      </c>
      <c r="I65" s="119">
        <v>9</v>
      </c>
      <c r="J65" s="454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69</v>
      </c>
      <c r="I66" s="119">
        <v>19</v>
      </c>
      <c r="J66" s="40" t="s">
        <v>24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127">
        <v>14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18410</v>
      </c>
      <c r="N67" s="128">
        <f>SUM(H50)</f>
        <v>20271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12</v>
      </c>
      <c r="I68" s="119">
        <v>23</v>
      </c>
      <c r="J68" s="40" t="s">
        <v>28</v>
      </c>
      <c r="K68" s="5">
        <f t="shared" ref="K68:K76" si="12">SUM(I51)</f>
        <v>33</v>
      </c>
      <c r="L68" s="40" t="s">
        <v>0</v>
      </c>
      <c r="M68" s="239">
        <v>7828</v>
      </c>
      <c r="N68" s="128">
        <f t="shared" ref="N68:N76" si="13">SUM(H51)</f>
        <v>10744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39</v>
      </c>
      <c r="M69" s="239">
        <v>5790</v>
      </c>
      <c r="N69" s="128">
        <f t="shared" si="13"/>
        <v>7569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26</v>
      </c>
      <c r="L70" s="40" t="s">
        <v>31</v>
      </c>
      <c r="M70" s="239">
        <v>3218</v>
      </c>
      <c r="N70" s="128">
        <f t="shared" si="13"/>
        <v>2750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127">
        <v>0</v>
      </c>
      <c r="I71" s="119">
        <v>4</v>
      </c>
      <c r="J71" s="40" t="s">
        <v>12</v>
      </c>
      <c r="K71" s="5">
        <f t="shared" si="12"/>
        <v>34</v>
      </c>
      <c r="L71" s="40" t="s">
        <v>1</v>
      </c>
      <c r="M71" s="239">
        <v>2409</v>
      </c>
      <c r="N71" s="128">
        <f t="shared" si="13"/>
        <v>2671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39">
        <v>1221</v>
      </c>
      <c r="N72" s="128">
        <f t="shared" si="13"/>
        <v>1352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40</v>
      </c>
      <c r="L73" s="40" t="s">
        <v>2</v>
      </c>
      <c r="M73" s="239">
        <v>585</v>
      </c>
      <c r="N73" s="128">
        <f t="shared" si="13"/>
        <v>1300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31</v>
      </c>
      <c r="L74" s="40" t="s">
        <v>128</v>
      </c>
      <c r="M74" s="239">
        <v>588</v>
      </c>
      <c r="N74" s="128">
        <f t="shared" si="13"/>
        <v>818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127">
        <v>0</v>
      </c>
      <c r="I75" s="119">
        <v>8</v>
      </c>
      <c r="J75" s="40" t="s">
        <v>16</v>
      </c>
      <c r="K75" s="5">
        <f t="shared" si="12"/>
        <v>36</v>
      </c>
      <c r="L75" s="40" t="s">
        <v>5</v>
      </c>
      <c r="M75" s="239">
        <v>600</v>
      </c>
      <c r="N75" s="128">
        <f t="shared" si="13"/>
        <v>569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14</v>
      </c>
      <c r="L76" s="103" t="s">
        <v>20</v>
      </c>
      <c r="M76" s="240">
        <v>621</v>
      </c>
      <c r="N76" s="233">
        <f t="shared" si="13"/>
        <v>513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11</v>
      </c>
      <c r="J77" s="40" t="s">
        <v>18</v>
      </c>
      <c r="K77" s="5"/>
      <c r="L77" s="161" t="s">
        <v>69</v>
      </c>
      <c r="M77" s="409">
        <v>42332</v>
      </c>
      <c r="N77" s="241">
        <f>SUM(H90)</f>
        <v>49866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127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69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12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12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49866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3:J18">
    <sortCondition descending="1" ref="H3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5" sqref="L4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34949</v>
      </c>
      <c r="I4" s="119">
        <v>33</v>
      </c>
      <c r="J4" s="225" t="s">
        <v>0</v>
      </c>
      <c r="K4" s="167">
        <f>SUM(I4)</f>
        <v>33</v>
      </c>
      <c r="L4" s="425">
        <v>32509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11725</v>
      </c>
      <c r="I5" s="119">
        <v>40</v>
      </c>
      <c r="J5" s="225" t="s">
        <v>2</v>
      </c>
      <c r="K5" s="167">
        <f t="shared" ref="K5:K13" si="0">SUM(I5)</f>
        <v>40</v>
      </c>
      <c r="L5" s="426">
        <v>17618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8627</v>
      </c>
      <c r="I6" s="119">
        <v>9</v>
      </c>
      <c r="J6" s="472" t="s">
        <v>200</v>
      </c>
      <c r="K6" s="167">
        <f t="shared" si="0"/>
        <v>9</v>
      </c>
      <c r="L6" s="426">
        <v>9363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8383</v>
      </c>
      <c r="I7" s="119">
        <v>34</v>
      </c>
      <c r="J7" s="225" t="s">
        <v>1</v>
      </c>
      <c r="K7" s="167">
        <f t="shared" si="0"/>
        <v>34</v>
      </c>
      <c r="L7" s="426">
        <v>15047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8175</v>
      </c>
      <c r="I8" s="119">
        <v>13</v>
      </c>
      <c r="J8" s="225" t="s">
        <v>7</v>
      </c>
      <c r="K8" s="167">
        <f t="shared" si="0"/>
        <v>13</v>
      </c>
      <c r="L8" s="426">
        <v>7020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6874</v>
      </c>
      <c r="I9" s="119">
        <v>24</v>
      </c>
      <c r="J9" s="225" t="s">
        <v>29</v>
      </c>
      <c r="K9" s="167">
        <f t="shared" si="0"/>
        <v>24</v>
      </c>
      <c r="L9" s="426">
        <v>7230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4400</v>
      </c>
      <c r="I10" s="119">
        <v>36</v>
      </c>
      <c r="J10" s="225" t="s">
        <v>5</v>
      </c>
      <c r="K10" s="167">
        <f t="shared" si="0"/>
        <v>36</v>
      </c>
      <c r="L10" s="426">
        <v>7220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3327</v>
      </c>
      <c r="I11" s="119">
        <v>25</v>
      </c>
      <c r="J11" s="225" t="s">
        <v>30</v>
      </c>
      <c r="K11" s="167">
        <f t="shared" si="0"/>
        <v>25</v>
      </c>
      <c r="L11" s="426">
        <v>5682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1510</v>
      </c>
      <c r="I12" s="119">
        <v>38</v>
      </c>
      <c r="J12" s="225" t="s">
        <v>39</v>
      </c>
      <c r="K12" s="167">
        <f t="shared" si="0"/>
        <v>38</v>
      </c>
      <c r="L12" s="426">
        <v>1308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1419</v>
      </c>
      <c r="I13" s="194">
        <v>12</v>
      </c>
      <c r="J13" s="302" t="s">
        <v>19</v>
      </c>
      <c r="K13" s="253">
        <f t="shared" si="0"/>
        <v>12</v>
      </c>
      <c r="L13" s="434">
        <v>2850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6">
        <v>1226</v>
      </c>
      <c r="I14" s="303">
        <v>17</v>
      </c>
      <c r="J14" s="526" t="s">
        <v>22</v>
      </c>
      <c r="K14" s="117" t="s">
        <v>8</v>
      </c>
      <c r="L14" s="435">
        <v>114071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1141</v>
      </c>
      <c r="I15" s="119">
        <v>1</v>
      </c>
      <c r="J15" s="225" t="s">
        <v>4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979</v>
      </c>
      <c r="I16" s="119">
        <v>31</v>
      </c>
      <c r="J16" s="119" t="s">
        <v>183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611</v>
      </c>
      <c r="I17" s="119">
        <v>21</v>
      </c>
      <c r="J17" s="225" t="s">
        <v>26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562</v>
      </c>
      <c r="I18" s="119">
        <v>6</v>
      </c>
      <c r="J18" s="225" t="s">
        <v>14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449">
        <v>494</v>
      </c>
      <c r="I19" s="119">
        <v>26</v>
      </c>
      <c r="J19" s="225" t="s">
        <v>31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405</v>
      </c>
      <c r="I20" s="119">
        <v>14</v>
      </c>
      <c r="J20" s="225" t="s">
        <v>20</v>
      </c>
      <c r="K20" s="167">
        <f>SUM(I4)</f>
        <v>33</v>
      </c>
      <c r="L20" s="225" t="s">
        <v>0</v>
      </c>
      <c r="M20" s="436">
        <v>28891</v>
      </c>
      <c r="N20" s="128">
        <f>SUM(H4)</f>
        <v>34949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127">
        <v>377</v>
      </c>
      <c r="I21" s="119">
        <v>16</v>
      </c>
      <c r="J21" s="225" t="s">
        <v>3</v>
      </c>
      <c r="K21" s="167">
        <f t="shared" ref="K21:K29" si="1">SUM(I5)</f>
        <v>40</v>
      </c>
      <c r="L21" s="225" t="s">
        <v>2</v>
      </c>
      <c r="M21" s="437">
        <v>15363</v>
      </c>
      <c r="N21" s="128">
        <f t="shared" ref="N21:N29" si="2">SUM(H5)</f>
        <v>11725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34949</v>
      </c>
      <c r="D22" s="139">
        <f>SUM(L4)</f>
        <v>32509</v>
      </c>
      <c r="E22" s="70">
        <f t="shared" ref="E22:E31" si="3">SUM(N20/M20*100)</f>
        <v>120.96846768889966</v>
      </c>
      <c r="F22" s="66">
        <f t="shared" ref="F22:F32" si="4">SUM(C22/D22*100)</f>
        <v>107.50561383001632</v>
      </c>
      <c r="G22" s="77"/>
      <c r="H22" s="127">
        <v>180</v>
      </c>
      <c r="I22" s="119">
        <v>18</v>
      </c>
      <c r="J22" s="225" t="s">
        <v>23</v>
      </c>
      <c r="K22" s="167">
        <f t="shared" si="1"/>
        <v>9</v>
      </c>
      <c r="L22" s="472" t="s">
        <v>199</v>
      </c>
      <c r="M22" s="437">
        <v>8640</v>
      </c>
      <c r="N22" s="128">
        <f t="shared" si="2"/>
        <v>8627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11725</v>
      </c>
      <c r="D23" s="139">
        <f t="shared" ref="D23:D31" si="6">SUM(L5)</f>
        <v>17618</v>
      </c>
      <c r="E23" s="70">
        <f t="shared" si="3"/>
        <v>76.319729219553466</v>
      </c>
      <c r="F23" s="66">
        <f t="shared" si="4"/>
        <v>66.551254398910203</v>
      </c>
      <c r="G23" s="77"/>
      <c r="H23" s="127">
        <v>143</v>
      </c>
      <c r="I23" s="119">
        <v>5</v>
      </c>
      <c r="J23" s="225" t="s">
        <v>13</v>
      </c>
      <c r="K23" s="167">
        <f t="shared" si="1"/>
        <v>34</v>
      </c>
      <c r="L23" s="225" t="s">
        <v>1</v>
      </c>
      <c r="M23" s="437">
        <v>9074</v>
      </c>
      <c r="N23" s="128">
        <f t="shared" si="2"/>
        <v>8383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472" t="s">
        <v>199</v>
      </c>
      <c r="C24" s="52">
        <f t="shared" si="5"/>
        <v>8627</v>
      </c>
      <c r="D24" s="139">
        <f t="shared" si="6"/>
        <v>9363</v>
      </c>
      <c r="E24" s="70">
        <f t="shared" si="3"/>
        <v>99.849537037037038</v>
      </c>
      <c r="F24" s="66">
        <f t="shared" si="4"/>
        <v>92.139271600982582</v>
      </c>
      <c r="G24" s="77"/>
      <c r="H24" s="127">
        <v>112</v>
      </c>
      <c r="I24" s="119">
        <v>22</v>
      </c>
      <c r="J24" s="225" t="s">
        <v>27</v>
      </c>
      <c r="K24" s="167">
        <f t="shared" si="1"/>
        <v>13</v>
      </c>
      <c r="L24" s="225" t="s">
        <v>7</v>
      </c>
      <c r="M24" s="437">
        <v>7255</v>
      </c>
      <c r="N24" s="128">
        <f t="shared" si="2"/>
        <v>8175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1</v>
      </c>
      <c r="C25" s="52">
        <f t="shared" si="5"/>
        <v>8383</v>
      </c>
      <c r="D25" s="139">
        <f t="shared" si="6"/>
        <v>15047</v>
      </c>
      <c r="E25" s="70">
        <f t="shared" si="3"/>
        <v>92.38483579457791</v>
      </c>
      <c r="F25" s="66">
        <f t="shared" si="4"/>
        <v>55.71210208014886</v>
      </c>
      <c r="G25" s="77"/>
      <c r="H25" s="397">
        <v>94</v>
      </c>
      <c r="I25" s="119">
        <v>2</v>
      </c>
      <c r="J25" s="225" t="s">
        <v>6</v>
      </c>
      <c r="K25" s="167">
        <f t="shared" si="1"/>
        <v>24</v>
      </c>
      <c r="L25" s="225" t="s">
        <v>29</v>
      </c>
      <c r="M25" s="437">
        <v>5502</v>
      </c>
      <c r="N25" s="128">
        <f t="shared" si="2"/>
        <v>6874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225" t="s">
        <v>7</v>
      </c>
      <c r="C26" s="52">
        <f t="shared" si="5"/>
        <v>8175</v>
      </c>
      <c r="D26" s="139">
        <f t="shared" si="6"/>
        <v>7020</v>
      </c>
      <c r="E26" s="70">
        <f t="shared" si="3"/>
        <v>112.68090971743625</v>
      </c>
      <c r="F26" s="66">
        <f t="shared" si="4"/>
        <v>116.45299145299145</v>
      </c>
      <c r="G26" s="87"/>
      <c r="H26" s="127">
        <v>31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37">
        <v>5023</v>
      </c>
      <c r="N26" s="128">
        <f t="shared" si="2"/>
        <v>4400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6874</v>
      </c>
      <c r="D27" s="139">
        <f t="shared" si="6"/>
        <v>7230</v>
      </c>
      <c r="E27" s="70">
        <f t="shared" si="3"/>
        <v>124.93638676844783</v>
      </c>
      <c r="F27" s="66">
        <f t="shared" si="4"/>
        <v>95.076071922544941</v>
      </c>
      <c r="G27" s="91"/>
      <c r="H27" s="127">
        <v>23</v>
      </c>
      <c r="I27" s="119">
        <v>11</v>
      </c>
      <c r="J27" s="225" t="s">
        <v>18</v>
      </c>
      <c r="K27" s="167">
        <f t="shared" si="1"/>
        <v>25</v>
      </c>
      <c r="L27" s="225" t="s">
        <v>30</v>
      </c>
      <c r="M27" s="437">
        <v>3211</v>
      </c>
      <c r="N27" s="128">
        <f t="shared" si="2"/>
        <v>3327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4400</v>
      </c>
      <c r="D28" s="139">
        <f t="shared" si="6"/>
        <v>7220</v>
      </c>
      <c r="E28" s="70">
        <f t="shared" si="3"/>
        <v>87.597053553653197</v>
      </c>
      <c r="F28" s="66">
        <f t="shared" si="4"/>
        <v>60.941828254847643</v>
      </c>
      <c r="G28" s="77"/>
      <c r="H28" s="127">
        <v>22</v>
      </c>
      <c r="I28" s="119">
        <v>39</v>
      </c>
      <c r="J28" s="225" t="s">
        <v>40</v>
      </c>
      <c r="K28" s="167">
        <f t="shared" si="1"/>
        <v>38</v>
      </c>
      <c r="L28" s="225" t="s">
        <v>39</v>
      </c>
      <c r="M28" s="437">
        <v>918</v>
      </c>
      <c r="N28" s="128">
        <f t="shared" si="2"/>
        <v>1510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3327</v>
      </c>
      <c r="D29" s="139">
        <f t="shared" si="6"/>
        <v>5682</v>
      </c>
      <c r="E29" s="70">
        <f t="shared" si="3"/>
        <v>103.61258175023357</v>
      </c>
      <c r="F29" s="66">
        <f t="shared" si="4"/>
        <v>58.553326293558605</v>
      </c>
      <c r="G29" s="88"/>
      <c r="H29" s="127">
        <v>9</v>
      </c>
      <c r="I29" s="119">
        <v>27</v>
      </c>
      <c r="J29" s="225" t="s">
        <v>32</v>
      </c>
      <c r="K29" s="253">
        <f t="shared" si="1"/>
        <v>12</v>
      </c>
      <c r="L29" s="302" t="s">
        <v>19</v>
      </c>
      <c r="M29" s="438">
        <v>1436</v>
      </c>
      <c r="N29" s="128">
        <f t="shared" si="2"/>
        <v>1419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39</v>
      </c>
      <c r="C30" s="52">
        <f t="shared" si="5"/>
        <v>1510</v>
      </c>
      <c r="D30" s="139">
        <f t="shared" si="6"/>
        <v>1308</v>
      </c>
      <c r="E30" s="539" t="s">
        <v>232</v>
      </c>
      <c r="F30" s="66">
        <f t="shared" si="4"/>
        <v>115.4434250764526</v>
      </c>
      <c r="G30" s="87"/>
      <c r="H30" s="397">
        <v>5</v>
      </c>
      <c r="I30" s="119">
        <v>32</v>
      </c>
      <c r="J30" s="225" t="s">
        <v>36</v>
      </c>
      <c r="K30" s="161"/>
      <c r="L30" s="451" t="s">
        <v>129</v>
      </c>
      <c r="M30" s="439">
        <v>90224</v>
      </c>
      <c r="N30" s="128">
        <f>SUM(H44)</f>
        <v>95811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19</v>
      </c>
      <c r="C31" s="52">
        <f t="shared" si="5"/>
        <v>1419</v>
      </c>
      <c r="D31" s="139">
        <f t="shared" si="6"/>
        <v>2850</v>
      </c>
      <c r="E31" s="71">
        <f t="shared" si="3"/>
        <v>98.816155988857929</v>
      </c>
      <c r="F31" s="78">
        <f t="shared" si="4"/>
        <v>49.789473684210527</v>
      </c>
      <c r="G31" s="90"/>
      <c r="H31" s="127">
        <v>4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95811</v>
      </c>
      <c r="D32" s="82">
        <f>SUM(L14)</f>
        <v>114071</v>
      </c>
      <c r="E32" s="83">
        <f>SUM(N30/M30*100)</f>
        <v>106.19236566767157</v>
      </c>
      <c r="F32" s="78">
        <f t="shared" si="4"/>
        <v>83.992425769915229</v>
      </c>
      <c r="G32" s="86"/>
      <c r="H32" s="128">
        <v>2</v>
      </c>
      <c r="I32" s="119">
        <v>23</v>
      </c>
      <c r="J32" s="225" t="s">
        <v>28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97">
        <v>1</v>
      </c>
      <c r="I33" s="119">
        <v>15</v>
      </c>
      <c r="J33" s="225" t="s">
        <v>21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1</v>
      </c>
      <c r="I34" s="119">
        <v>20</v>
      </c>
      <c r="J34" s="225" t="s">
        <v>25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3</v>
      </c>
      <c r="J35" s="225" t="s">
        <v>11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397">
        <v>0</v>
      </c>
      <c r="I36" s="119">
        <v>7</v>
      </c>
      <c r="J36" s="225" t="s">
        <v>15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95811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76649</v>
      </c>
      <c r="I50" s="225">
        <v>36</v>
      </c>
      <c r="J50" s="225" t="s">
        <v>5</v>
      </c>
      <c r="K50" s="170">
        <f>SUM(I50)</f>
        <v>36</v>
      </c>
      <c r="L50" s="412">
        <v>84660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267">
        <v>47425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35083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21263</v>
      </c>
      <c r="I52" s="225">
        <v>16</v>
      </c>
      <c r="J52" s="224" t="s">
        <v>3</v>
      </c>
      <c r="K52" s="170">
        <f t="shared" si="7"/>
        <v>16</v>
      </c>
      <c r="L52" s="412">
        <v>19541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16050</v>
      </c>
      <c r="I53" s="225">
        <v>26</v>
      </c>
      <c r="J53" s="224" t="s">
        <v>31</v>
      </c>
      <c r="K53" s="170">
        <f t="shared" si="7"/>
        <v>26</v>
      </c>
      <c r="L53" s="412">
        <v>16133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11875</v>
      </c>
      <c r="I54" s="225">
        <v>33</v>
      </c>
      <c r="J54" s="224" t="s">
        <v>0</v>
      </c>
      <c r="K54" s="170">
        <f t="shared" si="7"/>
        <v>33</v>
      </c>
      <c r="L54" s="412">
        <v>4182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76649</v>
      </c>
      <c r="D55" s="9">
        <f t="shared" ref="D55:D64" si="8">SUM(L50)</f>
        <v>84660</v>
      </c>
      <c r="E55" s="66">
        <f>SUM(N66/M66*100)</f>
        <v>103.75780054959188</v>
      </c>
      <c r="F55" s="66">
        <f t="shared" ref="F55:F65" si="9">SUM(C55/D55*100)</f>
        <v>90.537443893219944</v>
      </c>
      <c r="G55" s="77"/>
      <c r="H55" s="127">
        <v>11798</v>
      </c>
      <c r="I55" s="225">
        <v>24</v>
      </c>
      <c r="J55" s="224" t="s">
        <v>29</v>
      </c>
      <c r="K55" s="170">
        <f t="shared" si="7"/>
        <v>24</v>
      </c>
      <c r="L55" s="412">
        <v>14165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47425</v>
      </c>
      <c r="D56" s="9">
        <f t="shared" si="8"/>
        <v>35083</v>
      </c>
      <c r="E56" s="66">
        <f t="shared" ref="E56:E65" si="11">SUM(N67/M67*100)</f>
        <v>162.64832978942314</v>
      </c>
      <c r="F56" s="66">
        <f t="shared" si="9"/>
        <v>135.17943163355471</v>
      </c>
      <c r="G56" s="77"/>
      <c r="H56" s="127">
        <v>9770</v>
      </c>
      <c r="I56" s="225">
        <v>40</v>
      </c>
      <c r="J56" s="224" t="s">
        <v>2</v>
      </c>
      <c r="K56" s="170">
        <f t="shared" si="7"/>
        <v>40</v>
      </c>
      <c r="L56" s="412">
        <v>11100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</v>
      </c>
      <c r="C57" s="52">
        <f t="shared" si="10"/>
        <v>21263</v>
      </c>
      <c r="D57" s="9">
        <f t="shared" si="8"/>
        <v>19541</v>
      </c>
      <c r="E57" s="66">
        <f t="shared" si="11"/>
        <v>146.43939393939394</v>
      </c>
      <c r="F57" s="66">
        <f t="shared" si="9"/>
        <v>108.81224092932808</v>
      </c>
      <c r="G57" s="77"/>
      <c r="H57" s="127">
        <v>8917</v>
      </c>
      <c r="I57" s="225">
        <v>38</v>
      </c>
      <c r="J57" s="224" t="s">
        <v>39</v>
      </c>
      <c r="K57" s="170">
        <f t="shared" si="7"/>
        <v>38</v>
      </c>
      <c r="L57" s="412">
        <v>10426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31</v>
      </c>
      <c r="C58" s="52">
        <f t="shared" si="10"/>
        <v>16050</v>
      </c>
      <c r="D58" s="9">
        <f t="shared" si="8"/>
        <v>16133</v>
      </c>
      <c r="E58" s="66">
        <f t="shared" si="11"/>
        <v>105.60600078957758</v>
      </c>
      <c r="F58" s="66">
        <f t="shared" si="9"/>
        <v>99.485526560466127</v>
      </c>
      <c r="G58" s="77"/>
      <c r="H58" s="543">
        <v>7904</v>
      </c>
      <c r="I58" s="227">
        <v>25</v>
      </c>
      <c r="J58" s="227" t="s">
        <v>30</v>
      </c>
      <c r="K58" s="170">
        <f t="shared" si="7"/>
        <v>25</v>
      </c>
      <c r="L58" s="410">
        <v>6048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0</v>
      </c>
      <c r="C59" s="52">
        <f t="shared" si="10"/>
        <v>11875</v>
      </c>
      <c r="D59" s="9">
        <f t="shared" si="8"/>
        <v>4182</v>
      </c>
      <c r="E59" s="66">
        <f t="shared" si="11"/>
        <v>200.86265223274697</v>
      </c>
      <c r="F59" s="66">
        <f t="shared" si="9"/>
        <v>283.95504543280725</v>
      </c>
      <c r="G59" s="87"/>
      <c r="H59" s="543">
        <v>4430</v>
      </c>
      <c r="I59" s="227">
        <v>1</v>
      </c>
      <c r="J59" s="227" t="s">
        <v>4</v>
      </c>
      <c r="K59" s="170">
        <f t="shared" si="7"/>
        <v>1</v>
      </c>
      <c r="L59" s="410">
        <v>5061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29</v>
      </c>
      <c r="C60" s="52">
        <f t="shared" si="10"/>
        <v>11798</v>
      </c>
      <c r="D60" s="9">
        <f t="shared" si="8"/>
        <v>14165</v>
      </c>
      <c r="E60" s="66">
        <f t="shared" si="11"/>
        <v>132.01297974711872</v>
      </c>
      <c r="F60" s="66">
        <f t="shared" si="9"/>
        <v>83.289798799858801</v>
      </c>
      <c r="G60" s="77"/>
      <c r="H60" s="548">
        <v>3801</v>
      </c>
      <c r="I60" s="526">
        <v>37</v>
      </c>
      <c r="J60" s="304" t="s">
        <v>38</v>
      </c>
      <c r="K60" s="117" t="s">
        <v>8</v>
      </c>
      <c r="L60" s="414">
        <v>233339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</v>
      </c>
      <c r="C61" s="52">
        <f t="shared" si="10"/>
        <v>9770</v>
      </c>
      <c r="D61" s="9">
        <f t="shared" si="8"/>
        <v>11100</v>
      </c>
      <c r="E61" s="66">
        <f t="shared" si="11"/>
        <v>114.84659692018337</v>
      </c>
      <c r="F61" s="66">
        <f t="shared" si="9"/>
        <v>88.018018018018012</v>
      </c>
      <c r="G61" s="77"/>
      <c r="H61" s="127">
        <v>3663</v>
      </c>
      <c r="I61" s="224">
        <v>15</v>
      </c>
      <c r="J61" s="224" t="s">
        <v>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39</v>
      </c>
      <c r="C62" s="52">
        <f t="shared" si="10"/>
        <v>8917</v>
      </c>
      <c r="D62" s="9">
        <f t="shared" si="8"/>
        <v>10426</v>
      </c>
      <c r="E62" s="66">
        <f t="shared" si="11"/>
        <v>102.52960791077383</v>
      </c>
      <c r="F62" s="66">
        <f t="shared" si="9"/>
        <v>85.526568194897365</v>
      </c>
      <c r="G62" s="88"/>
      <c r="H62" s="127">
        <v>2180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30</v>
      </c>
      <c r="C63" s="52">
        <f t="shared" si="10"/>
        <v>7904</v>
      </c>
      <c r="D63" s="9">
        <f t="shared" si="8"/>
        <v>6048</v>
      </c>
      <c r="E63" s="66">
        <f t="shared" si="11"/>
        <v>86.14713896457765</v>
      </c>
      <c r="F63" s="66">
        <f t="shared" si="9"/>
        <v>130.68783068783068</v>
      </c>
      <c r="G63" s="87"/>
      <c r="H63" s="397">
        <v>1883</v>
      </c>
      <c r="I63" s="225">
        <v>34</v>
      </c>
      <c r="J63" s="224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4</v>
      </c>
      <c r="C64" s="52">
        <f t="shared" si="10"/>
        <v>4430</v>
      </c>
      <c r="D64" s="9">
        <f t="shared" si="8"/>
        <v>5061</v>
      </c>
      <c r="E64" s="72">
        <f t="shared" si="11"/>
        <v>269.62872793670118</v>
      </c>
      <c r="F64" s="66">
        <f t="shared" si="9"/>
        <v>87.532108278996247</v>
      </c>
      <c r="G64" s="90"/>
      <c r="H64" s="169">
        <v>1771</v>
      </c>
      <c r="I64" s="224">
        <v>39</v>
      </c>
      <c r="J64" s="224" t="s">
        <v>40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235378</v>
      </c>
      <c r="D65" s="82">
        <f>SUM(L60)</f>
        <v>233339</v>
      </c>
      <c r="E65" s="85">
        <f t="shared" si="11"/>
        <v>121.84324545374545</v>
      </c>
      <c r="F65" s="85">
        <f t="shared" si="9"/>
        <v>100.87383592112762</v>
      </c>
      <c r="G65" s="86"/>
      <c r="H65" s="128">
        <v>1437</v>
      </c>
      <c r="I65" s="225">
        <v>29</v>
      </c>
      <c r="J65" s="224" t="s">
        <v>116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1421</v>
      </c>
      <c r="I66" s="224">
        <v>18</v>
      </c>
      <c r="J66" s="224" t="s">
        <v>23</v>
      </c>
      <c r="K66" s="163">
        <f>SUM(I50)</f>
        <v>36</v>
      </c>
      <c r="L66" s="225" t="s">
        <v>5</v>
      </c>
      <c r="M66" s="424">
        <v>73873</v>
      </c>
      <c r="N66" s="128">
        <f>SUM(H50)</f>
        <v>76649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97">
        <v>1035</v>
      </c>
      <c r="I67" s="225">
        <v>35</v>
      </c>
      <c r="J67" s="224" t="s">
        <v>37</v>
      </c>
      <c r="K67" s="163">
        <f t="shared" ref="K67:K75" si="12">SUM(I51)</f>
        <v>17</v>
      </c>
      <c r="L67" s="224" t="s">
        <v>22</v>
      </c>
      <c r="M67" s="422">
        <v>29158</v>
      </c>
      <c r="N67" s="128">
        <f t="shared" ref="N67:N75" si="13">SUM(H51)</f>
        <v>47425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397">
        <v>1032</v>
      </c>
      <c r="I68" s="225">
        <v>14</v>
      </c>
      <c r="J68" s="224" t="s">
        <v>20</v>
      </c>
      <c r="K68" s="163">
        <f t="shared" si="12"/>
        <v>16</v>
      </c>
      <c r="L68" s="224" t="s">
        <v>3</v>
      </c>
      <c r="M68" s="422">
        <v>14520</v>
      </c>
      <c r="N68" s="128">
        <f t="shared" si="13"/>
        <v>21263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636</v>
      </c>
      <c r="I69" s="224">
        <v>21</v>
      </c>
      <c r="J69" s="224" t="s">
        <v>26</v>
      </c>
      <c r="K69" s="163">
        <f t="shared" si="12"/>
        <v>26</v>
      </c>
      <c r="L69" s="224" t="s">
        <v>31</v>
      </c>
      <c r="M69" s="422">
        <v>15198</v>
      </c>
      <c r="N69" s="128">
        <f t="shared" si="13"/>
        <v>16050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264</v>
      </c>
      <c r="I70" s="224">
        <v>13</v>
      </c>
      <c r="J70" s="224" t="s">
        <v>7</v>
      </c>
      <c r="K70" s="163">
        <f t="shared" si="12"/>
        <v>33</v>
      </c>
      <c r="L70" s="224" t="s">
        <v>0</v>
      </c>
      <c r="M70" s="422">
        <v>5912</v>
      </c>
      <c r="N70" s="128">
        <f t="shared" si="13"/>
        <v>11875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69</v>
      </c>
      <c r="I71" s="224">
        <v>27</v>
      </c>
      <c r="J71" s="224" t="s">
        <v>32</v>
      </c>
      <c r="K71" s="163">
        <f t="shared" si="12"/>
        <v>24</v>
      </c>
      <c r="L71" s="224" t="s">
        <v>29</v>
      </c>
      <c r="M71" s="422">
        <v>8937</v>
      </c>
      <c r="N71" s="128">
        <f t="shared" si="13"/>
        <v>11798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46</v>
      </c>
      <c r="I72" s="224">
        <v>28</v>
      </c>
      <c r="J72" s="224" t="s">
        <v>33</v>
      </c>
      <c r="K72" s="163">
        <f t="shared" si="12"/>
        <v>40</v>
      </c>
      <c r="L72" s="224" t="s">
        <v>2</v>
      </c>
      <c r="M72" s="422">
        <v>8507</v>
      </c>
      <c r="N72" s="128">
        <f t="shared" si="13"/>
        <v>9770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18</v>
      </c>
      <c r="I73" s="224">
        <v>23</v>
      </c>
      <c r="J73" s="224" t="s">
        <v>28</v>
      </c>
      <c r="K73" s="163">
        <f t="shared" si="12"/>
        <v>38</v>
      </c>
      <c r="L73" s="224" t="s">
        <v>39</v>
      </c>
      <c r="M73" s="422">
        <v>8697</v>
      </c>
      <c r="N73" s="128">
        <f t="shared" si="13"/>
        <v>8917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16</v>
      </c>
      <c r="I74" s="224">
        <v>9</v>
      </c>
      <c r="J74" s="454" t="s">
        <v>200</v>
      </c>
      <c r="K74" s="163">
        <f t="shared" si="12"/>
        <v>25</v>
      </c>
      <c r="L74" s="227" t="s">
        <v>30</v>
      </c>
      <c r="M74" s="423">
        <v>9175</v>
      </c>
      <c r="N74" s="128">
        <f t="shared" si="13"/>
        <v>7904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15</v>
      </c>
      <c r="I75" s="224">
        <v>4</v>
      </c>
      <c r="J75" s="224" t="s">
        <v>12</v>
      </c>
      <c r="K75" s="163">
        <f t="shared" si="12"/>
        <v>1</v>
      </c>
      <c r="L75" s="227" t="s">
        <v>4</v>
      </c>
      <c r="M75" s="423">
        <v>1643</v>
      </c>
      <c r="N75" s="233">
        <f t="shared" si="13"/>
        <v>4430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9</v>
      </c>
      <c r="I76" s="224">
        <v>20</v>
      </c>
      <c r="J76" s="224" t="s">
        <v>25</v>
      </c>
      <c r="K76" s="5"/>
      <c r="L76" s="451" t="s">
        <v>129</v>
      </c>
      <c r="M76" s="461">
        <v>193181</v>
      </c>
      <c r="N76" s="241">
        <f>SUM(H90)</f>
        <v>235378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</v>
      </c>
      <c r="I77" s="224">
        <v>8</v>
      </c>
      <c r="J77" s="224" t="s">
        <v>16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449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10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97">
        <v>0</v>
      </c>
      <c r="I84" s="224">
        <v>11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22</v>
      </c>
      <c r="J87" s="224" t="s">
        <v>27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235378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D61" sqref="D61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4" t="s">
        <v>239</v>
      </c>
      <c r="B1" s="575"/>
      <c r="C1" s="575"/>
      <c r="D1" s="575"/>
      <c r="E1" s="575"/>
      <c r="F1" s="575"/>
      <c r="G1" s="575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158022</v>
      </c>
      <c r="K3" s="40" t="s">
        <v>84</v>
      </c>
      <c r="L3" s="406">
        <v>182219</v>
      </c>
    </row>
    <row r="4" spans="1:12" x14ac:dyDescent="0.15">
      <c r="I4" s="18" t="s">
        <v>86</v>
      </c>
      <c r="J4" s="402">
        <v>118406</v>
      </c>
      <c r="K4" s="18" t="s">
        <v>86</v>
      </c>
      <c r="L4" s="406">
        <v>120349</v>
      </c>
    </row>
    <row r="5" spans="1:12" x14ac:dyDescent="0.15">
      <c r="I5" s="18" t="s">
        <v>113</v>
      </c>
      <c r="J5" s="402">
        <v>96039</v>
      </c>
      <c r="K5" s="18" t="s">
        <v>113</v>
      </c>
      <c r="L5" s="406">
        <v>79227</v>
      </c>
    </row>
    <row r="6" spans="1:12" x14ac:dyDescent="0.15">
      <c r="I6" s="18" t="s">
        <v>107</v>
      </c>
      <c r="J6" s="402">
        <v>91430</v>
      </c>
      <c r="K6" s="18" t="s">
        <v>107</v>
      </c>
      <c r="L6" s="406">
        <v>69878</v>
      </c>
    </row>
    <row r="7" spans="1:12" x14ac:dyDescent="0.15">
      <c r="I7" s="18" t="s">
        <v>105</v>
      </c>
      <c r="J7" s="402">
        <v>88493</v>
      </c>
      <c r="K7" s="18" t="s">
        <v>105</v>
      </c>
      <c r="L7" s="406">
        <v>81289</v>
      </c>
    </row>
    <row r="8" spans="1:12" x14ac:dyDescent="0.15">
      <c r="I8" s="18" t="s">
        <v>115</v>
      </c>
      <c r="J8" s="402">
        <v>72056</v>
      </c>
      <c r="K8" s="18" t="s">
        <v>115</v>
      </c>
      <c r="L8" s="406">
        <v>90328</v>
      </c>
    </row>
    <row r="9" spans="1:12" x14ac:dyDescent="0.15">
      <c r="I9" s="18" t="s">
        <v>110</v>
      </c>
      <c r="J9" s="402">
        <v>69356</v>
      </c>
      <c r="K9" s="18" t="s">
        <v>110</v>
      </c>
      <c r="L9" s="406">
        <v>47893</v>
      </c>
    </row>
    <row r="10" spans="1:12" x14ac:dyDescent="0.15">
      <c r="I10" s="18" t="s">
        <v>87</v>
      </c>
      <c r="J10" s="402">
        <v>61060</v>
      </c>
      <c r="K10" s="18" t="s">
        <v>87</v>
      </c>
      <c r="L10" s="406">
        <v>92954</v>
      </c>
    </row>
    <row r="11" spans="1:12" x14ac:dyDescent="0.15">
      <c r="I11" s="18" t="s">
        <v>114</v>
      </c>
      <c r="J11" s="402">
        <v>45606</v>
      </c>
      <c r="K11" s="18" t="s">
        <v>114</v>
      </c>
      <c r="L11" s="406">
        <v>28032</v>
      </c>
    </row>
    <row r="12" spans="1:12" ht="14.25" thickBot="1" x14ac:dyDescent="0.2">
      <c r="I12" s="18" t="s">
        <v>109</v>
      </c>
      <c r="J12" s="403">
        <v>45127</v>
      </c>
      <c r="K12" s="18" t="s">
        <v>109</v>
      </c>
      <c r="L12" s="407">
        <v>48842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1187798</v>
      </c>
      <c r="K13" s="35" t="s">
        <v>8</v>
      </c>
      <c r="L13" s="174">
        <v>1203531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5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158022</v>
      </c>
      <c r="J24" s="40" t="s">
        <v>84</v>
      </c>
      <c r="K24" s="402">
        <f>SUM(I24)</f>
        <v>158022</v>
      </c>
      <c r="L24" s="511">
        <v>163538</v>
      </c>
      <c r="M24" s="141"/>
      <c r="N24" s="1"/>
    </row>
    <row r="25" spans="9:14" x14ac:dyDescent="0.15">
      <c r="I25" s="402">
        <f t="shared" si="0"/>
        <v>118406</v>
      </c>
      <c r="J25" s="18" t="s">
        <v>86</v>
      </c>
      <c r="K25" s="402">
        <f t="shared" ref="K25:K33" si="1">SUM(I25)</f>
        <v>118406</v>
      </c>
      <c r="L25" s="511">
        <v>117222</v>
      </c>
      <c r="M25" s="177"/>
      <c r="N25" s="1"/>
    </row>
    <row r="26" spans="9:14" x14ac:dyDescent="0.15">
      <c r="I26" s="402">
        <f t="shared" si="0"/>
        <v>96039</v>
      </c>
      <c r="J26" s="18" t="s">
        <v>113</v>
      </c>
      <c r="K26" s="402">
        <f t="shared" si="1"/>
        <v>96039</v>
      </c>
      <c r="L26" s="511">
        <v>96864</v>
      </c>
      <c r="M26" s="141"/>
      <c r="N26" s="1"/>
    </row>
    <row r="27" spans="9:14" x14ac:dyDescent="0.15">
      <c r="I27" s="402">
        <f t="shared" si="0"/>
        <v>91430</v>
      </c>
      <c r="J27" s="18" t="s">
        <v>107</v>
      </c>
      <c r="K27" s="402">
        <f t="shared" si="1"/>
        <v>91430</v>
      </c>
      <c r="L27" s="511">
        <v>80303</v>
      </c>
      <c r="M27" s="141"/>
      <c r="N27" s="1"/>
    </row>
    <row r="28" spans="9:14" x14ac:dyDescent="0.15">
      <c r="I28" s="402">
        <f t="shared" si="0"/>
        <v>88493</v>
      </c>
      <c r="J28" s="18" t="s">
        <v>105</v>
      </c>
      <c r="K28" s="402">
        <f t="shared" si="1"/>
        <v>88493</v>
      </c>
      <c r="L28" s="511">
        <v>93536</v>
      </c>
      <c r="M28" s="141"/>
      <c r="N28" s="2"/>
    </row>
    <row r="29" spans="9:14" x14ac:dyDescent="0.15">
      <c r="I29" s="402">
        <f t="shared" si="0"/>
        <v>72056</v>
      </c>
      <c r="J29" s="18" t="s">
        <v>115</v>
      </c>
      <c r="K29" s="402">
        <f t="shared" si="1"/>
        <v>72056</v>
      </c>
      <c r="L29" s="511">
        <v>73104</v>
      </c>
      <c r="M29" s="141"/>
      <c r="N29" s="1"/>
    </row>
    <row r="30" spans="9:14" x14ac:dyDescent="0.15">
      <c r="I30" s="402">
        <f t="shared" si="0"/>
        <v>69356</v>
      </c>
      <c r="J30" s="18" t="s">
        <v>110</v>
      </c>
      <c r="K30" s="402">
        <f t="shared" si="1"/>
        <v>69356</v>
      </c>
      <c r="L30" s="511">
        <v>60795</v>
      </c>
      <c r="M30" s="141"/>
      <c r="N30" s="1"/>
    </row>
    <row r="31" spans="9:14" x14ac:dyDescent="0.15">
      <c r="I31" s="402">
        <f t="shared" si="0"/>
        <v>61060</v>
      </c>
      <c r="J31" s="18" t="s">
        <v>87</v>
      </c>
      <c r="K31" s="402">
        <f t="shared" si="1"/>
        <v>61060</v>
      </c>
      <c r="L31" s="511">
        <v>55367</v>
      </c>
      <c r="M31" s="141"/>
      <c r="N31" s="1"/>
    </row>
    <row r="32" spans="9:14" x14ac:dyDescent="0.15">
      <c r="I32" s="402">
        <f t="shared" si="0"/>
        <v>45606</v>
      </c>
      <c r="J32" s="18" t="s">
        <v>114</v>
      </c>
      <c r="K32" s="402">
        <f t="shared" si="1"/>
        <v>45606</v>
      </c>
      <c r="L32" s="511">
        <v>47349</v>
      </c>
      <c r="M32" s="141"/>
      <c r="N32" s="37"/>
    </row>
    <row r="33" spans="8:14" x14ac:dyDescent="0.15">
      <c r="I33" s="402">
        <f t="shared" si="0"/>
        <v>45127</v>
      </c>
      <c r="J33" s="18" t="s">
        <v>109</v>
      </c>
      <c r="K33" s="402">
        <f t="shared" si="1"/>
        <v>45127</v>
      </c>
      <c r="L33" s="512">
        <v>53901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342203</v>
      </c>
      <c r="J34" s="108" t="s">
        <v>131</v>
      </c>
      <c r="K34" s="171">
        <f>SUM(I34)</f>
        <v>342203</v>
      </c>
      <c r="L34" s="171" t="s">
        <v>85</v>
      </c>
    </row>
    <row r="35" spans="8:14" ht="15.75" thickTop="1" thickBot="1" x14ac:dyDescent="0.2">
      <c r="H35" s="8"/>
      <c r="I35" s="456">
        <f>SUM(I24:I34)</f>
        <v>1187798</v>
      </c>
      <c r="J35" s="190" t="s">
        <v>8</v>
      </c>
      <c r="K35" s="172">
        <f>SUM(J13)</f>
        <v>1187798</v>
      </c>
      <c r="L35" s="192">
        <v>1193345</v>
      </c>
    </row>
    <row r="36" spans="8:14" ht="14.25" thickTop="1" x14ac:dyDescent="0.15"/>
    <row r="37" spans="8:14" x14ac:dyDescent="0.15">
      <c r="I37" s="453" t="s">
        <v>207</v>
      </c>
      <c r="J37" s="65"/>
      <c r="K37" s="475" t="s">
        <v>207</v>
      </c>
    </row>
    <row r="38" spans="8:14" x14ac:dyDescent="0.15">
      <c r="I38" s="406">
        <f>SUM(L3)</f>
        <v>182219</v>
      </c>
      <c r="J38" s="40" t="s">
        <v>84</v>
      </c>
      <c r="K38" s="406">
        <f>SUM(I38)</f>
        <v>182219</v>
      </c>
    </row>
    <row r="39" spans="8:14" x14ac:dyDescent="0.15">
      <c r="I39" s="406">
        <f t="shared" ref="I39:I47" si="2">SUM(L4)</f>
        <v>120349</v>
      </c>
      <c r="J39" s="18" t="s">
        <v>86</v>
      </c>
      <c r="K39" s="406">
        <f t="shared" ref="K39:K47" si="3">SUM(I39)</f>
        <v>120349</v>
      </c>
    </row>
    <row r="40" spans="8:14" x14ac:dyDescent="0.15">
      <c r="I40" s="406">
        <f t="shared" si="2"/>
        <v>79227</v>
      </c>
      <c r="J40" s="18" t="s">
        <v>113</v>
      </c>
      <c r="K40" s="406">
        <f t="shared" si="3"/>
        <v>79227</v>
      </c>
    </row>
    <row r="41" spans="8:14" x14ac:dyDescent="0.15">
      <c r="I41" s="406">
        <f t="shared" si="2"/>
        <v>69878</v>
      </c>
      <c r="J41" s="18" t="s">
        <v>107</v>
      </c>
      <c r="K41" s="406">
        <f t="shared" si="3"/>
        <v>69878</v>
      </c>
    </row>
    <row r="42" spans="8:14" x14ac:dyDescent="0.15">
      <c r="I42" s="406">
        <f t="shared" si="2"/>
        <v>81289</v>
      </c>
      <c r="J42" s="18" t="s">
        <v>105</v>
      </c>
      <c r="K42" s="406">
        <f t="shared" si="3"/>
        <v>81289</v>
      </c>
    </row>
    <row r="43" spans="8:14" x14ac:dyDescent="0.15">
      <c r="I43" s="406">
        <f>SUM(L8)</f>
        <v>90328</v>
      </c>
      <c r="J43" s="18" t="s">
        <v>115</v>
      </c>
      <c r="K43" s="406">
        <f t="shared" si="3"/>
        <v>90328</v>
      </c>
    </row>
    <row r="44" spans="8:14" x14ac:dyDescent="0.15">
      <c r="I44" s="406">
        <f t="shared" si="2"/>
        <v>47893</v>
      </c>
      <c r="J44" s="18" t="s">
        <v>110</v>
      </c>
      <c r="K44" s="406">
        <f t="shared" si="3"/>
        <v>47893</v>
      </c>
    </row>
    <row r="45" spans="8:14" x14ac:dyDescent="0.15">
      <c r="I45" s="406">
        <f>SUM(L10)</f>
        <v>92954</v>
      </c>
      <c r="J45" s="18" t="s">
        <v>87</v>
      </c>
      <c r="K45" s="406">
        <f t="shared" si="3"/>
        <v>92954</v>
      </c>
    </row>
    <row r="46" spans="8:14" x14ac:dyDescent="0.15">
      <c r="I46" s="406">
        <f t="shared" si="2"/>
        <v>28032</v>
      </c>
      <c r="J46" s="18" t="s">
        <v>114</v>
      </c>
      <c r="K46" s="406">
        <f t="shared" si="3"/>
        <v>28032</v>
      </c>
      <c r="M46" s="8"/>
    </row>
    <row r="47" spans="8:14" x14ac:dyDescent="0.15">
      <c r="I47" s="406">
        <f t="shared" si="2"/>
        <v>48842</v>
      </c>
      <c r="J47" s="18" t="s">
        <v>109</v>
      </c>
      <c r="K47" s="515">
        <f t="shared" si="3"/>
        <v>48842</v>
      </c>
      <c r="M47" s="8"/>
    </row>
    <row r="48" spans="8:14" ht="14.25" thickBot="1" x14ac:dyDescent="0.2">
      <c r="I48" s="157">
        <f>SUM(L13-(I38+I39+I40+I41+I42+I43+I44+I45+I46+I47))</f>
        <v>362520</v>
      </c>
      <c r="J48" s="103" t="s">
        <v>131</v>
      </c>
      <c r="K48" s="157">
        <f>SUM(I48)</f>
        <v>362520</v>
      </c>
    </row>
    <row r="49" spans="1:12" ht="15" thickTop="1" thickBot="1" x14ac:dyDescent="0.2">
      <c r="I49" s="509">
        <f>SUM(I38:I48)</f>
        <v>1203531</v>
      </c>
      <c r="J49" s="455" t="s">
        <v>194</v>
      </c>
      <c r="K49" s="173">
        <f>SUM(L13)</f>
        <v>1203531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158022</v>
      </c>
      <c r="D52" s="6">
        <f t="shared" ref="D52:D61" si="5">SUM(I38)</f>
        <v>182219</v>
      </c>
      <c r="E52" s="41">
        <f t="shared" ref="E52:E61" si="6">SUM(K24/L24*100)</f>
        <v>96.627083613594394</v>
      </c>
      <c r="F52" s="41">
        <f t="shared" ref="F52:F62" si="7">SUM(C52/D52*100)</f>
        <v>86.720923723651211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118406</v>
      </c>
      <c r="D53" s="6">
        <f t="shared" si="5"/>
        <v>120349</v>
      </c>
      <c r="E53" s="41">
        <f t="shared" si="6"/>
        <v>101.01004930815034</v>
      </c>
      <c r="F53" s="41">
        <f t="shared" si="7"/>
        <v>98.385528753874155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96039</v>
      </c>
      <c r="D54" s="6">
        <f t="shared" si="5"/>
        <v>79227</v>
      </c>
      <c r="E54" s="41">
        <f t="shared" si="6"/>
        <v>99.14829038652131</v>
      </c>
      <c r="F54" s="41">
        <f t="shared" si="7"/>
        <v>121.22003862319663</v>
      </c>
      <c r="G54" s="40"/>
      <c r="I54" s="8"/>
    </row>
    <row r="55" spans="1:12" s="58" customFormat="1" x14ac:dyDescent="0.15">
      <c r="A55" s="248">
        <v>4</v>
      </c>
      <c r="B55" s="18" t="s">
        <v>107</v>
      </c>
      <c r="C55" s="449">
        <f t="shared" si="4"/>
        <v>91430</v>
      </c>
      <c r="D55" s="449">
        <f t="shared" si="5"/>
        <v>69878</v>
      </c>
      <c r="E55" s="229">
        <f t="shared" si="6"/>
        <v>113.85626937972428</v>
      </c>
      <c r="F55" s="229">
        <f t="shared" si="7"/>
        <v>130.84232519534044</v>
      </c>
      <c r="G55" s="404"/>
    </row>
    <row r="56" spans="1:12" x14ac:dyDescent="0.15">
      <c r="A56" s="28">
        <v>5</v>
      </c>
      <c r="B56" s="18" t="s">
        <v>105</v>
      </c>
      <c r="C56" s="6">
        <f t="shared" si="4"/>
        <v>88493</v>
      </c>
      <c r="D56" s="449">
        <f t="shared" si="5"/>
        <v>81289</v>
      </c>
      <c r="E56" s="41">
        <f t="shared" si="6"/>
        <v>94.608492986657538</v>
      </c>
      <c r="F56" s="41">
        <f t="shared" si="7"/>
        <v>108.86220767877572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72056</v>
      </c>
      <c r="D57" s="6">
        <f t="shared" si="5"/>
        <v>90328</v>
      </c>
      <c r="E57" s="41">
        <f t="shared" si="6"/>
        <v>98.566425913766693</v>
      </c>
      <c r="F57" s="41">
        <f t="shared" si="7"/>
        <v>79.771499424320254</v>
      </c>
      <c r="G57" s="40"/>
    </row>
    <row r="58" spans="1:12" s="58" customFormat="1" x14ac:dyDescent="0.15">
      <c r="A58" s="248">
        <v>7</v>
      </c>
      <c r="B58" s="18" t="s">
        <v>110</v>
      </c>
      <c r="C58" s="449">
        <f t="shared" si="4"/>
        <v>69356</v>
      </c>
      <c r="D58" s="449">
        <f t="shared" si="5"/>
        <v>47893</v>
      </c>
      <c r="E58" s="229">
        <f t="shared" si="6"/>
        <v>114.08175014392631</v>
      </c>
      <c r="F58" s="229">
        <f t="shared" si="7"/>
        <v>144.81448228342347</v>
      </c>
      <c r="G58" s="404"/>
    </row>
    <row r="59" spans="1:12" x14ac:dyDescent="0.15">
      <c r="A59" s="28">
        <v>8</v>
      </c>
      <c r="B59" s="18" t="s">
        <v>87</v>
      </c>
      <c r="C59" s="6">
        <f t="shared" si="4"/>
        <v>61060</v>
      </c>
      <c r="D59" s="6">
        <f t="shared" si="5"/>
        <v>92954</v>
      </c>
      <c r="E59" s="41">
        <f t="shared" si="6"/>
        <v>110.28229811981866</v>
      </c>
      <c r="F59" s="41">
        <f t="shared" si="7"/>
        <v>65.688405017535558</v>
      </c>
      <c r="G59" s="40"/>
    </row>
    <row r="60" spans="1:12" x14ac:dyDescent="0.15">
      <c r="A60" s="28">
        <v>9</v>
      </c>
      <c r="B60" s="18" t="s">
        <v>114</v>
      </c>
      <c r="C60" s="6">
        <f t="shared" si="4"/>
        <v>45606</v>
      </c>
      <c r="D60" s="6">
        <v>40719</v>
      </c>
      <c r="E60" s="41">
        <f t="shared" si="6"/>
        <v>96.318824051194312</v>
      </c>
      <c r="F60" s="41">
        <f t="shared" si="7"/>
        <v>112.0017682163118</v>
      </c>
      <c r="G60" s="40"/>
    </row>
    <row r="61" spans="1:12" ht="14.25" thickBot="1" x14ac:dyDescent="0.2">
      <c r="A61" s="108">
        <v>10</v>
      </c>
      <c r="B61" s="18" t="s">
        <v>109</v>
      </c>
      <c r="C61" s="111">
        <f t="shared" si="4"/>
        <v>45127</v>
      </c>
      <c r="D61" s="111">
        <f t="shared" si="5"/>
        <v>48842</v>
      </c>
      <c r="E61" s="102">
        <f t="shared" si="6"/>
        <v>83.722008868110052</v>
      </c>
      <c r="F61" s="102">
        <f t="shared" si="7"/>
        <v>92.393841366037421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1187798</v>
      </c>
      <c r="D62" s="189">
        <f>SUM(L13)</f>
        <v>1203531</v>
      </c>
      <c r="E62" s="191">
        <f>SUM(C62/L35)*100</f>
        <v>99.535172142171788</v>
      </c>
      <c r="F62" s="191">
        <f t="shared" si="7"/>
        <v>98.692763210918542</v>
      </c>
      <c r="G62" s="198">
        <v>63.9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2020-11-02T07:01:29Z</cp:lastPrinted>
  <dcterms:created xsi:type="dcterms:W3CDTF">2004-08-12T01:21:30Z</dcterms:created>
  <dcterms:modified xsi:type="dcterms:W3CDTF">2020-11-04T07:04:26Z</dcterms:modified>
</cp:coreProperties>
</file>