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13_ncr:1_{9ED6D42C-AA76-4799-9FD9-630957340C54}" xr6:coauthVersionLast="36" xr6:coauthVersionMax="36" xr10:uidLastSave="{00000000-0000-0000-0000-000000000000}"/>
  <bookViews>
    <workbookView xWindow="0" yWindow="0" windowWidth="28800" windowHeight="11130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/>
</workbook>
</file>

<file path=xl/calcChain.xml><?xml version="1.0" encoding="utf-8"?>
<calcChain xmlns="http://schemas.openxmlformats.org/spreadsheetml/2006/main">
  <c r="F60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N26" i="54"/>
  <c r="C22" i="13" l="1"/>
  <c r="C59" i="13" l="1"/>
  <c r="I46" i="44" l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N87" i="56" l="1"/>
  <c r="N86" i="56"/>
  <c r="N85" i="56"/>
  <c r="N84" i="56"/>
  <c r="N57" i="56"/>
  <c r="N56" i="56"/>
  <c r="N55" i="56"/>
  <c r="N54" i="56"/>
  <c r="N28" i="56"/>
  <c r="O27" i="56"/>
  <c r="N27" i="56"/>
  <c r="N26" i="56"/>
  <c r="N25" i="56"/>
  <c r="O55" i="56" l="1"/>
  <c r="O56" i="56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<sst xmlns="http://schemas.openxmlformats.org/spreadsheetml/2006/main" count="1320" uniqueCount="242">
  <si>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</si>
  <si>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</si>
  <si>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</si>
  <si>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</si>
  <si>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</si>
  <si>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</si>
  <si>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</si>
  <si>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</si>
  <si>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</si>
  <si>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</si>
  <si>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</si>
  <si>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</si>
  <si>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</si>
  <si>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</si>
  <si>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</si>
  <si>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</si>
  <si>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</si>
  <si>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</si>
  <si>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</si>
  <si>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</si>
  <si>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</si>
  <si>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</si>
  <si>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</si>
  <si>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</si>
  <si>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</si>
  <si>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</si>
  <si>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</si>
  <si>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</si>
  <si>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</si>
  <si>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</si>
  <si>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</si>
  <si>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</si>
  <si>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</si>
  <si>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</si>
  <si>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</si>
  <si>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</si>
  <si>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</si>
  <si>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</si>
  <si>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</si>
  <si>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</si>
  <si>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</si>
  <si>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</si>
  <si>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</si>
  <si>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</si>
  <si>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</si>
  <si>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</si>
  <si>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</si>
  <si>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</si>
  <si>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</si>
  <si>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</si>
  <si>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</si>
  <si>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</si>
  <si>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</si>
  <si>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</si>
  <si>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</si>
  <si>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</si>
  <si>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</si>
  <si>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</si>
  <si>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</si>
  <si>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</si>
  <si>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</si>
  <si>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</si>
  <si>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</si>
  <si>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</si>
  <si>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</si>
  <si>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</si>
  <si>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</si>
  <si>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</si>
  <si>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</si>
  <si>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</si>
  <si>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</si>
  <si>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</si>
  <si>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</si>
  <si>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</si>
  <si>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</si>
  <si>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</si>
  <si>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</si>
  <si>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</si>
  <si>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</si>
  <si>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</si>
  <si>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</si>
  <si>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</si>
  <si>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</si>
  <si>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</si>
  <si>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</si>
  <si>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</si>
  <si>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</si>
  <si>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</si>
  <si>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</si>
  <si>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</si>
  <si>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</si>
  <si>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</si>
  <si>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</si>
  <si>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</si>
  <si>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</si>
  <si>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</si>
  <si>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</si>
  <si>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</si>
  <si>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</si>
  <si>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</si>
  <si>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</si>
  <si>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</si>
  <si>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</si>
  <si>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</si>
  <si>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</si>
  <si>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</si>
  <si>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</si>
  <si>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</si>
  <si>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</si>
  <si>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</si>
  <si>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</si>
  <si>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</si>
  <si>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</si>
  <si>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</si>
  <si>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</si>
  <si>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</si>
  <si>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</si>
  <si>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</si>
  <si>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</si>
  <si>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</si>
  <si>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</si>
  <si>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</si>
  <si>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</si>
  <si>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</si>
  <si>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</si>
  <si>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</si>
  <si>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</si>
  <si>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</si>
  <si>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</si>
  <si>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</si>
  <si>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</si>
  <si>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</si>
  <si>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</si>
  <si>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</si>
  <si>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</si>
  <si>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</si>
  <si>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</si>
  <si>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</si>
  <si>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</si>
  <si>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</si>
  <si>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</si>
  <si>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</si>
  <si>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</si>
  <si>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</si>
  <si>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</si>
  <si>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</si>
  <si>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</si>
  <si>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</si>
  <si>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</si>
  <si>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</si>
  <si>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</si>
  <si>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</si>
  <si>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</si>
  <si>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</si>
  <si>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</si>
  <si>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</si>
  <si>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</si>
  <si>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</si>
  <si>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</si>
  <si>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</si>
  <si>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</si>
  <si>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</si>
  <si>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</si>
  <si>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</si>
  <si>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</si>
  <si>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</si>
  <si>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</si>
  <si>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</si>
  <si>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</si>
  <si>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</si>
  <si>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</si>
  <si>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</si>
  <si>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</si>
  <si>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</si>
  <si>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</si>
  <si>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</si>
  <si>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</si>
  <si>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</si>
  <si>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</si>
  <si>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</si>
  <si>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</si>
  <si>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</si>
  <si>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</si>
  <si>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</si>
  <si>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</si>
  <si>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</si>
  <si>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</si>
  <si>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</si>
  <si>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</si>
  <si>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</si>
  <si>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</si>
  <si>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</si>
  <si>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</si>
  <si>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</si>
  <si>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</si>
  <si>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</si>
  <si>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</si>
  <si>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</si>
  <si>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</si>
  <si>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</si>
  <si>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</si>
  <si>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</si>
  <si>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</si>
  <si>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</si>
  <si>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</si>
  <si>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</si>
  <si>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</si>
  <si>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</si>
  <si>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</si>
  <si>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</si>
  <si>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</si>
  <si>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</si>
  <si>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</si>
  <si>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</si>
  <si>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</si>
  <si>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</si>
  <si>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</si>
  <si>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</si>
  <si>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</si>
  <si>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</si>
  <si>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2年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</si>
  <si>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</si>
  <si>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</si>
  <si>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</si>
  <si>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</si>
  <si>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2，897　㎡</t>
    <phoneticPr fontId="2"/>
  </si>
  <si>
    <t>11，979 ㎡</t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</si>
  <si>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</si>
  <si>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</si>
  <si>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トン数</t>
    <rPh sb="2" eb="3">
      <t>スウ</t>
    </rPh>
    <phoneticPr fontId="2"/>
  </si>
  <si>
    <t>令和1年</t>
    <rPh sb="0" eb="1">
      <t>レイ</t>
    </rPh>
    <rPh sb="1" eb="2">
      <t>ワ</t>
    </rPh>
    <rPh sb="3" eb="4">
      <t>ネン</t>
    </rPh>
    <phoneticPr fontId="14"/>
  </si>
  <si>
    <t>※</t>
    <phoneticPr fontId="2"/>
  </si>
  <si>
    <t>※</t>
    <phoneticPr fontId="2"/>
  </si>
  <si>
    <t>米</t>
    <rPh sb="0" eb="1">
      <t>コメ</t>
    </rPh>
    <phoneticPr fontId="2"/>
  </si>
  <si>
    <t>その他の日用品</t>
    <rPh sb="2" eb="3">
      <t>タ</t>
    </rPh>
    <rPh sb="4" eb="5">
      <t>ヒ</t>
    </rPh>
    <rPh sb="5" eb="7">
      <t>ヨウヒン</t>
    </rPh>
    <phoneticPr fontId="2"/>
  </si>
  <si>
    <t>令和2年8月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</si>
  <si>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令和2年8月所管面（1～3類）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</si>
  <si>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r>
      <t>109，430  m</t>
    </r>
    <r>
      <rPr>
        <sz val="8"/>
        <rFont val="ＭＳ Ｐゴシック"/>
        <family val="3"/>
        <charset val="128"/>
      </rPr>
      <t>3</t>
    </r>
    <phoneticPr fontId="2"/>
  </si>
  <si>
    <t>9，170  ㎡</t>
    <phoneticPr fontId="2"/>
  </si>
  <si>
    <t>　　　　　　　　　　　　　　　　令和2年8月末上位10品目入庫高(県合計）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</si>
  <si>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令和2年8月末上位１０品目保管残高（県合計）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</si>
  <si>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織物製品</t>
    <rPh sb="0" eb="2">
      <t>オリモノ</t>
    </rPh>
    <rPh sb="2" eb="4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</si>
</sst>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80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40" fillId="19" borderId="31" xfId="1" applyFont="1" applyFill="1" applyBorder="1"/>
    <xf numFmtId="177" fontId="0" fillId="0" borderId="1" xfId="0" applyNumberFormat="1" applyFont="1" applyBorder="1" applyAlignment="1">
      <alignment horizontal="right"/>
    </xf>
    <xf numFmtId="38" fontId="1" fillId="0" borderId="9" xfId="1" applyFont="1" applyFill="1" applyBorder="1"/>
    <xf numFmtId="38" fontId="1" fillId="0" borderId="21" xfId="1" applyBorder="1"/>
    <xf numFmtId="0" fontId="0" fillId="0" borderId="0" xfId="0" applyFont="1" applyAlignment="1">
      <alignment horizontal="center"/>
    </xf>
    <xf numFmtId="38" fontId="1" fillId="0" borderId="39" xfId="1" applyFill="1" applyBorder="1"/>
    <xf numFmtId="38" fontId="1" fillId="0" borderId="43" xfId="1" applyFill="1" applyBorder="1"/>
    <xf numFmtId="179" fontId="0" fillId="0" borderId="2" xfId="1" applyNumberFormat="1" applyFont="1" applyBorder="1"/>
    <xf numFmtId="180" fontId="0" fillId="0" borderId="1" xfId="0" applyNumberFormat="1" applyBorder="1" applyAlignment="1">
      <alignment horizontal="right"/>
    </xf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38" xfId="1" applyFill="1" applyBorder="1"/>
    <xf numFmtId="38" fontId="1" fillId="0" borderId="39" xfId="1" applyBorder="1"/>
    <xf numFmtId="38" fontId="0" fillId="0" borderId="12" xfId="1" applyFont="1" applyFill="1" applyBorder="1"/>
    <xf numFmtId="0" fontId="11" fillId="0" borderId="11" xfId="0" applyFont="1" applyFill="1" applyBorder="1"/>
    <xf numFmtId="179" fontId="0" fillId="0" borderId="11" xfId="1" applyNumberFormat="1" applyFont="1" applyFill="1" applyBorder="1"/>
    <xf numFmtId="179" fontId="1" fillId="0" borderId="42" xfId="1" applyNumberFormat="1" applyBorder="1"/>
    <xf numFmtId="38" fontId="1" fillId="0" borderId="11" xfId="1" applyFont="1" applyBorder="1"/>
    <xf numFmtId="38" fontId="1" fillId="0" borderId="10" xfId="1" applyFont="1" applyFill="1" applyBorder="1"/>
    <xf numFmtId="38" fontId="1" fillId="0" borderId="47" xfId="1" applyBorder="1"/>
    <xf numFmtId="38" fontId="1" fillId="0" borderId="40" xfId="1" applyBorder="1"/>
    <xf numFmtId="38" fontId="0" fillId="0" borderId="40" xfId="1" applyFont="1" applyFill="1" applyBorder="1"/>
    <xf numFmtId="38" fontId="1" fillId="0" borderId="21" xfId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96-438E-8FB0-2928288708DD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96-438E-8FB0-2928288708DD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96-438E-8FB0-2928288708DD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96-438E-8FB0-2928288708DD}"/>
                </c:ext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96-438E-8FB0-2928288708DD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168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C96-438E-8FB0-2928288708DD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96-438E-8FB0-2928288708DD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96-438E-8FB0-2928288708DD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96-438E-8FB0-2928288708DD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96-438E-8FB0-2928288708DD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96-438E-8FB0-2928288708DD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令和2年8月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174</c:v>
                </c:pt>
                <c:pt idx="3">
                  <c:v>173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170</c:v>
                </c:pt>
                <c:pt idx="9">
                  <c:v>171</c:v>
                </c:pt>
                <c:pt idx="1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C96-438E-8FB0-292828870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67056"/>
        <c:axId val="15116823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令和2年8月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101.6</c:v>
                </c:pt>
                <c:pt idx="1">
                  <c:v>107.2</c:v>
                </c:pt>
                <c:pt idx="2">
                  <c:v>105</c:v>
                </c:pt>
                <c:pt idx="3">
                  <c:v>95.8</c:v>
                </c:pt>
                <c:pt idx="4">
                  <c:v>99.5</c:v>
                </c:pt>
                <c:pt idx="5">
                  <c:v>100.7</c:v>
                </c:pt>
                <c:pt idx="6">
                  <c:v>106.9</c:v>
                </c:pt>
                <c:pt idx="7">
                  <c:v>108.5</c:v>
                </c:pt>
                <c:pt idx="8">
                  <c:v>114.8</c:v>
                </c:pt>
                <c:pt idx="9">
                  <c:v>122.6</c:v>
                </c:pt>
                <c:pt idx="10">
                  <c:v>123.7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C96-438E-8FB0-2928288708DD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令和2年8月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215.3</c:v>
                </c:pt>
                <c:pt idx="1">
                  <c:v>214.8</c:v>
                </c:pt>
                <c:pt idx="2">
                  <c:v>215</c:v>
                </c:pt>
                <c:pt idx="3">
                  <c:v>220.5</c:v>
                </c:pt>
                <c:pt idx="4">
                  <c:v>225.3</c:v>
                </c:pt>
                <c:pt idx="5">
                  <c:v>226.3</c:v>
                </c:pt>
                <c:pt idx="6">
                  <c:v>228.9</c:v>
                </c:pt>
                <c:pt idx="7">
                  <c:v>231.8</c:v>
                </c:pt>
                <c:pt idx="8">
                  <c:v>234.9</c:v>
                </c:pt>
                <c:pt idx="9">
                  <c:v>240.8</c:v>
                </c:pt>
                <c:pt idx="10">
                  <c:v>233.8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C96-438E-8FB0-292828870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67056"/>
        <c:axId val="151168232"/>
      </c:lineChart>
      <c:catAx>
        <c:axId val="1511670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1168232"/>
        <c:crosses val="autoZero"/>
        <c:auto val="1"/>
        <c:lblAlgn val="ctr"/>
        <c:lblOffset val="100"/>
        <c:tickLblSkip val="1"/>
        <c:noMultiLvlLbl val="0"/>
      </c:catAx>
      <c:valAx>
        <c:axId val="15116823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16705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3934335231594753E-2"/>
                  <c:y val="1.859082559842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E-4797-B283-2301D25814E0}"/>
                </c:ext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E-4797-B283-2301D25814E0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E-4797-B283-2301D25814E0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E-4797-B283-2301D25814E0}"/>
                </c:ext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E-4797-B283-2301D25814E0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E-4797-B283-2301D25814E0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E-4797-B283-2301D25814E0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E-4797-B283-2301D25814E0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E-4797-B283-2301D25814E0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E-4797-B283-2301D2581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ゴム製品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23209</c:v>
                </c:pt>
                <c:pt idx="1">
                  <c:v>13949</c:v>
                </c:pt>
                <c:pt idx="2">
                  <c:v>5869</c:v>
                </c:pt>
                <c:pt idx="3">
                  <c:v>3018</c:v>
                </c:pt>
                <c:pt idx="4">
                  <c:v>2557</c:v>
                </c:pt>
                <c:pt idx="5">
                  <c:v>2339</c:v>
                </c:pt>
                <c:pt idx="6">
                  <c:v>2166</c:v>
                </c:pt>
                <c:pt idx="7">
                  <c:v>2138</c:v>
                </c:pt>
                <c:pt idx="8">
                  <c:v>1753</c:v>
                </c:pt>
                <c:pt idx="9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0E-4797-B283-2301D25814E0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864216059154646E-3"/>
                  <c:y val="3.6931543883363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E-4797-B283-2301D25814E0}"/>
                </c:ext>
              </c:extLst>
            </c:dLbl>
            <c:dLbl>
              <c:idx val="1"/>
              <c:layout>
                <c:manualLayout>
                  <c:x val="1.6309971697402055E-3"/>
                  <c:y val="-6.22360059141654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0E-4797-B283-2301D25814E0}"/>
                </c:ext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0E-4797-B283-2301D25814E0}"/>
                </c:ext>
              </c:extLst>
            </c:dLbl>
            <c:dLbl>
              <c:idx val="3"/>
              <c:layout>
                <c:manualLayout>
                  <c:x val="1.6858206040171872E-3"/>
                  <c:y val="-3.0827180499539917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0E-4797-B283-2301D25814E0}"/>
                </c:ext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0E-4797-B283-2301D25814E0}"/>
                </c:ext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0E-4797-B283-2301D25814E0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0E-4797-B283-2301D25814E0}"/>
                </c:ext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0E-4797-B283-2301D25814E0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0E-4797-B283-2301D25814E0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0E-4797-B283-2301D2581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ゴム製品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26989</c:v>
                </c:pt>
                <c:pt idx="1">
                  <c:v>20560</c:v>
                </c:pt>
                <c:pt idx="2">
                  <c:v>9224</c:v>
                </c:pt>
                <c:pt idx="3">
                  <c:v>4098</c:v>
                </c:pt>
                <c:pt idx="4">
                  <c:v>3173</c:v>
                </c:pt>
                <c:pt idx="5">
                  <c:v>1528</c:v>
                </c:pt>
                <c:pt idx="6">
                  <c:v>1578</c:v>
                </c:pt>
                <c:pt idx="7">
                  <c:v>2408</c:v>
                </c:pt>
                <c:pt idx="8">
                  <c:v>2872</c:v>
                </c:pt>
                <c:pt idx="9">
                  <c:v>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0E-4797-B283-2301D2581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192440"/>
        <c:axId val="218192832"/>
      </c:barChart>
      <c:catAx>
        <c:axId val="21819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8192832"/>
        <c:crosses val="autoZero"/>
        <c:auto val="1"/>
        <c:lblAlgn val="ctr"/>
        <c:lblOffset val="100"/>
        <c:noMultiLvlLbl val="0"/>
      </c:catAx>
      <c:valAx>
        <c:axId val="21819283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81924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57-4722-8B52-50010360CC7E}"/>
                </c:ext>
              </c:extLst>
            </c:dLbl>
            <c:dLbl>
              <c:idx val="1"/>
              <c:layout>
                <c:manualLayout>
                  <c:x val="-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57-4722-8B52-50010360CC7E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7-4722-8B52-50010360CC7E}"/>
                </c:ext>
              </c:extLst>
            </c:dLbl>
            <c:dLbl>
              <c:idx val="3"/>
              <c:layout>
                <c:manualLayout>
                  <c:x val="-8.7145969498911308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57-4722-8B52-50010360CC7E}"/>
                </c:ext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7-4722-8B52-50010360CC7E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57-4722-8B52-50010360CC7E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57-4722-8B52-50010360CC7E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57-4722-8B52-50010360CC7E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57-4722-8B52-50010360CC7E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57-4722-8B52-50010360C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49922</c:v>
                </c:pt>
                <c:pt idx="1">
                  <c:v>16994</c:v>
                </c:pt>
                <c:pt idx="2">
                  <c:v>13448</c:v>
                </c:pt>
                <c:pt idx="3">
                  <c:v>8029</c:v>
                </c:pt>
                <c:pt idx="4">
                  <c:v>7584</c:v>
                </c:pt>
                <c:pt idx="5">
                  <c:v>7002</c:v>
                </c:pt>
                <c:pt idx="6">
                  <c:v>4296</c:v>
                </c:pt>
                <c:pt idx="7">
                  <c:v>3639</c:v>
                </c:pt>
                <c:pt idx="8">
                  <c:v>2554</c:v>
                </c:pt>
                <c:pt idx="9">
                  <c:v>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57-4722-8B52-50010360CC7E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521143190434689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57-4722-8B52-50010360CC7E}"/>
                </c:ext>
              </c:extLst>
            </c:dLbl>
            <c:dLbl>
              <c:idx val="1"/>
              <c:layout>
                <c:manualLayout>
                  <c:x val="1.7338616986602164E-3"/>
                  <c:y val="-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57-4722-8B52-50010360CC7E}"/>
                </c:ext>
              </c:extLst>
            </c:dLbl>
            <c:dLbl>
              <c:idx val="2"/>
              <c:layout>
                <c:manualLayout>
                  <c:x val="0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57-4722-8B52-50010360CC7E}"/>
                </c:ext>
              </c:extLst>
            </c:dLbl>
            <c:dLbl>
              <c:idx val="3"/>
              <c:layout>
                <c:manualLayout>
                  <c:x val="-1.7519770812962105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57-4722-8B52-50010360CC7E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57-4722-8B52-50010360CC7E}"/>
                </c:ext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57-4722-8B52-50010360CC7E}"/>
                </c:ext>
              </c:extLst>
            </c:dLbl>
            <c:dLbl>
              <c:idx val="6"/>
              <c:layout>
                <c:manualLayout>
                  <c:x val="1.7429193899782135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57-4722-8B52-50010360CC7E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57-4722-8B52-50010360CC7E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57-4722-8B52-50010360CC7E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57-4722-8B52-50010360C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57662</c:v>
                </c:pt>
                <c:pt idx="1">
                  <c:v>17518</c:v>
                </c:pt>
                <c:pt idx="2">
                  <c:v>13468</c:v>
                </c:pt>
                <c:pt idx="3">
                  <c:v>8345</c:v>
                </c:pt>
                <c:pt idx="4">
                  <c:v>8272</c:v>
                </c:pt>
                <c:pt idx="5">
                  <c:v>3253</c:v>
                </c:pt>
                <c:pt idx="6">
                  <c:v>2671</c:v>
                </c:pt>
                <c:pt idx="7">
                  <c:v>3382</c:v>
                </c:pt>
                <c:pt idx="8">
                  <c:v>6769</c:v>
                </c:pt>
                <c:pt idx="9">
                  <c:v>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57-4722-8B52-50010360C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652624"/>
        <c:axId val="218653016"/>
      </c:barChart>
      <c:catAx>
        <c:axId val="21865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8653016"/>
        <c:crosses val="autoZero"/>
        <c:auto val="1"/>
        <c:lblAlgn val="ctr"/>
        <c:lblOffset val="100"/>
        <c:noMultiLvlLbl val="0"/>
      </c:catAx>
      <c:valAx>
        <c:axId val="21865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865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17-405F-84CC-0DE79D01E356}"/>
                </c:ext>
              </c:extLst>
            </c:dLbl>
            <c:dLbl>
              <c:idx val="1"/>
              <c:layout>
                <c:manualLayout>
                  <c:x val="-3.5460992907801418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17-405F-84CC-0DE79D01E356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17-405F-84CC-0DE79D01E356}"/>
                </c:ext>
              </c:extLst>
            </c:dLbl>
            <c:dLbl>
              <c:idx val="3"/>
              <c:layout>
                <c:manualLayout>
                  <c:x val="-8.8652482269503553E-3"/>
                  <c:y val="-1.1628212171153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17-405F-84CC-0DE79D01E356}"/>
                </c:ext>
              </c:extLst>
            </c:dLbl>
            <c:dLbl>
              <c:idx val="4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17-405F-84CC-0DE79D01E356}"/>
                </c:ext>
              </c:extLst>
            </c:dLbl>
            <c:dLbl>
              <c:idx val="5"/>
              <c:layout>
                <c:manualLayout>
                  <c:x val="-1.063829787234049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17-405F-84CC-0DE79D01E356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17-405F-84CC-0DE79D01E356}"/>
                </c:ext>
              </c:extLst>
            </c:dLbl>
            <c:dLbl>
              <c:idx val="7"/>
              <c:layout>
                <c:manualLayout>
                  <c:x val="-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17-405F-84CC-0DE79D01E356}"/>
                </c:ext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17-405F-84CC-0DE79D01E356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17-405F-84CC-0DE79D01E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麦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雑穀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木材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22673</c:v>
                </c:pt>
                <c:pt idx="1">
                  <c:v>19762</c:v>
                </c:pt>
                <c:pt idx="2">
                  <c:v>19013</c:v>
                </c:pt>
                <c:pt idx="3">
                  <c:v>18744</c:v>
                </c:pt>
                <c:pt idx="4">
                  <c:v>17988</c:v>
                </c:pt>
                <c:pt idx="5">
                  <c:v>15920</c:v>
                </c:pt>
                <c:pt idx="6">
                  <c:v>13885</c:v>
                </c:pt>
                <c:pt idx="7">
                  <c:v>10739</c:v>
                </c:pt>
                <c:pt idx="8">
                  <c:v>6986</c:v>
                </c:pt>
                <c:pt idx="9">
                  <c:v>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17-405F-84CC-0DE79D01E356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91489361701962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17-405F-84CC-0DE79D01E356}"/>
                </c:ext>
              </c:extLst>
            </c:dLbl>
            <c:dLbl>
              <c:idx val="1"/>
              <c:layout>
                <c:manualLayout>
                  <c:x val="7.0921985815602835E-3"/>
                  <c:y val="-3.8759689922480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17-405F-84CC-0DE79D01E356}"/>
                </c:ext>
              </c:extLst>
            </c:dLbl>
            <c:dLbl>
              <c:idx val="2"/>
              <c:layout>
                <c:manualLayout>
                  <c:x val="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17-405F-84CC-0DE79D01E356}"/>
                </c:ext>
              </c:extLst>
            </c:dLbl>
            <c:dLbl>
              <c:idx val="3"/>
              <c:layout>
                <c:manualLayout>
                  <c:x val="8.8652482269503553E-3"/>
                  <c:y val="3.875663797839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17-405F-84CC-0DE79D01E356}"/>
                </c:ext>
              </c:extLst>
            </c:dLbl>
            <c:dLbl>
              <c:idx val="4"/>
              <c:layout>
                <c:manualLayout>
                  <c:x val="7.0921985815602185E-3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17-405F-84CC-0DE79D01E356}"/>
                </c:ext>
              </c:extLst>
            </c:dLbl>
            <c:dLbl>
              <c:idx val="5"/>
              <c:layout>
                <c:manualLayout>
                  <c:x val="-6.50110693175489E-17"/>
                  <c:y val="3.100775193798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17-405F-84CC-0DE79D01E356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17-405F-84CC-0DE79D01E356}"/>
                </c:ext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17-405F-84CC-0DE79D01E356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17-405F-84CC-0DE79D01E356}"/>
                </c:ext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17-405F-84CC-0DE79D01E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麦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雑穀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木材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9219</c:v>
                </c:pt>
                <c:pt idx="1">
                  <c:v>19750</c:v>
                </c:pt>
                <c:pt idx="2">
                  <c:v>13904</c:v>
                </c:pt>
                <c:pt idx="3">
                  <c:v>23901</c:v>
                </c:pt>
                <c:pt idx="4">
                  <c:v>16668</c:v>
                </c:pt>
                <c:pt idx="5">
                  <c:v>15976</c:v>
                </c:pt>
                <c:pt idx="6">
                  <c:v>12569</c:v>
                </c:pt>
                <c:pt idx="7">
                  <c:v>10221</c:v>
                </c:pt>
                <c:pt idx="8">
                  <c:v>9790</c:v>
                </c:pt>
                <c:pt idx="9">
                  <c:v>8149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17-405F-84CC-0DE79D01E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18653800"/>
        <c:axId val="218654192"/>
      </c:barChart>
      <c:catAx>
        <c:axId val="218653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8654192"/>
        <c:crosses val="autoZero"/>
        <c:auto val="1"/>
        <c:lblAlgn val="ctr"/>
        <c:lblOffset val="100"/>
        <c:noMultiLvlLbl val="0"/>
      </c:catAx>
      <c:valAx>
        <c:axId val="2186541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86538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EF-4F12-837B-96E66DF2E54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EF-4F12-837B-96E66DF2E548}"/>
                </c:ext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EF-4F12-837B-96E66DF2E548}"/>
                </c:ext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EF-4F12-837B-96E66DF2E54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EF-4F12-837B-96E66DF2E54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EF-4F12-837B-96E66DF2E54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EF-4F12-837B-96E66DF2E54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EF-4F12-837B-96E66DF2E54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EF-4F12-837B-96E66DF2E54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EF-4F12-837B-96E66DF2E5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缶詰・びん詰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18410</c:v>
                </c:pt>
                <c:pt idx="1">
                  <c:v>7828</c:v>
                </c:pt>
                <c:pt idx="2">
                  <c:v>5790</c:v>
                </c:pt>
                <c:pt idx="3">
                  <c:v>3218</c:v>
                </c:pt>
                <c:pt idx="4">
                  <c:v>2409</c:v>
                </c:pt>
                <c:pt idx="5">
                  <c:v>1221</c:v>
                </c:pt>
                <c:pt idx="6">
                  <c:v>621</c:v>
                </c:pt>
                <c:pt idx="7">
                  <c:v>600</c:v>
                </c:pt>
                <c:pt idx="8">
                  <c:v>588</c:v>
                </c:pt>
                <c:pt idx="9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EF-4F12-837B-96E66DF2E54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1.069462573862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EF-4F12-837B-96E66DF2E54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EF-4F12-837B-96E66DF2E548}"/>
                </c:ext>
              </c:extLst>
            </c:dLbl>
            <c:dLbl>
              <c:idx val="2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EF-4F12-837B-96E66DF2E548}"/>
                </c:ext>
              </c:extLst>
            </c:dLbl>
            <c:dLbl>
              <c:idx val="3"/>
              <c:layout>
                <c:manualLayout>
                  <c:x val="1.7777777777777779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EF-4F12-837B-96E66DF2E548}"/>
                </c:ext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EF-4F12-837B-96E66DF2E548}"/>
                </c:ext>
              </c:extLst>
            </c:dLbl>
            <c:dLbl>
              <c:idx val="5"/>
              <c:layout>
                <c:manualLayout>
                  <c:x val="-6.5184432169062358E-17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EF-4F12-837B-96E66DF2E54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EF-4F12-837B-96E66DF2E54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EF-4F12-837B-96E66DF2E54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EF-4F12-837B-96E66DF2E54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EF-4F12-837B-96E66DF2E5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缶詰・びん詰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28876</c:v>
                </c:pt>
                <c:pt idx="1">
                  <c:v>2658</c:v>
                </c:pt>
                <c:pt idx="2">
                  <c:v>5000</c:v>
                </c:pt>
                <c:pt idx="3">
                  <c:v>2815</c:v>
                </c:pt>
                <c:pt idx="4">
                  <c:v>580</c:v>
                </c:pt>
                <c:pt idx="5">
                  <c:v>1414</c:v>
                </c:pt>
                <c:pt idx="6">
                  <c:v>524</c:v>
                </c:pt>
                <c:pt idx="7">
                  <c:v>39</c:v>
                </c:pt>
                <c:pt idx="8">
                  <c:v>465</c:v>
                </c:pt>
                <c:pt idx="9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0EF-4F12-837B-96E66DF2E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654976"/>
        <c:axId val="218655368"/>
      </c:barChart>
      <c:catAx>
        <c:axId val="21865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8655368"/>
        <c:crosses val="autoZero"/>
        <c:auto val="1"/>
        <c:lblAlgn val="ctr"/>
        <c:lblOffset val="100"/>
        <c:noMultiLvlLbl val="0"/>
      </c:catAx>
      <c:valAx>
        <c:axId val="2186553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8654976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5.5512552456366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F7-45B6-8488-243E296FAA37}"/>
                </c:ext>
              </c:extLst>
            </c:dLbl>
            <c:dLbl>
              <c:idx val="1"/>
              <c:layout>
                <c:manualLayout>
                  <c:x val="-8.7490441647549953E-3"/>
                  <c:y val="1.97565134866616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F7-45B6-8488-243E296FAA37}"/>
                </c:ext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F7-45B6-8488-243E296FAA37}"/>
                </c:ext>
              </c:extLst>
            </c:dLbl>
            <c:dLbl>
              <c:idx val="3"/>
              <c:layout>
                <c:manualLayout>
                  <c:x val="-8.7719153216084204E-3"/>
                  <c:y val="5.9041772320832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F7-45B6-8488-243E296FAA37}"/>
                </c:ext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F7-45B6-8488-243E296FAA37}"/>
                </c:ext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F7-45B6-8488-243E296FAA37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F7-45B6-8488-243E296FAA37}"/>
                </c:ext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F7-45B6-8488-243E296FAA37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F7-45B6-8488-243E296FAA37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F7-45B6-8488-243E296FAA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缶詰・びん詰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28891</c:v>
                </c:pt>
                <c:pt idx="1">
                  <c:v>15363</c:v>
                </c:pt>
                <c:pt idx="2">
                  <c:v>9074</c:v>
                </c:pt>
                <c:pt idx="3">
                  <c:v>8640</c:v>
                </c:pt>
                <c:pt idx="4">
                  <c:v>7255</c:v>
                </c:pt>
                <c:pt idx="5">
                  <c:v>5502</c:v>
                </c:pt>
                <c:pt idx="6">
                  <c:v>5023</c:v>
                </c:pt>
                <c:pt idx="7">
                  <c:v>3211</c:v>
                </c:pt>
                <c:pt idx="8">
                  <c:v>1436</c:v>
                </c:pt>
                <c:pt idx="9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F7-45B6-8488-243E296FAA37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35E-3"/>
                  <c:y val="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F7-45B6-8488-243E296FAA37}"/>
                </c:ext>
              </c:extLst>
            </c:dLbl>
            <c:dLbl>
              <c:idx val="1"/>
              <c:layout>
                <c:manualLayout>
                  <c:x val="5.2493438320209652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F7-45B6-8488-243E296FAA37}"/>
                </c:ext>
              </c:extLst>
            </c:dLbl>
            <c:dLbl>
              <c:idx val="2"/>
              <c:layout>
                <c:manualLayout>
                  <c:x val="1.7634213046203871E-3"/>
                  <c:y val="1.089490932277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F7-45B6-8488-243E296FAA37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F7-45B6-8488-243E296FAA37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F7-45B6-8488-243E296FAA37}"/>
                </c:ext>
              </c:extLst>
            </c:dLbl>
            <c:dLbl>
              <c:idx val="5"/>
              <c:layout>
                <c:manualLayout>
                  <c:x val="5.2493438320209973E-3"/>
                  <c:y val="1.876922164390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F7-45B6-8488-243E296FAA37}"/>
                </c:ext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F7-45B6-8488-243E296FAA37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F7-45B6-8488-243E296FAA37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F7-45B6-8488-243E296FAA37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F7-45B6-8488-243E296FAA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缶詰・びん詰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25174</c:v>
                </c:pt>
                <c:pt idx="1">
                  <c:v>18026</c:v>
                </c:pt>
                <c:pt idx="2">
                  <c:v>18157</c:v>
                </c:pt>
                <c:pt idx="3">
                  <c:v>5855</c:v>
                </c:pt>
                <c:pt idx="4">
                  <c:v>5877</c:v>
                </c:pt>
                <c:pt idx="5">
                  <c:v>6390</c:v>
                </c:pt>
                <c:pt idx="6">
                  <c:v>4529</c:v>
                </c:pt>
                <c:pt idx="7">
                  <c:v>5242</c:v>
                </c:pt>
                <c:pt idx="8">
                  <c:v>1430</c:v>
                </c:pt>
                <c:pt idx="9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7F7-45B6-8488-243E296F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656152"/>
        <c:axId val="403502416"/>
      </c:barChart>
      <c:catAx>
        <c:axId val="218656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3502416"/>
        <c:crosses val="autoZero"/>
        <c:auto val="1"/>
        <c:lblAlgn val="ctr"/>
        <c:lblOffset val="100"/>
        <c:noMultiLvlLbl val="0"/>
      </c:catAx>
      <c:valAx>
        <c:axId val="403502416"/>
        <c:scaling>
          <c:orientation val="minMax"/>
          <c:max val="4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86561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FD-40D0-BE98-FC45181A1542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FD-40D0-BE98-FC45181A1542}"/>
                </c:ext>
              </c:extLst>
            </c:dLbl>
            <c:dLbl>
              <c:idx val="2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FD-40D0-BE98-FC45181A1542}"/>
                </c:ext>
              </c:extLst>
            </c:dLbl>
            <c:dLbl>
              <c:idx val="3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FD-40D0-BE98-FC45181A1542}"/>
                </c:ext>
              </c:extLst>
            </c:dLbl>
            <c:dLbl>
              <c:idx val="4"/>
              <c:layout>
                <c:manualLayout>
                  <c:x val="-3.49511405043828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FD-40D0-BE98-FC45181A1542}"/>
                </c:ext>
              </c:extLst>
            </c:dLbl>
            <c:dLbl>
              <c:idx val="5"/>
              <c:layout>
                <c:manualLayout>
                  <c:x val="-6.9899529058802838E-3"/>
                  <c:y val="1.433691756272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FD-40D0-BE98-FC45181A1542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FD-40D0-BE98-FC45181A1542}"/>
                </c:ext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FD-40D0-BE98-FC45181A1542}"/>
                </c:ext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FD-40D0-BE98-FC45181A1542}"/>
                </c:ext>
              </c:extLst>
            </c:dLbl>
            <c:dLbl>
              <c:idx val="9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FD-40D0-BE98-FC45181A15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雑品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73873</c:v>
                </c:pt>
                <c:pt idx="1">
                  <c:v>29158</c:v>
                </c:pt>
                <c:pt idx="2">
                  <c:v>15198</c:v>
                </c:pt>
                <c:pt idx="3">
                  <c:v>14520</c:v>
                </c:pt>
                <c:pt idx="4">
                  <c:v>9175</c:v>
                </c:pt>
                <c:pt idx="5">
                  <c:v>8937</c:v>
                </c:pt>
                <c:pt idx="6">
                  <c:v>8697</c:v>
                </c:pt>
                <c:pt idx="7">
                  <c:v>8507</c:v>
                </c:pt>
                <c:pt idx="8">
                  <c:v>5912</c:v>
                </c:pt>
                <c:pt idx="9">
                  <c:v>4224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FD-40D0-BE98-FC45181A1542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47488226470055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FD-40D0-BE98-FC45181A1542}"/>
                </c:ext>
              </c:extLst>
            </c:dLbl>
            <c:dLbl>
              <c:idx val="1"/>
              <c:layout>
                <c:manualLayout>
                  <c:x val="1.0484929358820394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FD-40D0-BE98-FC45181A1542}"/>
                </c:ext>
              </c:extLst>
            </c:dLbl>
            <c:dLbl>
              <c:idx val="2"/>
              <c:layout>
                <c:manualLayout>
                  <c:x val="5.2424646794102135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FD-40D0-BE98-FC45181A1542}"/>
                </c:ext>
              </c:extLst>
            </c:dLbl>
            <c:dLbl>
              <c:idx val="3"/>
              <c:layout>
                <c:manualLayout>
                  <c:x val="3.494976452940141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FD-40D0-BE98-FC45181A1542}"/>
                </c:ext>
              </c:extLst>
            </c:dLbl>
            <c:dLbl>
              <c:idx val="4"/>
              <c:layout>
                <c:manualLayout>
                  <c:x val="5.2424646794101493E-3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FD-40D0-BE98-FC45181A1542}"/>
                </c:ext>
              </c:extLst>
            </c:dLbl>
            <c:dLbl>
              <c:idx val="5"/>
              <c:layout>
                <c:manualLayout>
                  <c:x val="8.7373035348522077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FD-40D0-BE98-FC45181A1542}"/>
                </c:ext>
              </c:extLst>
            </c:dLbl>
            <c:dLbl>
              <c:idx val="6"/>
              <c:layout>
                <c:manualLayout>
                  <c:x val="5.2424646794100851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FD-40D0-BE98-FC45181A1542}"/>
                </c:ext>
              </c:extLst>
            </c:dLbl>
            <c:dLbl>
              <c:idx val="7"/>
              <c:layout>
                <c:manualLayout>
                  <c:x val="0"/>
                  <c:y val="7.1681765585752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7FD-40D0-BE98-FC45181A1542}"/>
                </c:ext>
              </c:extLst>
            </c:dLbl>
            <c:dLbl>
              <c:idx val="8"/>
              <c:layout>
                <c:manualLayout>
                  <c:x val="-1.747488226470070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7FD-40D0-BE98-FC45181A1542}"/>
                </c:ext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7FD-40D0-BE98-FC45181A15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雑品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77928</c:v>
                </c:pt>
                <c:pt idx="1">
                  <c:v>27774</c:v>
                </c:pt>
                <c:pt idx="2">
                  <c:v>15487</c:v>
                </c:pt>
                <c:pt idx="3">
                  <c:v>16720</c:v>
                </c:pt>
                <c:pt idx="4">
                  <c:v>5917</c:v>
                </c:pt>
                <c:pt idx="5">
                  <c:v>12547</c:v>
                </c:pt>
                <c:pt idx="6">
                  <c:v>9138</c:v>
                </c:pt>
                <c:pt idx="7">
                  <c:v>10326</c:v>
                </c:pt>
                <c:pt idx="8">
                  <c:v>3024</c:v>
                </c:pt>
                <c:pt idx="9">
                  <c:v>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7FD-40D0-BE98-FC45181A1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503200"/>
        <c:axId val="403503592"/>
      </c:barChart>
      <c:catAx>
        <c:axId val="40350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3503592"/>
        <c:crosses val="autoZero"/>
        <c:auto val="1"/>
        <c:lblAlgn val="ctr"/>
        <c:lblOffset val="100"/>
        <c:noMultiLvlLbl val="0"/>
      </c:catAx>
      <c:valAx>
        <c:axId val="4035035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35032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5E-4FE6-A8A2-3C746C1A4BDE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5E-4FE6-A8A2-3C746C1A4BDE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5E-4FE6-A8A2-3C746C1A4BDE}"/>
                </c:ext>
              </c:extLst>
            </c:dLbl>
            <c:dLbl>
              <c:idx val="3"/>
              <c:layout>
                <c:manualLayout>
                  <c:x val="2.8811659586728367E-5"/>
                  <c:y val="2.873079038498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5E-4FE6-A8A2-3C746C1A4BDE}"/>
                </c:ext>
              </c:extLst>
            </c:dLbl>
            <c:dLbl>
              <c:idx val="4"/>
              <c:layout>
                <c:manualLayout>
                  <c:x val="-1.8041720688528392E-3"/>
                  <c:y val="5.5214204915214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5E-4FE6-A8A2-3C746C1A4BDE}"/>
                </c:ext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5E-4FE6-A8A2-3C746C1A4BDE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5E-4FE6-A8A2-3C746C1A4BDE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5E-4FE6-A8A2-3C746C1A4BDE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5E-4FE6-A8A2-3C746C1A4BDE}"/>
                </c:ext>
              </c:extLst>
            </c:dLbl>
            <c:dLbl>
              <c:idx val="9"/>
              <c:layout>
                <c:manualLayout>
                  <c:x val="-5.4028186235756679E-3"/>
                  <c:y val="8.7874973723981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5E-4FE6-A8A2-3C746C1A4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163538</c:v>
                </c:pt>
                <c:pt idx="1">
                  <c:v>117222</c:v>
                </c:pt>
                <c:pt idx="2">
                  <c:v>96864</c:v>
                </c:pt>
                <c:pt idx="3">
                  <c:v>93536</c:v>
                </c:pt>
                <c:pt idx="4">
                  <c:v>80303</c:v>
                </c:pt>
                <c:pt idx="5">
                  <c:v>73104</c:v>
                </c:pt>
                <c:pt idx="6">
                  <c:v>60795</c:v>
                </c:pt>
                <c:pt idx="7">
                  <c:v>55367</c:v>
                </c:pt>
                <c:pt idx="8">
                  <c:v>53901</c:v>
                </c:pt>
                <c:pt idx="9">
                  <c:v>51132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5E-4FE6-A8A2-3C746C1A4BDE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5E-4FE6-A8A2-3C746C1A4BDE}"/>
                </c:ext>
              </c:extLst>
            </c:dLbl>
            <c:dLbl>
              <c:idx val="1"/>
              <c:layout>
                <c:manualLayout>
                  <c:x val="-1.6001011921702886E-3"/>
                  <c:y val="-2.9947044888227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5E-4FE6-A8A2-3C746C1A4BDE}"/>
                </c:ext>
              </c:extLst>
            </c:dLbl>
            <c:dLbl>
              <c:idx val="2"/>
              <c:layout>
                <c:manualLayout>
                  <c:x val="5.4806803768002238E-3"/>
                  <c:y val="8.4884721804631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5E-4FE6-A8A2-3C746C1A4BDE}"/>
                </c:ext>
              </c:extLst>
            </c:dLbl>
            <c:dLbl>
              <c:idx val="3"/>
              <c:layout>
                <c:manualLayout>
                  <c:x val="9.1292202932464119E-3"/>
                  <c:y val="9.1629192826488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5E-4FE6-A8A2-3C746C1A4BDE}"/>
                </c:ext>
              </c:extLst>
            </c:dLbl>
            <c:dLbl>
              <c:idx val="4"/>
              <c:layout>
                <c:manualLayout>
                  <c:x val="1.9010073540004287E-3"/>
                  <c:y val="-8.5264361938591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5E-4FE6-A8A2-3C746C1A4BDE}"/>
                </c:ext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5E-4FE6-A8A2-3C746C1A4BDE}"/>
                </c:ext>
              </c:extLst>
            </c:dLbl>
            <c:dLbl>
              <c:idx val="6"/>
              <c:layout>
                <c:manualLayout>
                  <c:x val="3.8368697888667533E-5"/>
                  <c:y val="-2.72075429339011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5E-4FE6-A8A2-3C746C1A4BDE}"/>
                </c:ext>
              </c:extLst>
            </c:dLbl>
            <c:dLbl>
              <c:idx val="7"/>
              <c:layout>
                <c:manualLayout>
                  <c:x val="8.9533988974269778E-3"/>
                  <c:y val="6.205241424175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5E-4FE6-A8A2-3C746C1A4BDE}"/>
                </c:ext>
              </c:extLst>
            </c:dLbl>
            <c:dLbl>
              <c:idx val="8"/>
              <c:layout>
                <c:manualLayout>
                  <c:x val="7.1492268285740079E-3"/>
                  <c:y val="2.704818781594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5E-4FE6-A8A2-3C746C1A4BDE}"/>
                </c:ext>
              </c:extLst>
            </c:dLbl>
            <c:dLbl>
              <c:idx val="9"/>
              <c:layout>
                <c:manualLayout>
                  <c:x val="9.5570383019391656E-6"/>
                  <c:y val="9.0412938323242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5E-4FE6-A8A2-3C746C1A4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187194</c:v>
                </c:pt>
                <c:pt idx="1">
                  <c:v>139726</c:v>
                </c:pt>
                <c:pt idx="2">
                  <c:v>75169</c:v>
                </c:pt>
                <c:pt idx="3">
                  <c:v>86949</c:v>
                </c:pt>
                <c:pt idx="4">
                  <c:v>69787</c:v>
                </c:pt>
                <c:pt idx="5">
                  <c:v>94404</c:v>
                </c:pt>
                <c:pt idx="6">
                  <c:v>48114</c:v>
                </c:pt>
                <c:pt idx="7">
                  <c:v>93312</c:v>
                </c:pt>
                <c:pt idx="8">
                  <c:v>51898</c:v>
                </c:pt>
                <c:pt idx="9">
                  <c:v>45618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25E-4FE6-A8A2-3C746C1A4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03504376"/>
        <c:axId val="403504768"/>
      </c:barChart>
      <c:catAx>
        <c:axId val="403504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3504768"/>
        <c:crosses val="autoZero"/>
        <c:auto val="1"/>
        <c:lblAlgn val="ctr"/>
        <c:lblOffset val="100"/>
        <c:noMultiLvlLbl val="0"/>
      </c:catAx>
      <c:valAx>
        <c:axId val="40350476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350437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8BF-4081-89ED-9489932DF916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8BF-4081-89ED-9489932DF916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8BF-4081-89ED-9489932DF916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8BF-4081-89ED-9489932DF916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8BF-4081-89ED-9489932DF916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8BF-4081-89ED-9489932DF916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8BF-4081-89ED-9489932DF916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8BF-4081-89ED-9489932DF916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8BF-4081-89ED-9489932DF916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8BF-4081-89ED-9489932DF916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E8BF-4081-89ED-9489932DF916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BF-4081-89ED-9489932DF916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8BF-4081-89ED-9489932DF916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8BF-4081-89ED-9489932DF916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8BF-4081-89ED-9489932DF916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8BF-4081-89ED-9489932DF916}"/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BF-4081-89ED-9489932DF916}"/>
                </c:ext>
              </c:extLst>
            </c:dLbl>
            <c:dLbl>
              <c:idx val="6"/>
              <c:layout>
                <c:manualLayout>
                  <c:x val="0.12964752950637709"/>
                  <c:y val="-7.97082798570883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8BF-4081-89ED-9489932DF916}"/>
                </c:ext>
              </c:extLst>
            </c:dLbl>
            <c:dLbl>
              <c:idx val="7"/>
              <c:layout>
                <c:manualLayout>
                  <c:x val="0.18235378268126451"/>
                  <c:y val="-0.14359788176257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8BF-4081-89ED-9489932DF916}"/>
                </c:ext>
              </c:extLst>
            </c:dLbl>
            <c:dLbl>
              <c:idx val="8"/>
              <c:layout>
                <c:manualLayout>
                  <c:x val="1.1163558300746746E-2"/>
                  <c:y val="-6.084324811821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E8BF-4081-89ED-9489932DF916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8BF-4081-89ED-9489932DF916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8BF-4081-89ED-9489932DF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163538</c:v>
                </c:pt>
                <c:pt idx="1">
                  <c:v>117222</c:v>
                </c:pt>
                <c:pt idx="2">
                  <c:v>96864</c:v>
                </c:pt>
                <c:pt idx="3">
                  <c:v>93536</c:v>
                </c:pt>
                <c:pt idx="4">
                  <c:v>80303</c:v>
                </c:pt>
                <c:pt idx="5">
                  <c:v>73104</c:v>
                </c:pt>
                <c:pt idx="6">
                  <c:v>60795</c:v>
                </c:pt>
                <c:pt idx="7">
                  <c:v>55367</c:v>
                </c:pt>
                <c:pt idx="8">
                  <c:v>53901</c:v>
                </c:pt>
                <c:pt idx="9">
                  <c:v>51132</c:v>
                </c:pt>
                <c:pt idx="10">
                  <c:v>347583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8BF-4081-89ED-9489932DF91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1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A52-467E-96B8-5D872E35329A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A52-467E-96B8-5D872E35329A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A52-467E-96B8-5D872E35329A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A52-467E-96B8-5D872E35329A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A52-467E-96B8-5D872E35329A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A52-467E-96B8-5D872E35329A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A52-467E-96B8-5D872E35329A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A52-467E-96B8-5D872E35329A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A52-467E-96B8-5D872E35329A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A52-467E-96B8-5D872E35329A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EA52-467E-96B8-5D872E35329A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52-467E-96B8-5D872E35329A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A52-467E-96B8-5D872E35329A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52-467E-96B8-5D872E35329A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52-467E-96B8-5D872E35329A}"/>
                </c:ext>
              </c:extLst>
            </c:dLbl>
            <c:dLbl>
              <c:idx val="4"/>
              <c:layout>
                <c:manualLayout>
                  <c:x val="-0.13890070213304567"/>
                  <c:y val="-0.1000572655690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A52-467E-96B8-5D872E35329A}"/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A52-467E-96B8-5D872E35329A}"/>
                </c:ext>
              </c:extLst>
            </c:dLbl>
            <c:dLbl>
              <c:idx val="6"/>
              <c:layout>
                <c:manualLayout>
                  <c:x val="9.9923658019904868E-2"/>
                  <c:y val="-6.9839086078763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A52-467E-96B8-5D872E35329A}"/>
                </c:ext>
              </c:extLst>
            </c:dLbl>
            <c:dLbl>
              <c:idx val="7"/>
              <c:layout>
                <c:manualLayout>
                  <c:x val="0.12568581211612503"/>
                  <c:y val="-0.117479849386897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52-467E-96B8-5D872E35329A}"/>
                </c:ext>
              </c:extLst>
            </c:dLbl>
            <c:dLbl>
              <c:idx val="8"/>
              <c:layout>
                <c:manualLayout>
                  <c:x val="9.9722077887472185E-2"/>
                  <c:y val="-5.0409064720568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52-467E-96B8-5D872E35329A}"/>
                </c:ext>
              </c:extLst>
            </c:dLbl>
            <c:dLbl>
              <c:idx val="9"/>
              <c:layout>
                <c:manualLayout>
                  <c:x val="0.12454561200154547"/>
                  <c:y val="-4.237349488741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A52-467E-96B8-5D872E35329A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A52-467E-96B8-5D872E3532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187194</c:v>
                </c:pt>
                <c:pt idx="1">
                  <c:v>139726</c:v>
                </c:pt>
                <c:pt idx="2">
                  <c:v>75169</c:v>
                </c:pt>
                <c:pt idx="3">
                  <c:v>86949</c:v>
                </c:pt>
                <c:pt idx="4">
                  <c:v>69787</c:v>
                </c:pt>
                <c:pt idx="5">
                  <c:v>94404</c:v>
                </c:pt>
                <c:pt idx="6">
                  <c:v>48114</c:v>
                </c:pt>
                <c:pt idx="7">
                  <c:v>93312</c:v>
                </c:pt>
                <c:pt idx="8">
                  <c:v>51898</c:v>
                </c:pt>
                <c:pt idx="9">
                  <c:v>45618</c:v>
                </c:pt>
                <c:pt idx="10">
                  <c:v>353816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A52-467E-96B8-5D872E3532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6555998229305E-2"/>
                  <c:y val="1.851823228878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27-4670-ADB3-CA3C7DAA4EFE}"/>
                </c:ext>
              </c:extLst>
            </c:dLbl>
            <c:dLbl>
              <c:idx val="1"/>
              <c:layout>
                <c:manualLayout>
                  <c:x val="-1.5936254980079681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27-4670-ADB3-CA3C7DAA4EFE}"/>
                </c:ext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27-4670-ADB3-CA3C7DAA4EFE}"/>
                </c:ext>
              </c:extLst>
            </c:dLbl>
            <c:dLbl>
              <c:idx val="3"/>
              <c:layout>
                <c:manualLayout>
                  <c:x val="-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27-4670-ADB3-CA3C7DAA4EFE}"/>
                </c:ext>
              </c:extLst>
            </c:dLbl>
            <c:dLbl>
              <c:idx val="4"/>
              <c:layout>
                <c:manualLayout>
                  <c:x val="-3.5413899955733276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27-4670-ADB3-CA3C7DAA4EFE}"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27-4670-ADB3-CA3C7DAA4EFE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27-4670-ADB3-CA3C7DAA4EFE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27-4670-ADB3-CA3C7DAA4EFE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27-4670-ADB3-CA3C7DAA4EFE}"/>
                </c:ext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27-4670-ADB3-CA3C7DAA4E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非鉄金属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飲料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15994</c:v>
                </c:pt>
                <c:pt idx="1">
                  <c:v>10119</c:v>
                </c:pt>
                <c:pt idx="2">
                  <c:v>7914</c:v>
                </c:pt>
                <c:pt idx="3">
                  <c:v>5849</c:v>
                </c:pt>
                <c:pt idx="4">
                  <c:v>5549</c:v>
                </c:pt>
                <c:pt idx="5">
                  <c:v>4990</c:v>
                </c:pt>
                <c:pt idx="6">
                  <c:v>4369</c:v>
                </c:pt>
                <c:pt idx="7">
                  <c:v>4192</c:v>
                </c:pt>
                <c:pt idx="8">
                  <c:v>2956</c:v>
                </c:pt>
                <c:pt idx="9">
                  <c:v>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27-4670-ADB3-CA3C7DAA4EFE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27-4670-ADB3-CA3C7DAA4EFE}"/>
                </c:ext>
              </c:extLst>
            </c:dLbl>
            <c:dLbl>
              <c:idx val="1"/>
              <c:layout>
                <c:manualLayout>
                  <c:x val="1.77069499778659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27-4670-ADB3-CA3C7DAA4EFE}"/>
                </c:ext>
              </c:extLst>
            </c:dLbl>
            <c:dLbl>
              <c:idx val="2"/>
              <c:layout>
                <c:manualLayout>
                  <c:x val="1.7706949977866313E-3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27-4670-ADB3-CA3C7DAA4EFE}"/>
                </c:ext>
              </c:extLst>
            </c:dLbl>
            <c:dLbl>
              <c:idx val="3"/>
              <c:layout>
                <c:manualLayout>
                  <c:x val="5.3120849933598934E-3"/>
                  <c:y val="-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27-4670-ADB3-CA3C7DAA4EFE}"/>
                </c:ext>
              </c:extLst>
            </c:dLbl>
            <c:dLbl>
              <c:idx val="4"/>
              <c:layout>
                <c:manualLayout>
                  <c:x val="5.3119455685569188E-3"/>
                  <c:y val="1.851823228878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27-4670-ADB3-CA3C7DAA4EFE}"/>
                </c:ext>
              </c:extLst>
            </c:dLbl>
            <c:dLbl>
              <c:idx val="5"/>
              <c:layout>
                <c:manualLayout>
                  <c:x val="1.7706949977866313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27-4670-ADB3-CA3C7DAA4EFE}"/>
                </c:ext>
              </c:extLst>
            </c:dLbl>
            <c:dLbl>
              <c:idx val="6"/>
              <c:layout>
                <c:manualLayout>
                  <c:x val="8.8534749889331559E-3"/>
                  <c:y val="1.851794065848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727-4670-ADB3-CA3C7DAA4EFE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727-4670-ADB3-CA3C7DAA4EFE}"/>
                </c:ext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727-4670-ADB3-CA3C7DAA4EFE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727-4670-ADB3-CA3C7DAA4E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非鉄金属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飲料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20051</c:v>
                </c:pt>
                <c:pt idx="1">
                  <c:v>10701</c:v>
                </c:pt>
                <c:pt idx="2">
                  <c:v>7066</c:v>
                </c:pt>
                <c:pt idx="3">
                  <c:v>5956</c:v>
                </c:pt>
                <c:pt idx="4">
                  <c:v>4196</c:v>
                </c:pt>
                <c:pt idx="5">
                  <c:v>4575</c:v>
                </c:pt>
                <c:pt idx="6">
                  <c:v>3363</c:v>
                </c:pt>
                <c:pt idx="7">
                  <c:v>16875</c:v>
                </c:pt>
                <c:pt idx="8">
                  <c:v>3142</c:v>
                </c:pt>
                <c:pt idx="9">
                  <c:v>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727-4670-ADB3-CA3C7DAA4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471344"/>
        <c:axId val="404471736"/>
      </c:barChart>
      <c:catAx>
        <c:axId val="40447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471736"/>
        <c:crosses val="autoZero"/>
        <c:auto val="1"/>
        <c:lblAlgn val="ctr"/>
        <c:lblOffset val="100"/>
        <c:noMultiLvlLbl val="0"/>
      </c:catAx>
      <c:valAx>
        <c:axId val="4044717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044713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2,337,774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2,337,774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3C4-433B-8BB8-17DB29B3F8DE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3C4-433B-8BB8-17DB29B3F8DE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3C4-433B-8BB8-17DB29B3F8DE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3C4-433B-8BB8-17DB29B3F8DE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3C4-433B-8BB8-17DB29B3F8DE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C4-433B-8BB8-17DB29B3F8DE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C4-433B-8BB8-17DB29B3F8D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418657</c:v>
                </c:pt>
                <c:pt idx="2">
                  <c:v>502755</c:v>
                </c:pt>
                <c:pt idx="3">
                  <c:v>151070</c:v>
                </c:pt>
                <c:pt idx="4">
                  <c:v>246495</c:v>
                </c:pt>
                <c:pt idx="5">
                  <c:v>827357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C4-433B-8BB8-17DB29B3F8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2</a:t>
            </a:r>
            <a:r>
              <a:rPr lang="ja-JP" altLang="en-US" sz="1100" baseline="0"/>
              <a:t>年</a:t>
            </a:r>
            <a:r>
              <a:rPr lang="en-US" altLang="ja-JP" sz="1100" baseline="0"/>
              <a:t>8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E3-4196-B140-BA391B79C2CD}"/>
                </c:ext>
              </c:extLst>
            </c:dLbl>
            <c:dLbl>
              <c:idx val="1"/>
              <c:layout>
                <c:manualLayout>
                  <c:x val="-8.8417329796640146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E3-4196-B140-BA391B79C2CD}"/>
                </c:ext>
              </c:extLst>
            </c:dLbl>
            <c:dLbl>
              <c:idx val="2"/>
              <c:layout>
                <c:manualLayout>
                  <c:x val="-5.3050397877984082E-3"/>
                  <c:y val="-7.663136935469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E3-4196-B140-BA391B79C2CD}"/>
                </c:ext>
              </c:extLst>
            </c:dLbl>
            <c:dLbl>
              <c:idx val="3"/>
              <c:layout>
                <c:manualLayout>
                  <c:x val="-5.3050397877984733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E3-4196-B140-BA391B79C2CD}"/>
                </c:ext>
              </c:extLst>
            </c:dLbl>
            <c:dLbl>
              <c:idx val="4"/>
              <c:layout>
                <c:manualLayout>
                  <c:x val="-8.841732979664078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E3-4196-B140-BA391B79C2CD}"/>
                </c:ext>
              </c:extLst>
            </c:dLbl>
            <c:dLbl>
              <c:idx val="5"/>
              <c:layout>
                <c:manualLayout>
                  <c:x val="-7.073386383731211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E3-4196-B140-BA391B79C2CD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E3-4196-B140-BA391B79C2CD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E3-4196-B140-BA391B79C2CD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E3-4196-B140-BA391B79C2CD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E3-4196-B140-BA391B79C2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106897</c:v>
                </c:pt>
                <c:pt idx="1">
                  <c:v>20946</c:v>
                </c:pt>
                <c:pt idx="2">
                  <c:v>20363</c:v>
                </c:pt>
                <c:pt idx="3">
                  <c:v>18207</c:v>
                </c:pt>
                <c:pt idx="4">
                  <c:v>12234</c:v>
                </c:pt>
                <c:pt idx="5">
                  <c:v>10169</c:v>
                </c:pt>
                <c:pt idx="6">
                  <c:v>9879</c:v>
                </c:pt>
                <c:pt idx="7">
                  <c:v>7972</c:v>
                </c:pt>
                <c:pt idx="8">
                  <c:v>6541</c:v>
                </c:pt>
                <c:pt idx="9">
                  <c:v>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E3-4196-B140-BA391B79C2CD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E3-4196-B140-BA391B79C2CD}"/>
                </c:ext>
              </c:extLst>
            </c:dLbl>
            <c:dLbl>
              <c:idx val="1"/>
              <c:layout>
                <c:manualLayout>
                  <c:x val="5.3050397877984082E-3"/>
                  <c:y val="1.915678643617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E3-4196-B140-BA391B79C2CD}"/>
                </c:ext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E3-4196-B140-BA391B79C2CD}"/>
                </c:ext>
              </c:extLst>
            </c:dLbl>
            <c:dLbl>
              <c:idx val="3"/>
              <c:layout>
                <c:manualLayout>
                  <c:x val="1.4146772767462422E-2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E3-4196-B140-BA391B79C2CD}"/>
                </c:ext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E3-4196-B140-BA391B79C2CD}"/>
                </c:ext>
              </c:extLst>
            </c:dLbl>
            <c:dLbl>
              <c:idx val="5"/>
              <c:layout>
                <c:manualLayout>
                  <c:x val="3.5366931918656055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E3-4196-B140-BA391B79C2CD}"/>
                </c:ext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E3-4196-B140-BA391B79C2CD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E3-4196-B140-BA391B79C2CD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E3-4196-B140-BA391B79C2CD}"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3E3-4196-B140-BA391B79C2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123481</c:v>
                </c:pt>
                <c:pt idx="1">
                  <c:v>22629</c:v>
                </c:pt>
                <c:pt idx="2">
                  <c:v>18912</c:v>
                </c:pt>
                <c:pt idx="3">
                  <c:v>16373</c:v>
                </c:pt>
                <c:pt idx="4">
                  <c:v>11725</c:v>
                </c:pt>
                <c:pt idx="5">
                  <c:v>10073</c:v>
                </c:pt>
                <c:pt idx="6">
                  <c:v>13230</c:v>
                </c:pt>
                <c:pt idx="7">
                  <c:v>7936</c:v>
                </c:pt>
                <c:pt idx="8">
                  <c:v>5032</c:v>
                </c:pt>
                <c:pt idx="9">
                  <c:v>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3E3-4196-B140-BA391B79C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472520"/>
        <c:axId val="404472912"/>
      </c:barChart>
      <c:catAx>
        <c:axId val="404472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472912"/>
        <c:crosses val="autoZero"/>
        <c:auto val="1"/>
        <c:lblAlgn val="ctr"/>
        <c:lblOffset val="100"/>
        <c:noMultiLvlLbl val="0"/>
      </c:catAx>
      <c:valAx>
        <c:axId val="404472912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4725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035676724423837E-7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5A-4A94-9EFD-D13FFD4B4F96}"/>
                </c:ext>
              </c:extLst>
            </c:dLbl>
            <c:dLbl>
              <c:idx val="1"/>
              <c:layout>
                <c:manualLayout>
                  <c:x val="-1.7825309441055873E-2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5A-4A94-9EFD-D13FFD4B4F96}"/>
                </c:ext>
              </c:extLst>
            </c:dLbl>
            <c:dLbl>
              <c:idx val="2"/>
              <c:layout>
                <c:manualLayout>
                  <c:x val="-1.4260247552844706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5A-4A94-9EFD-D13FFD4B4F96}"/>
                </c:ext>
              </c:extLst>
            </c:dLbl>
            <c:dLbl>
              <c:idx val="3"/>
              <c:layout>
                <c:manualLayout>
                  <c:x val="-1.42602475528447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5A-4A94-9EFD-D13FFD4B4F96}"/>
                </c:ext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5A-4A94-9EFD-D13FFD4B4F96}"/>
                </c:ext>
              </c:extLst>
            </c:dLbl>
            <c:dLbl>
              <c:idx val="5"/>
              <c:layout>
                <c:manualLayout>
                  <c:x val="-1.4260247552844739E-2"/>
                  <c:y val="3.7348272642389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5A-4A94-9EFD-D13FFD4B4F96}"/>
                </c:ext>
              </c:extLst>
            </c:dLbl>
            <c:dLbl>
              <c:idx val="6"/>
              <c:layout>
                <c:manualLayout>
                  <c:x val="-1.0695185664633506E-2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5A-4A94-9EFD-D13FFD4B4F96}"/>
                </c:ext>
              </c:extLst>
            </c:dLbl>
            <c:dLbl>
              <c:idx val="7"/>
              <c:layout>
                <c:manualLayout>
                  <c:x val="-3.5650618882112992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5A-4A94-9EFD-D13FFD4B4F96}"/>
                </c:ext>
              </c:extLst>
            </c:dLbl>
            <c:dLbl>
              <c:idx val="8"/>
              <c:layout>
                <c:manualLayout>
                  <c:x val="-8.9126547205280512E-3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5A-4A94-9EFD-D13FFD4B4F96}"/>
                </c:ext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5A-4A94-9EFD-D13FFD4B4F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93826</c:v>
                </c:pt>
                <c:pt idx="1">
                  <c:v>49016</c:v>
                </c:pt>
                <c:pt idx="2">
                  <c:v>38726</c:v>
                </c:pt>
                <c:pt idx="3">
                  <c:v>36847</c:v>
                </c:pt>
                <c:pt idx="4">
                  <c:v>30551</c:v>
                </c:pt>
                <c:pt idx="5">
                  <c:v>20265</c:v>
                </c:pt>
                <c:pt idx="6">
                  <c:v>17623</c:v>
                </c:pt>
                <c:pt idx="7">
                  <c:v>17602</c:v>
                </c:pt>
                <c:pt idx="8">
                  <c:v>17530</c:v>
                </c:pt>
                <c:pt idx="9">
                  <c:v>15080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5A-4A94-9EFD-D13FFD4B4F96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5A-4A94-9EFD-D13FFD4B4F96}"/>
                </c:ext>
              </c:extLst>
            </c:dLbl>
            <c:dLbl>
              <c:idx val="1"/>
              <c:layout>
                <c:manualLayout>
                  <c:x val="7.1301237764223044E-3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5A-4A94-9EFD-D13FFD4B4F96}"/>
                </c:ext>
              </c:extLst>
            </c:dLbl>
            <c:dLbl>
              <c:idx val="2"/>
              <c:layout>
                <c:manualLayout>
                  <c:x val="1.7825309441055516E-3"/>
                  <c:y val="-3.7354154260128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5A-4A94-9EFD-D13FFD4B4F96}"/>
                </c:ext>
              </c:extLst>
            </c:dLbl>
            <c:dLbl>
              <c:idx val="3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5A-4A94-9EFD-D13FFD4B4F96}"/>
                </c:ext>
              </c:extLst>
            </c:dLbl>
            <c:dLbl>
              <c:idx val="4"/>
              <c:layout>
                <c:manualLayout>
                  <c:x val="7.1301237764222715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5A-4A94-9EFD-D13FFD4B4F96}"/>
                </c:ext>
              </c:extLst>
            </c:dLbl>
            <c:dLbl>
              <c:idx val="5"/>
              <c:layout>
                <c:manualLayout>
                  <c:x val="5.3475928323167528E-3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5A-4A94-9EFD-D13FFD4B4F96}"/>
                </c:ext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5A-4A94-9EFD-D13FFD4B4F96}"/>
                </c:ext>
              </c:extLst>
            </c:dLbl>
            <c:dLbl>
              <c:idx val="7"/>
              <c:layout>
                <c:manualLayout>
                  <c:x val="1.7398624868607214E-3"/>
                  <c:y val="-1.12050699544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15A-4A94-9EFD-D13FFD4B4F96}"/>
                </c:ext>
              </c:extLst>
            </c:dLbl>
            <c:dLbl>
              <c:idx val="8"/>
              <c:layout>
                <c:manualLayout>
                  <c:x val="3.5650618882111683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15A-4A94-9EFD-D13FFD4B4F96}"/>
                </c:ext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15A-4A94-9EFD-D13FFD4B4F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71230</c:v>
                </c:pt>
                <c:pt idx="1">
                  <c:v>43066</c:v>
                </c:pt>
                <c:pt idx="2">
                  <c:v>37691</c:v>
                </c:pt>
                <c:pt idx="3">
                  <c:v>26038</c:v>
                </c:pt>
                <c:pt idx="4">
                  <c:v>26073</c:v>
                </c:pt>
                <c:pt idx="5">
                  <c:v>19793</c:v>
                </c:pt>
                <c:pt idx="6">
                  <c:v>15668</c:v>
                </c:pt>
                <c:pt idx="7">
                  <c:v>14025</c:v>
                </c:pt>
                <c:pt idx="8">
                  <c:v>18950</c:v>
                </c:pt>
                <c:pt idx="9">
                  <c:v>20273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15A-4A94-9EFD-D13FFD4B4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473696"/>
        <c:axId val="404474088"/>
      </c:barChart>
      <c:catAx>
        <c:axId val="40447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474088"/>
        <c:crosses val="autoZero"/>
        <c:auto val="1"/>
        <c:lblAlgn val="ctr"/>
        <c:lblOffset val="100"/>
        <c:noMultiLvlLbl val="0"/>
      </c:catAx>
      <c:valAx>
        <c:axId val="4044740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4736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35-4240-9D5A-847B23EB6112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35-4240-9D5A-847B23EB6112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35-4240-9D5A-847B23EB6112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35-4240-9D5A-847B23EB6112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35-4240-9D5A-847B23EB6112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35-4240-9D5A-847B23EB6112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35-4240-9D5A-847B23EB6112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35-4240-9D5A-847B23EB6112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5-4240-9D5A-847B23EB6112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35-4240-9D5A-847B23EB61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飲料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化学肥料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15753</c:v>
                </c:pt>
                <c:pt idx="1">
                  <c:v>9737</c:v>
                </c:pt>
                <c:pt idx="2">
                  <c:v>8924</c:v>
                </c:pt>
                <c:pt idx="3">
                  <c:v>2699</c:v>
                </c:pt>
                <c:pt idx="4">
                  <c:v>2148</c:v>
                </c:pt>
                <c:pt idx="5">
                  <c:v>1661</c:v>
                </c:pt>
                <c:pt idx="6">
                  <c:v>1497</c:v>
                </c:pt>
                <c:pt idx="7">
                  <c:v>1371</c:v>
                </c:pt>
                <c:pt idx="8">
                  <c:v>1019</c:v>
                </c:pt>
                <c:pt idx="9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35-4240-9D5A-847B23EB6112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1206052514463727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35-4240-9D5A-847B23EB6112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5-4240-9D5A-847B23EB6112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35-4240-9D5A-847B23EB6112}"/>
                </c:ext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535-4240-9D5A-847B23EB6112}"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35-4240-9D5A-847B23EB6112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35-4240-9D5A-847B23EB6112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35-4240-9D5A-847B23EB6112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5-4240-9D5A-847B23EB6112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535-4240-9D5A-847B23EB6112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5-4240-9D5A-847B23EB61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飲料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化学肥料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2385</c:v>
                </c:pt>
                <c:pt idx="1">
                  <c:v>35976</c:v>
                </c:pt>
                <c:pt idx="2">
                  <c:v>9897</c:v>
                </c:pt>
                <c:pt idx="3">
                  <c:v>609</c:v>
                </c:pt>
                <c:pt idx="4">
                  <c:v>1368</c:v>
                </c:pt>
                <c:pt idx="5">
                  <c:v>2535</c:v>
                </c:pt>
                <c:pt idx="6">
                  <c:v>1095</c:v>
                </c:pt>
                <c:pt idx="7">
                  <c:v>0</c:v>
                </c:pt>
                <c:pt idx="8">
                  <c:v>457</c:v>
                </c:pt>
                <c:pt idx="9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535-4240-9D5A-847B23EB6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474872"/>
        <c:axId val="405008272"/>
      </c:barChart>
      <c:catAx>
        <c:axId val="404474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05008272"/>
        <c:crosses val="autoZero"/>
        <c:auto val="1"/>
        <c:lblAlgn val="ctr"/>
        <c:lblOffset val="100"/>
        <c:noMultiLvlLbl val="0"/>
      </c:catAx>
      <c:valAx>
        <c:axId val="4050082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044748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3475935828877002E-3"/>
                  <c:y val="-2.3738879799023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A9-4E07-B52B-488A4B732168}"/>
                </c:ext>
              </c:extLst>
            </c:dLbl>
            <c:dLbl>
              <c:idx val="1"/>
              <c:layout>
                <c:manualLayout>
                  <c:x val="-1.7825311942959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A9-4E07-B52B-488A4B732168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A9-4E07-B52B-488A4B732168}"/>
                </c:ext>
              </c:extLst>
            </c:dLbl>
            <c:dLbl>
              <c:idx val="3"/>
              <c:layout>
                <c:manualLayout>
                  <c:x val="-3.5650623885918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A9-4E07-B52B-488A4B732168}"/>
                </c:ext>
              </c:extLst>
            </c:dLbl>
            <c:dLbl>
              <c:idx val="4"/>
              <c:layout>
                <c:manualLayout>
                  <c:x val="-5.3475935828877661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A9-4E07-B52B-488A4B732168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A9-4E07-B52B-488A4B732168}"/>
                </c:ext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A9-4E07-B52B-488A4B732168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A9-4E07-B52B-488A4B732168}"/>
                </c:ext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A9-4E07-B52B-488A4B732168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A9-4E07-B52B-488A4B7321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23083</c:v>
                </c:pt>
                <c:pt idx="1">
                  <c:v>19543</c:v>
                </c:pt>
                <c:pt idx="2">
                  <c:v>12948</c:v>
                </c:pt>
                <c:pt idx="3">
                  <c:v>11797</c:v>
                </c:pt>
                <c:pt idx="4">
                  <c:v>9291</c:v>
                </c:pt>
                <c:pt idx="5">
                  <c:v>8464</c:v>
                </c:pt>
                <c:pt idx="6">
                  <c:v>4291</c:v>
                </c:pt>
                <c:pt idx="7">
                  <c:v>3875</c:v>
                </c:pt>
                <c:pt idx="8">
                  <c:v>3843</c:v>
                </c:pt>
                <c:pt idx="9">
                  <c:v>3249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A9-4E07-B52B-488A4B732168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A9-4E07-B52B-488A4B732168}"/>
                </c:ext>
              </c:extLst>
            </c:dLbl>
            <c:dLbl>
              <c:idx val="1"/>
              <c:layout>
                <c:manualLayout>
                  <c:x val="3.6512414557805617E-3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A9-4E07-B52B-488A4B732168}"/>
                </c:ext>
              </c:extLst>
            </c:dLbl>
            <c:dLbl>
              <c:idx val="2"/>
              <c:layout>
                <c:manualLayout>
                  <c:x val="-1.8807809451626032E-5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A9-4E07-B52B-488A4B732168}"/>
                </c:ext>
              </c:extLst>
            </c:dLbl>
            <c:dLbl>
              <c:idx val="3"/>
              <c:layout>
                <c:manualLayout>
                  <c:x val="1.2308027004645809E-2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A9-4E07-B52B-488A4B732168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A9-4E07-B52B-488A4B732168}"/>
                </c:ext>
              </c:extLst>
            </c:dLbl>
            <c:dLbl>
              <c:idx val="5"/>
              <c:layout>
                <c:manualLayout>
                  <c:x val="-7.2578494533103149E-3"/>
                  <c:y val="-7.00951175168010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A9-4E07-B52B-488A4B732168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A9-4E07-B52B-488A4B732168}"/>
                </c:ext>
              </c:extLst>
            </c:dLbl>
            <c:dLbl>
              <c:idx val="7"/>
              <c:layout>
                <c:manualLayout>
                  <c:x val="1.6316476483220347E-3"/>
                  <c:y val="1.5755824748498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A9-4E07-B52B-488A4B732168}"/>
                </c:ext>
              </c:extLst>
            </c:dLbl>
            <c:dLbl>
              <c:idx val="8"/>
              <c:layout>
                <c:manualLayout>
                  <c:x val="3.3952306763793561E-3"/>
                  <c:y val="1.5825608332159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5A9-4E07-B52B-488A4B732168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A9-4E07-B52B-488A4B7321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18111</c:v>
                </c:pt>
                <c:pt idx="1">
                  <c:v>16638</c:v>
                </c:pt>
                <c:pt idx="2">
                  <c:v>14596</c:v>
                </c:pt>
                <c:pt idx="3">
                  <c:v>8495</c:v>
                </c:pt>
                <c:pt idx="4">
                  <c:v>8329</c:v>
                </c:pt>
                <c:pt idx="5">
                  <c:v>37610</c:v>
                </c:pt>
                <c:pt idx="6">
                  <c:v>4327</c:v>
                </c:pt>
                <c:pt idx="7">
                  <c:v>4085</c:v>
                </c:pt>
                <c:pt idx="8">
                  <c:v>3685</c:v>
                </c:pt>
                <c:pt idx="9">
                  <c:v>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5A9-4E07-B52B-488A4B732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009056"/>
        <c:axId val="405009448"/>
      </c:barChart>
      <c:catAx>
        <c:axId val="40500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009448"/>
        <c:crosses val="autoZero"/>
        <c:auto val="1"/>
        <c:lblAlgn val="ctr"/>
        <c:lblOffset val="100"/>
        <c:noMultiLvlLbl val="0"/>
      </c:catAx>
      <c:valAx>
        <c:axId val="4050094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0090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0A-4EC8-83F4-6B8821937807}"/>
                </c:ext>
              </c:extLst>
            </c:dLbl>
            <c:dLbl>
              <c:idx val="1"/>
              <c:layout>
                <c:manualLayout>
                  <c:x val="1.7729728228415892E-3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0A-4EC8-83F4-6B8821937807}"/>
                </c:ext>
              </c:extLst>
            </c:dLbl>
            <c:dLbl>
              <c:idx val="2"/>
              <c:layout>
                <c:manualLayout>
                  <c:x val="-1.7776944548598091E-3"/>
                  <c:y val="-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0A-4EC8-83F4-6B8821937807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0A-4EC8-83F4-6B8821937807}"/>
                </c:ext>
              </c:extLst>
            </c:dLbl>
            <c:dLbl>
              <c:idx val="4"/>
              <c:layout>
                <c:manualLayout>
                  <c:x val="-1.8010248718910136E-3"/>
                  <c:y val="-5.782699622440242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0A-4EC8-83F4-6B8821937807}"/>
                </c:ext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0A-4EC8-83F4-6B8821937807}"/>
                </c:ext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0A-4EC8-83F4-6B8821937807}"/>
                </c:ext>
              </c:extLst>
            </c:dLbl>
            <c:dLbl>
              <c:idx val="7"/>
              <c:layout>
                <c:manualLayout>
                  <c:x val="-1.41373994917302E-2"/>
                  <c:y val="1.075104916698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0A-4EC8-83F4-6B8821937807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0A-4EC8-83F4-6B8821937807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0A-4EC8-83F4-6B88219378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電気機械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81004</c:v>
                </c:pt>
                <c:pt idx="1">
                  <c:v>36522</c:v>
                </c:pt>
                <c:pt idx="2">
                  <c:v>28275</c:v>
                </c:pt>
                <c:pt idx="3">
                  <c:v>19043</c:v>
                </c:pt>
                <c:pt idx="4">
                  <c:v>18170</c:v>
                </c:pt>
                <c:pt idx="5">
                  <c:v>17988</c:v>
                </c:pt>
                <c:pt idx="6">
                  <c:v>17582</c:v>
                </c:pt>
                <c:pt idx="7">
                  <c:v>13596</c:v>
                </c:pt>
                <c:pt idx="8">
                  <c:v>12294</c:v>
                </c:pt>
                <c:pt idx="9">
                  <c:v>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0A-4EC8-83F4-6B8821937807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7.1110362541580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0A-4EC8-83F4-6B8821937807}"/>
                </c:ext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0A-4EC8-83F4-6B8821937807}"/>
                </c:ext>
              </c:extLst>
            </c:dLbl>
            <c:dLbl>
              <c:idx val="2"/>
              <c:layout>
                <c:manualLayout>
                  <c:x val="3.5553889097195536E-3"/>
                  <c:y val="1.0619113787247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0A-4EC8-83F4-6B8821937807}"/>
                </c:ext>
              </c:extLst>
            </c:dLbl>
            <c:dLbl>
              <c:idx val="3"/>
              <c:layout>
                <c:manualLayout>
                  <c:x val="3.5413628851949062E-3"/>
                  <c:y val="-2.1372408662820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0A-4EC8-83F4-6B8821937807}"/>
                </c:ext>
              </c:extLst>
            </c:dLbl>
            <c:dLbl>
              <c:idx val="4"/>
              <c:layout>
                <c:manualLayout>
                  <c:x val="5.3143357080364956E-3"/>
                  <c:y val="1.0618271646525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0A-4EC8-83F4-6B8821937807}"/>
                </c:ext>
              </c:extLst>
            </c:dLbl>
            <c:dLbl>
              <c:idx val="5"/>
              <c:layout>
                <c:manualLayout>
                  <c:x val="5.2957269230235107E-3"/>
                  <c:y val="1.4241161031341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0A-4EC8-83F4-6B8821937807}"/>
                </c:ext>
              </c:extLst>
            </c:dLbl>
            <c:dLbl>
              <c:idx val="6"/>
              <c:layout>
                <c:manualLayout>
                  <c:x val="1.7917204793845213E-3"/>
                  <c:y val="-3.64141648069405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0A-4EC8-83F4-6B8821937807}"/>
                </c:ext>
              </c:extLst>
            </c:dLbl>
            <c:dLbl>
              <c:idx val="7"/>
              <c:layout>
                <c:manualLayout>
                  <c:x val="3.541362885194777E-3"/>
                  <c:y val="-1.0733644925400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0A-4EC8-83F4-6B8821937807}"/>
                </c:ext>
              </c:extLst>
            </c:dLbl>
            <c:dLbl>
              <c:idx val="8"/>
              <c:layout>
                <c:manualLayout>
                  <c:x val="5.3097529475482231E-3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60A-4EC8-83F4-6B8821937807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0A-4EC8-83F4-6B88219378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電気機械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103524</c:v>
                </c:pt>
                <c:pt idx="1">
                  <c:v>27326</c:v>
                </c:pt>
                <c:pt idx="2">
                  <c:v>24339</c:v>
                </c:pt>
                <c:pt idx="3">
                  <c:v>21158</c:v>
                </c:pt>
                <c:pt idx="4">
                  <c:v>13858</c:v>
                </c:pt>
                <c:pt idx="5">
                  <c:v>18154</c:v>
                </c:pt>
                <c:pt idx="6">
                  <c:v>23456</c:v>
                </c:pt>
                <c:pt idx="7">
                  <c:v>13825</c:v>
                </c:pt>
                <c:pt idx="8">
                  <c:v>14348</c:v>
                </c:pt>
                <c:pt idx="9">
                  <c:v>9576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60A-4EC8-83F4-6B882193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010232"/>
        <c:axId val="405010624"/>
      </c:barChart>
      <c:catAx>
        <c:axId val="40501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010624"/>
        <c:crosses val="autoZero"/>
        <c:auto val="1"/>
        <c:lblAlgn val="ctr"/>
        <c:lblOffset val="100"/>
        <c:noMultiLvlLbl val="0"/>
      </c:catAx>
      <c:valAx>
        <c:axId val="405010624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01023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B-4860-8B85-A29FB23303BE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B-4860-8B85-A29FB23303BE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BB-4860-8B85-A29FB23303BE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BB-4860-8B85-A29FB23303BE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921810699588555E-3"/>
                  <c:y val="-5.517241379310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BB-4860-8B85-A29FB23303BE}"/>
                </c:ext>
              </c:extLst>
            </c:dLbl>
            <c:dLbl>
              <c:idx val="1"/>
              <c:layout>
                <c:manualLayout>
                  <c:x val="-2.6337448559670781E-2"/>
                  <c:y val="-5.5172413793103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BB-4860-8B85-A29FB23303BE}"/>
                </c:ext>
              </c:extLst>
            </c:dLbl>
            <c:dLbl>
              <c:idx val="2"/>
              <c:layout>
                <c:manualLayout>
                  <c:x val="-3.4567901234567933E-2"/>
                  <c:y val="-4.5977011494252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BB-4860-8B85-A29FB23303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BB-4860-8B85-A29FB233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011408"/>
        <c:axId val="405011800"/>
      </c:lineChart>
      <c:catAx>
        <c:axId val="405011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01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011800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01140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B-4A94-A017-ABEEC9309EB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B-4A94-A017-ABEEC9309EBF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BB-4A94-A017-ABEEC9309EB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BB-4A94-A017-ABEEC9309EB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443757725587218E-3"/>
                  <c:y val="-9.090909090909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BB-4A94-A017-ABEEC9309EBF}"/>
                </c:ext>
              </c:extLst>
            </c:dLbl>
            <c:dLbl>
              <c:idx val="1"/>
              <c:layout>
                <c:manualLayout>
                  <c:x val="-2.3073753605274017E-2"/>
                  <c:y val="-7.0707070707070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BB-4A94-A017-ABEEC9309EBF}"/>
                </c:ext>
              </c:extLst>
            </c:dLbl>
            <c:dLbl>
              <c:idx val="2"/>
              <c:layout>
                <c:manualLayout>
                  <c:x val="-3.6258755665430575E-2"/>
                  <c:y val="-4.040404040404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BB-4A94-A017-ABEEC9309E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BB-4A94-A017-ABEEC9309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430112"/>
        <c:axId val="405430504"/>
      </c:lineChart>
      <c:catAx>
        <c:axId val="40543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430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3050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4301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45-49E2-9774-388918A7A5D5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5-49E2-9774-388918A7A5D5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45-49E2-9774-388918A7A5D5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45-49E2-9774-388918A7A5D5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2"/>
              <c:layout>
                <c:manualLayout>
                  <c:x val="-3.4217048392995268E-2"/>
                  <c:y val="-4.8858447488584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45-49E2-9774-388918A7A5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45-49E2-9774-388918A7A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431288"/>
        <c:axId val="405431680"/>
      </c:lineChart>
      <c:catAx>
        <c:axId val="405431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4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31680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43128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56-4BD3-B797-3F88DCECB884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6-4BD3-B797-3F88DCECB884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56-4BD3-B797-3F88DCECB884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56-4BD3-B797-3F88DCECB884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625000000000007E-2"/>
                  <c:y val="-5.2459016393442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56-4BD3-B797-3F88DCECB884}"/>
                </c:ext>
              </c:extLst>
            </c:dLbl>
            <c:dLbl>
              <c:idx val="1"/>
              <c:layout>
                <c:manualLayout>
                  <c:x val="-6.9444444444444762E-3"/>
                  <c:y val="-8.0144793650486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56-4BD3-B797-3F88DCECB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56-4BD3-B797-3F88DCECB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432464"/>
        <c:axId val="405432856"/>
      </c:lineChart>
      <c:catAx>
        <c:axId val="40543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432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32856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432464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D6-4DE5-B9AC-E8B244E0AD92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6-4DE5-B9AC-E8B244E0AD92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D6-4DE5-B9AC-E8B244E0AD92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D6-4DE5-B9AC-E8B244E0AD92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D6-4DE5-B9AC-E8B244E0AD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D6-4DE5-B9AC-E8B244E0A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316824"/>
        <c:axId val="405317216"/>
      </c:lineChart>
      <c:catAx>
        <c:axId val="405316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3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31721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3168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2</a:t>
            </a:r>
            <a:r>
              <a:rPr lang="ja-JP" altLang="en-US" sz="1200" baseline="0"/>
              <a:t>年</a:t>
            </a:r>
            <a:r>
              <a:rPr lang="en-US" altLang="ja-JP" sz="1200" baseline="0"/>
              <a:t>8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9.9800399201596807E-3"/>
                  <c:y val="2.8248581287295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1C-4C8A-90D0-A16169780445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1C-4C8A-90D0-A16169780445}"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1C-4C8A-90D0-A16169780445}"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1C-4C8A-90D0-A16169780445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130022</c:v>
                </c:pt>
                <c:pt idx="1">
                  <c:v>278511</c:v>
                </c:pt>
                <c:pt idx="2">
                  <c:v>324608</c:v>
                </c:pt>
                <c:pt idx="3">
                  <c:v>120069</c:v>
                </c:pt>
                <c:pt idx="4">
                  <c:v>143582</c:v>
                </c:pt>
                <c:pt idx="5">
                  <c:v>561835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1C-4C8A-90D0-A16169780445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1C-4C8A-90D0-A16169780445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1C-4C8A-90D0-A16169780445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1C-4C8A-90D0-A16169780445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1C-4C8A-90D0-A16169780445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61418</c:v>
                </c:pt>
                <c:pt idx="1">
                  <c:v>140146</c:v>
                </c:pt>
                <c:pt idx="2">
                  <c:v>178147</c:v>
                </c:pt>
                <c:pt idx="3">
                  <c:v>31001</c:v>
                </c:pt>
                <c:pt idx="4">
                  <c:v>102913</c:v>
                </c:pt>
                <c:pt idx="5">
                  <c:v>265522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1C-4C8A-90D0-A16169780445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1C-4C8A-90D0-A16169780445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1C-4C8A-90D0-A16169780445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1C-4C8A-90D0-A16169780445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1C-4C8A-90D0-A16169780445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91C-4C8A-90D0-A16169780445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1C-4C8A-90D0-A16169780445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0.67917885499373176</c:v>
                </c:pt>
                <c:pt idx="1">
                  <c:v>0.66524864029503861</c:v>
                </c:pt>
                <c:pt idx="2">
                  <c:v>0.64565842209426061</c:v>
                </c:pt>
                <c:pt idx="3">
                  <c:v>0.79479049447276096</c:v>
                </c:pt>
                <c:pt idx="4">
                  <c:v>0.58249457392644877</c:v>
                </c:pt>
                <c:pt idx="5">
                  <c:v>0.67907203299180408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91C-4C8A-90D0-A16169780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7301552"/>
        <c:axId val="217301944"/>
        <c:axId val="0"/>
      </c:bar3DChart>
      <c:catAx>
        <c:axId val="2173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7301944"/>
        <c:crosses val="autoZero"/>
        <c:auto val="1"/>
        <c:lblAlgn val="ctr"/>
        <c:lblOffset val="100"/>
        <c:noMultiLvlLbl val="0"/>
      </c:catAx>
      <c:valAx>
        <c:axId val="21730194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730155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1F-44FF-B1AF-1EB6DD70CE7C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F-44FF-B1AF-1EB6DD70CE7C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1F-44FF-B1AF-1EB6DD70CE7C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1F-44FF-B1AF-1EB6DD70CE7C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1F-44FF-B1AF-1EB6DD70CE7C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1F-44FF-B1AF-1EB6DD70CE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1F-44FF-B1AF-1EB6DD70C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318000"/>
        <c:axId val="405318392"/>
      </c:lineChart>
      <c:catAx>
        <c:axId val="405318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318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31839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3180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4-4B05-A934-D5ED5D45FD9A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4-4B05-A934-D5ED5D45FD9A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D4-4B05-A934-D5ED5D45FD9A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D4-4B05-A934-D5ED5D45FD9A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03122356555687E-2"/>
                  <c:y val="-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D4-4B05-A934-D5ED5D45FD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D4-4B05-A934-D5ED5D45F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319176"/>
        <c:axId val="405319568"/>
      </c:lineChart>
      <c:catAx>
        <c:axId val="40531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31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319568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319176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B-4D22-902B-294F8F4439BD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B-4D22-902B-294F8F4439BD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5B-4D22-902B-294F8F4439BD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5B-4D22-902B-294F8F4439BD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84927916120585E-2"/>
                  <c:y val="-9.5238095238095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5B-4D22-902B-294F8F4439BD}"/>
                </c:ext>
              </c:extLst>
            </c:dLbl>
            <c:dLbl>
              <c:idx val="1"/>
              <c:layout>
                <c:manualLayout>
                  <c:x val="-3.1454783748361748E-2"/>
                  <c:y val="4.28571428571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5B-4D22-902B-294F8F443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5B-4D22-902B-294F8F4439BD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5B-4D22-902B-294F8F443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320352"/>
        <c:axId val="405966864"/>
      </c:lineChart>
      <c:catAx>
        <c:axId val="40532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96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966864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32035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C3-4E53-9125-56188F222826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3-4E53-9125-56188F222826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C3-4E53-9125-56188F222826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C3-4E53-9125-56188F222826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7145969498910684E-3"/>
                  <c:y val="-6.0394889663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C3-4E53-9125-56188F222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C3-4E53-9125-56188F222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967648"/>
        <c:axId val="405968040"/>
      </c:lineChart>
      <c:catAx>
        <c:axId val="405967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968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968040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9676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83-4786-9643-E93D01C68617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3-4786-9643-E93D01C68617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83-4786-9643-E93D01C68617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83-4786-9643-E93D01C68617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83-4786-9643-E93D01C68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968824"/>
        <c:axId val="405969216"/>
      </c:lineChart>
      <c:catAx>
        <c:axId val="405968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969216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9688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A-421B-8F9B-0A8504EF663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A-421B-8F9B-0A8504EF663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EA-421B-8F9B-0A8504EF663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EA-421B-8F9B-0A8504EF663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EA-421B-8F9B-0A8504EF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970000"/>
        <c:axId val="405970392"/>
      </c:lineChart>
      <c:catAx>
        <c:axId val="405970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970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970392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97000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50-4AFE-B5B2-331BAB1EE872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0-4AFE-B5B2-331BAB1EE872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50-4AFE-B5B2-331BAB1EE872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50-4AFE-B5B2-331BAB1EE872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50-4AFE-B5B2-331BAB1EE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064264"/>
        <c:axId val="407064656"/>
      </c:lineChart>
      <c:catAx>
        <c:axId val="407064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06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064656"/>
        <c:scaling>
          <c:orientation val="minMax"/>
          <c:max val="1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06426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A-4521-9FD9-C606DAC63B36}"/>
            </c:ext>
          </c:extLst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A-4521-9FD9-C606DAC63B36}"/>
            </c:ext>
          </c:extLst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A-4521-9FD9-C606DAC63B36}"/>
            </c:ext>
          </c:extLst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A-4521-9FD9-C606DAC63B36}"/>
            </c:ext>
          </c:extLst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0A-4521-9FD9-C606DAC63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065440"/>
        <c:axId val="407065832"/>
      </c:lineChart>
      <c:catAx>
        <c:axId val="407065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065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06583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0654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F-4B81-9725-D1C36305036D}"/>
            </c:ext>
          </c:extLst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F-4B81-9725-D1C36305036D}"/>
            </c:ext>
          </c:extLst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6F-4B81-9725-D1C36305036D}"/>
            </c:ext>
          </c:extLst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6F-4B81-9725-D1C36305036D}"/>
            </c:ext>
          </c:extLst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6F-4B81-9725-D1C363050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066616"/>
        <c:axId val="407067008"/>
      </c:lineChart>
      <c:catAx>
        <c:axId val="407066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06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067008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0666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4A-4E5C-81BC-72C335BE440B}"/>
            </c:ext>
          </c:extLst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A-4E5C-81BC-72C335BE440B}"/>
            </c:ext>
          </c:extLst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4A-4E5C-81BC-72C335BE440B}"/>
            </c:ext>
          </c:extLst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4A-4E5C-81BC-72C335BE440B}"/>
            </c:ext>
          </c:extLst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4A-4E5C-81BC-72C335BE4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636632"/>
        <c:axId val="407637024"/>
      </c:lineChart>
      <c:catAx>
        <c:axId val="407636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3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63702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366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E3-43A0-9B5B-3FA16BFA5174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3-43A0-9B5B-3FA16BFA5174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E3-43A0-9B5B-3FA16BFA5174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E3-43A0-9B5B-3FA16BFA5174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E3-43A0-9B5B-3FA16BFA5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302728"/>
        <c:axId val="217303120"/>
      </c:lineChart>
      <c:catAx>
        <c:axId val="21730272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17303120"/>
        <c:crosses val="autoZero"/>
        <c:auto val="1"/>
        <c:lblAlgn val="ctr"/>
        <c:lblOffset val="100"/>
        <c:tickLblSkip val="1"/>
        <c:noMultiLvlLbl val="0"/>
      </c:catAx>
      <c:valAx>
        <c:axId val="217303120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217302728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23-4A24-A2EC-291A6B3B23F2}"/>
            </c:ext>
          </c:extLst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3-4A24-A2EC-291A6B3B23F2}"/>
            </c:ext>
          </c:extLst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23-4A24-A2EC-291A6B3B23F2}"/>
            </c:ext>
          </c:extLst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  <c:pt idx="10">
                  <c:v>9.5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23-4A24-A2EC-291A6B3B23F2}"/>
            </c:ext>
          </c:extLst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9</c:v>
                </c:pt>
                <c:pt idx="2">
                  <c:v>11.3</c:v>
                </c:pt>
                <c:pt idx="3">
                  <c:v>11.3</c:v>
                </c:pt>
                <c:pt idx="4">
                  <c:v>9.3000000000000007</c:v>
                </c:pt>
                <c:pt idx="5">
                  <c:v>10</c:v>
                </c:pt>
                <c:pt idx="6">
                  <c:v>10.3</c:v>
                </c:pt>
                <c:pt idx="7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23-4A24-A2EC-291A6B3B2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637808"/>
        <c:axId val="407638200"/>
      </c:lineChart>
      <c:catAx>
        <c:axId val="407637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38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638200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3780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02-4445-88B0-7D81243E9F77}"/>
            </c:ext>
          </c:extLst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02-4445-88B0-7D81243E9F77}"/>
            </c:ext>
          </c:extLst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02-4445-88B0-7D81243E9F77}"/>
            </c:ext>
          </c:extLst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  <c:pt idx="10">
                  <c:v>12.4</c:v>
                </c:pt>
                <c:pt idx="11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02-4445-88B0-7D81243E9F77}"/>
            </c:ext>
          </c:extLst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38961038961039E-2"/>
                  <c:y val="-5.12820512820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02-4445-88B0-7D81243E9F77}"/>
                </c:ext>
              </c:extLst>
            </c:dLbl>
            <c:dLbl>
              <c:idx val="1"/>
              <c:layout>
                <c:manualLayout>
                  <c:x val="-3.2900432900432902E-2"/>
                  <c:y val="-4.1958041958041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02-4445-88B0-7D81243E9F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11.6</c:v>
                </c:pt>
                <c:pt idx="2">
                  <c:v>12</c:v>
                </c:pt>
                <c:pt idx="3">
                  <c:v>12</c:v>
                </c:pt>
                <c:pt idx="4">
                  <c:v>12.3</c:v>
                </c:pt>
                <c:pt idx="5">
                  <c:v>11.7</c:v>
                </c:pt>
                <c:pt idx="6">
                  <c:v>11.5</c:v>
                </c:pt>
                <c:pt idx="7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02-4445-88B0-7D81243E9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638984"/>
        <c:axId val="407639376"/>
      </c:lineChart>
      <c:catAx>
        <c:axId val="407638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3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63937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3898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3-4E42-92BD-23CE89753C20}"/>
            </c:ext>
          </c:extLst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3-4E42-92BD-23CE89753C20}"/>
            </c:ext>
          </c:extLst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C3-4E42-92BD-23CE89753C20}"/>
            </c:ext>
          </c:extLst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C3-4E42-92BD-23CE89753C20}"/>
            </c:ext>
          </c:extLst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658008658008658E-3"/>
                  <c:y val="-4.9886621315192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C3-4E42-92BD-23CE89753C20}"/>
                </c:ext>
              </c:extLst>
            </c:dLbl>
            <c:dLbl>
              <c:idx val="1"/>
              <c:layout>
                <c:manualLayout>
                  <c:x val="-1.55844155844156E-2"/>
                  <c:y val="-3.6281179138321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C3-4E42-92BD-23CE89753C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C3-4E42-92BD-23CE89753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640160"/>
        <c:axId val="408003880"/>
      </c:lineChart>
      <c:catAx>
        <c:axId val="40764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0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00388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401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5-47FF-94B5-A337EE737D73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5-47FF-94B5-A337EE737D73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5-47FF-94B5-A337EE737D73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05-47FF-94B5-A337EE737D73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05-47FF-94B5-A337EE737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004664"/>
        <c:axId val="408005056"/>
      </c:lineChart>
      <c:catAx>
        <c:axId val="40800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0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005056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0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6-48D4-8EFA-E9EE51BF2B47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6-48D4-8EFA-E9EE51BF2B47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46-48D4-8EFA-E9EE51BF2B47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46-48D4-8EFA-E9EE51BF2B47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43864229765013E-2"/>
                  <c:y val="-2.867383512544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46-48D4-8EFA-E9EE51BF2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46-48D4-8EFA-E9EE51BF2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005840"/>
        <c:axId val="408006232"/>
      </c:lineChart>
      <c:catAx>
        <c:axId val="40800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0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006232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058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E-465C-982E-8F3A69A5F355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E-465C-982E-8F3A69A5F355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0E-465C-982E-8F3A69A5F355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0E-465C-982E-8F3A69A5F355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0E-465C-982E-8F3A69A5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007016"/>
        <c:axId val="408007408"/>
      </c:lineChart>
      <c:catAx>
        <c:axId val="408007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0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007408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070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A-4411-B588-24AAD12E9D19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A-4411-B588-24AAD12E9D19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9A-4411-B588-24AAD12E9D19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9A-4411-B588-24AAD12E9D19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9A-4411-B588-24AAD12E9D19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9A-4411-B588-24AAD12E9D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9A-4411-B588-24AAD12E9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303904"/>
        <c:axId val="217304296"/>
      </c:lineChart>
      <c:catAx>
        <c:axId val="2173039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17304296"/>
        <c:crosses val="autoZero"/>
        <c:auto val="1"/>
        <c:lblAlgn val="ctr"/>
        <c:lblOffset val="100"/>
        <c:noMultiLvlLbl val="0"/>
      </c:catAx>
      <c:valAx>
        <c:axId val="217304296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30390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1-44E3-9F52-4C82CB9E048D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1-44E3-9F52-4C82CB9E048D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51-44E3-9F52-4C82CB9E048D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51-44E3-9F52-4C82CB9E048D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51-44E3-9F52-4C82CB9E0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305080"/>
        <c:axId val="218189696"/>
      </c:lineChart>
      <c:catAx>
        <c:axId val="21730508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18189696"/>
        <c:crosses val="autoZero"/>
        <c:auto val="1"/>
        <c:lblAlgn val="ctr"/>
        <c:lblOffset val="100"/>
        <c:noMultiLvlLbl val="0"/>
      </c:catAx>
      <c:valAx>
        <c:axId val="218189696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1730508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5.7717785276840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9-4599-90E8-EA9670664C6D}"/>
                </c:ext>
              </c:extLst>
            </c:dLbl>
            <c:dLbl>
              <c:idx val="1"/>
              <c:layout>
                <c:manualLayout>
                  <c:x val="-1.2494423889001169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19-4599-90E8-EA9670664C6D}"/>
                </c:ext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19-4599-90E8-EA9670664C6D}"/>
                </c:ext>
              </c:extLst>
            </c:dLbl>
            <c:dLbl>
              <c:idx val="3"/>
              <c:layout>
                <c:manualLayout>
                  <c:x val="-5.354753095286215E-3"/>
                  <c:y val="-1.1544011544011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19-4599-90E8-EA9670664C6D}"/>
                </c:ext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19-4599-90E8-EA9670664C6D}"/>
                </c:ext>
              </c:extLst>
            </c:dLbl>
            <c:dLbl>
              <c:idx val="5"/>
              <c:layout>
                <c:manualLayout>
                  <c:x val="-1.0709506190572496E-2"/>
                  <c:y val="1.7315790071695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19-4599-90E8-EA9670664C6D}"/>
                </c:ext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19-4599-90E8-EA9670664C6D}"/>
                </c:ext>
              </c:extLst>
            </c:dLbl>
            <c:dLbl>
              <c:idx val="7"/>
              <c:layout>
                <c:manualLayout>
                  <c:x val="-7.139670793715084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19-4599-90E8-EA9670664C6D}"/>
                </c:ext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19-4599-90E8-EA9670664C6D}"/>
                </c:ext>
              </c:extLst>
            </c:dLbl>
            <c:dLbl>
              <c:idx val="9"/>
              <c:layout>
                <c:manualLayout>
                  <c:x val="-1.4279482132130702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19-4599-90E8-EA9670664C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102596</c:v>
                </c:pt>
                <c:pt idx="1">
                  <c:v>87453</c:v>
                </c:pt>
                <c:pt idx="2">
                  <c:v>87042</c:v>
                </c:pt>
                <c:pt idx="3">
                  <c:v>49462</c:v>
                </c:pt>
                <c:pt idx="4">
                  <c:v>45968</c:v>
                </c:pt>
                <c:pt idx="5">
                  <c:v>42406</c:v>
                </c:pt>
                <c:pt idx="6">
                  <c:v>38984</c:v>
                </c:pt>
                <c:pt idx="7">
                  <c:v>31837</c:v>
                </c:pt>
                <c:pt idx="8">
                  <c:v>28709</c:v>
                </c:pt>
                <c:pt idx="9">
                  <c:v>25747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19-4599-90E8-EA9670664C6D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-5.772460260649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19-4599-90E8-EA9670664C6D}"/>
                </c:ext>
              </c:extLst>
            </c:dLbl>
            <c:dLbl>
              <c:idx val="1"/>
              <c:layout>
                <c:manualLayout>
                  <c:x val="-1.4054470066368019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19-4599-90E8-EA9670664C6D}"/>
                </c:ext>
              </c:extLst>
            </c:dLbl>
            <c:dLbl>
              <c:idx val="2"/>
              <c:layout>
                <c:manualLayout>
                  <c:x val="0"/>
                  <c:y val="-1.4430014430014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19-4599-90E8-EA9670664C6D}"/>
                </c:ext>
              </c:extLst>
            </c:dLbl>
            <c:dLbl>
              <c:idx val="3"/>
              <c:layout>
                <c:manualLayout>
                  <c:x val="1.784917698428673E-3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19-4599-90E8-EA9670664C6D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19-4599-90E8-EA9670664C6D}"/>
                </c:ext>
              </c:extLst>
            </c:dLbl>
            <c:dLbl>
              <c:idx val="5"/>
              <c:layout>
                <c:manualLayout>
                  <c:x val="-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19-4599-90E8-EA9670664C6D}"/>
                </c:ext>
              </c:extLst>
            </c:dLbl>
            <c:dLbl>
              <c:idx val="6"/>
              <c:layout>
                <c:manualLayout>
                  <c:x val="1.78491769842860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19-4599-90E8-EA9670664C6D}"/>
                </c:ext>
              </c:extLst>
            </c:dLbl>
            <c:dLbl>
              <c:idx val="7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19-4599-90E8-EA9670664C6D}"/>
                </c:ext>
              </c:extLst>
            </c:dLbl>
            <c:dLbl>
              <c:idx val="8"/>
              <c:layout>
                <c:manualLayout>
                  <c:x val="7.13967079371495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19-4599-90E8-EA9670664C6D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19-4599-90E8-EA9670664C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95113</c:v>
                </c:pt>
                <c:pt idx="1">
                  <c:v>104974</c:v>
                </c:pt>
                <c:pt idx="2">
                  <c:v>88406</c:v>
                </c:pt>
                <c:pt idx="3">
                  <c:v>47280</c:v>
                </c:pt>
                <c:pt idx="4">
                  <c:v>45009</c:v>
                </c:pt>
                <c:pt idx="5">
                  <c:v>61689</c:v>
                </c:pt>
                <c:pt idx="6">
                  <c:v>47135</c:v>
                </c:pt>
                <c:pt idx="7">
                  <c:v>29998</c:v>
                </c:pt>
                <c:pt idx="8">
                  <c:v>23947</c:v>
                </c:pt>
                <c:pt idx="9">
                  <c:v>27627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19-4599-90E8-EA9670664C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218190480"/>
        <c:axId val="218190872"/>
      </c:barChart>
      <c:catAx>
        <c:axId val="21819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8190872"/>
        <c:crosses val="autoZero"/>
        <c:auto val="1"/>
        <c:lblAlgn val="ctr"/>
        <c:lblOffset val="100"/>
        <c:noMultiLvlLbl val="0"/>
      </c:catAx>
      <c:valAx>
        <c:axId val="21819087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1819048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8B-4D30-8276-9CEB8C81ADE9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78B-4D30-8276-9CEB8C81ADE9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78B-4D30-8276-9CEB8C81ADE9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78B-4D30-8276-9CEB8C81ADE9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78B-4D30-8276-9CEB8C81ADE9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78B-4D30-8276-9CEB8C81ADE9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78B-4D30-8276-9CEB8C81AD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78B-4D30-8276-9CEB8C81ADE9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78B-4D30-8276-9CEB8C81ADE9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78B-4D30-8276-9CEB8C81ADE9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B-4D30-8276-9CEB8C81ADE9}"/>
                </c:ext>
              </c:extLst>
            </c:dLbl>
            <c:dLbl>
              <c:idx val="1"/>
              <c:layout>
                <c:manualLayout>
                  <c:x val="-5.2309935617022185E-2"/>
                  <c:y val="5.0474487707385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78B-4D30-8276-9CEB8C81ADE9}"/>
                </c:ext>
              </c:extLst>
            </c:dLbl>
            <c:dLbl>
              <c:idx val="2"/>
              <c:layout>
                <c:manualLayout>
                  <c:x val="-0.1150410899492265"/>
                  <c:y val="-0.113913771099713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78B-4D30-8276-9CEB8C81ADE9}"/>
                </c:ext>
              </c:extLst>
            </c:dLbl>
            <c:dLbl>
              <c:idx val="3"/>
              <c:layout>
                <c:manualLayout>
                  <c:x val="-0.17513112143033402"/>
                  <c:y val="-0.106484143610489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78B-4D30-8276-9CEB8C81ADE9}"/>
                </c:ext>
              </c:extLst>
            </c:dLbl>
            <c:dLbl>
              <c:idx val="4"/>
              <c:layout>
                <c:manualLayout>
                  <c:x val="-1.6899596952090392E-2"/>
                  <c:y val="-6.108237617086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78B-4D30-8276-9CEB8C81ADE9}"/>
                </c:ext>
              </c:extLst>
            </c:dLbl>
            <c:dLbl>
              <c:idx val="5"/>
              <c:layout>
                <c:manualLayout>
                  <c:x val="0.16149075382671182"/>
                  <c:y val="-8.56880733944955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78B-4D30-8276-9CEB8C81ADE9}"/>
                </c:ext>
              </c:extLst>
            </c:dLbl>
            <c:dLbl>
              <c:idx val="6"/>
              <c:layout>
                <c:manualLayout>
                  <c:x val="5.7795425144506508E-2"/>
                  <c:y val="-9.89910664836621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78B-4D30-8276-9CEB8C81ADE9}"/>
                </c:ext>
              </c:extLst>
            </c:dLbl>
            <c:dLbl>
              <c:idx val="7"/>
              <c:layout>
                <c:manualLayout>
                  <c:x val="4.1785375118708452E-2"/>
                  <c:y val="-4.02354980856750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78B-4D30-8276-9CEB8C81ADE9}"/>
                </c:ext>
              </c:extLst>
            </c:dLbl>
            <c:dLbl>
              <c:idx val="8"/>
              <c:layout>
                <c:manualLayout>
                  <c:x val="0"/>
                  <c:y val="-9.84721519901755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307228690430789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78B-4D30-8276-9CEB8C81ADE9}"/>
                </c:ext>
              </c:extLst>
            </c:dLbl>
            <c:dLbl>
              <c:idx val="9"/>
              <c:layout>
                <c:manualLayout>
                  <c:x val="1.8993352326685661E-3"/>
                  <c:y val="2.31831972838257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524919427806566"/>
                      <c:h val="0.108761588287702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78B-4D30-8276-9CEB8C81ADE9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78B-4D30-8276-9CEB8C81AD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102596</c:v>
                </c:pt>
                <c:pt idx="1">
                  <c:v>87453</c:v>
                </c:pt>
                <c:pt idx="2">
                  <c:v>87042</c:v>
                </c:pt>
                <c:pt idx="3">
                  <c:v>49462</c:v>
                </c:pt>
                <c:pt idx="4">
                  <c:v>45968</c:v>
                </c:pt>
                <c:pt idx="5">
                  <c:v>42406</c:v>
                </c:pt>
                <c:pt idx="6">
                  <c:v>38984</c:v>
                </c:pt>
                <c:pt idx="7">
                  <c:v>31837</c:v>
                </c:pt>
                <c:pt idx="8">
                  <c:v>28709</c:v>
                </c:pt>
                <c:pt idx="9">
                  <c:v>25747</c:v>
                </c:pt>
                <c:pt idx="10">
                  <c:v>154374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78B-4D30-8276-9CEB8C81ADE9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78B-4D30-8276-9CEB8C81ADE9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102596</c:v>
                </c:pt>
                <c:pt idx="1">
                  <c:v>87453</c:v>
                </c:pt>
                <c:pt idx="2">
                  <c:v>87042</c:v>
                </c:pt>
                <c:pt idx="3">
                  <c:v>49462</c:v>
                </c:pt>
                <c:pt idx="4">
                  <c:v>45968</c:v>
                </c:pt>
                <c:pt idx="5">
                  <c:v>42406</c:v>
                </c:pt>
                <c:pt idx="6">
                  <c:v>38984</c:v>
                </c:pt>
                <c:pt idx="7">
                  <c:v>31837</c:v>
                </c:pt>
                <c:pt idx="8">
                  <c:v>28709</c:v>
                </c:pt>
                <c:pt idx="9">
                  <c:v>25747</c:v>
                </c:pt>
                <c:pt idx="10">
                  <c:v>154374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78B-4D30-8276-9CEB8C81AD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2DD-478D-9965-7475BAA220D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2DD-478D-9965-7475BAA220D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2DD-478D-9965-7475BAA220D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2DD-478D-9965-7475BAA220D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2DD-478D-9965-7475BAA220D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2DD-478D-9965-7475BAA220D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2DD-478D-9965-7475BAA220D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2DD-478D-9965-7475BAA220D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2DD-478D-9965-7475BAA220D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2DD-478D-9965-7475BAA220D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DD-478D-9965-7475BAA220DC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DD-478D-9965-7475BAA220DC}"/>
                </c:ext>
              </c:extLst>
            </c:dLbl>
            <c:dLbl>
              <c:idx val="2"/>
              <c:layout>
                <c:manualLayout>
                  <c:x val="-9.4885028684391554E-2"/>
                  <c:y val="-8.4221075813799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2DD-478D-9965-7475BAA220DC}"/>
                </c:ext>
              </c:extLst>
            </c:dLbl>
            <c:dLbl>
              <c:idx val="3"/>
              <c:layout>
                <c:manualLayout>
                  <c:x val="-0.14826203976411345"/>
                  <c:y val="-0.109379068995685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DD-478D-9965-7475BAA220DC}"/>
                </c:ext>
              </c:extLst>
            </c:dLbl>
            <c:dLbl>
              <c:idx val="4"/>
              <c:layout>
                <c:manualLayout>
                  <c:x val="-3.0438447102509196E-2"/>
                  <c:y val="-4.90954837541860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2DD-478D-9965-7475BAA220DC}"/>
                </c:ext>
              </c:extLst>
            </c:dLbl>
            <c:dLbl>
              <c:idx val="5"/>
              <c:layout>
                <c:manualLayout>
                  <c:x val="0.11576232360267943"/>
                  <c:y val="-0.10533779829245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DD-478D-9965-7475BAA220DC}"/>
                </c:ext>
              </c:extLst>
            </c:dLbl>
            <c:dLbl>
              <c:idx val="6"/>
              <c:layout>
                <c:manualLayout>
                  <c:x val="7.1559642830905684E-2"/>
                  <c:y val="-7.329845838235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93540502093728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2DD-478D-9965-7475BAA220DC}"/>
                </c:ext>
              </c:extLst>
            </c:dLbl>
            <c:dLbl>
              <c:idx val="7"/>
              <c:layout>
                <c:manualLayout>
                  <c:x val="1.3846647031716456E-2"/>
                  <c:y val="-4.53178869882643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12DD-478D-9965-7475BAA220DC}"/>
                </c:ext>
              </c:extLst>
            </c:dLbl>
            <c:dLbl>
              <c:idx val="8"/>
              <c:layout>
                <c:manualLayout>
                  <c:x val="3.1045928419252938E-2"/>
                  <c:y val="-8.622077412737200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3645822898091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12DD-478D-9965-7475BAA220DC}"/>
                </c:ext>
              </c:extLst>
            </c:dLbl>
            <c:dLbl>
              <c:idx val="9"/>
              <c:layout>
                <c:manualLayout>
                  <c:x val="2.2052854080262869E-2"/>
                  <c:y val="9.78417353003293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2DD-478D-9965-7475BAA220DC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DD-478D-9965-7475BAA220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95113</c:v>
                </c:pt>
                <c:pt idx="1">
                  <c:v>104974</c:v>
                </c:pt>
                <c:pt idx="2">
                  <c:v>88406</c:v>
                </c:pt>
                <c:pt idx="3">
                  <c:v>47280</c:v>
                </c:pt>
                <c:pt idx="4">
                  <c:v>45009</c:v>
                </c:pt>
                <c:pt idx="5">
                  <c:v>61689</c:v>
                </c:pt>
                <c:pt idx="6">
                  <c:v>47135</c:v>
                </c:pt>
                <c:pt idx="7">
                  <c:v>29998</c:v>
                </c:pt>
                <c:pt idx="8">
                  <c:v>23947</c:v>
                </c:pt>
                <c:pt idx="9">
                  <c:v>27627</c:v>
                </c:pt>
                <c:pt idx="10" formatCode="#,##0_);[Red]\(#,##0\)">
                  <c:v>155019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DD-478D-9965-7475BAA2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0.06786</cdr:y>
    </cdr:from>
    <cdr:to>
      <cdr:x>0.99476</cdr:x>
      <cdr:y>0.60357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58" y="180975"/>
          <a:ext cx="695417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0.90458</cdr:x>
      <cdr:y>0.22857</cdr:y>
    </cdr:from>
    <cdr:to>
      <cdr:x>0.99217</cdr:x>
      <cdr:y>0.79286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303" y="609601"/>
          <a:ext cx="638236" cy="1504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0.25784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04850"/>
          <a:ext cx="699041" cy="108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0.85603</cdr:x>
      <cdr:y>0.31323</cdr:y>
    </cdr:from>
    <cdr:to>
      <cdr:x>0.99482</cdr:x>
      <cdr:y>0.74737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0" y="850294"/>
          <a:ext cx="1019205" cy="117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0.23427</cdr:y>
    </cdr:from>
    <cdr:to>
      <cdr:x>1</cdr:x>
      <cdr:y>0.69231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638175"/>
          <a:ext cx="666757" cy="1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0.83528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100" y="1002701"/>
          <a:ext cx="1080425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0.88561</cdr:x>
      <cdr:y>0.16153</cdr:y>
    </cdr:from>
    <cdr:to>
      <cdr:x>0.99221</cdr:x>
      <cdr:y>0.80612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269" y="452354"/>
          <a:ext cx="781831" cy="1805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0.91525</cdr:x>
      <cdr:y>0.27551</cdr:y>
    </cdr:from>
    <cdr:to>
      <cdr:x>1</cdr:x>
      <cdr:y>0.88436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19" y="771525"/>
          <a:ext cx="619156" cy="170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0.40339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39" y="1133475"/>
          <a:ext cx="749928" cy="1323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A3" sqref="A3:H3"/>
    </sheetView>
  </sheetViews>
  <sheetFormatPr defaultRowHeight="17.25" x14ac:dyDescent="0.2"/>
  <cols>
    <col min="1" max="1" width="9.625" style="317" customWidth="1"/>
    <col min="2" max="2" width="7.25" style="368" customWidth="1"/>
    <col min="3" max="3" width="9.625" style="369" customWidth="1"/>
    <col min="4" max="4" width="9" style="317"/>
    <col min="5" max="5" width="20" style="317" bestFit="1" customWidth="1"/>
    <col min="6" max="6" width="18.625" style="317" customWidth="1"/>
    <col min="7" max="7" width="7.75" style="317" customWidth="1"/>
    <col min="8" max="8" width="2.375" style="317" customWidth="1"/>
    <col min="9" max="9" width="7.75" style="317" customWidth="1"/>
    <col min="10" max="256" width="9" style="317"/>
    <col min="257" max="257" width="9.625" style="317" customWidth="1"/>
    <col min="258" max="258" width="7.25" style="317" customWidth="1"/>
    <col min="259" max="259" width="9.625" style="317" customWidth="1"/>
    <col min="260" max="260" width="9" style="317"/>
    <col min="261" max="261" width="20" style="317" bestFit="1" customWidth="1"/>
    <col min="262" max="262" width="18.625" style="317" customWidth="1"/>
    <col min="263" max="263" width="7.75" style="317" customWidth="1"/>
    <col min="264" max="264" width="2.375" style="317" customWidth="1"/>
    <col min="265" max="265" width="7.75" style="317" customWidth="1"/>
    <col min="266" max="512" width="9" style="317"/>
    <col min="513" max="513" width="9.625" style="317" customWidth="1"/>
    <col min="514" max="514" width="7.25" style="317" customWidth="1"/>
    <col min="515" max="515" width="9.625" style="317" customWidth="1"/>
    <col min="516" max="516" width="9" style="317"/>
    <col min="517" max="517" width="20" style="317" bestFit="1" customWidth="1"/>
    <col min="518" max="518" width="18.625" style="317" customWidth="1"/>
    <col min="519" max="519" width="7.75" style="317" customWidth="1"/>
    <col min="520" max="520" width="2.375" style="317" customWidth="1"/>
    <col min="521" max="521" width="7.75" style="317" customWidth="1"/>
    <col min="522" max="768" width="9" style="317"/>
    <col min="769" max="769" width="9.625" style="317" customWidth="1"/>
    <col min="770" max="770" width="7.25" style="317" customWidth="1"/>
    <col min="771" max="771" width="9.625" style="317" customWidth="1"/>
    <col min="772" max="772" width="9" style="317"/>
    <col min="773" max="773" width="20" style="317" bestFit="1" customWidth="1"/>
    <col min="774" max="774" width="18.625" style="317" customWidth="1"/>
    <col min="775" max="775" width="7.75" style="317" customWidth="1"/>
    <col min="776" max="776" width="2.375" style="317" customWidth="1"/>
    <col min="777" max="777" width="7.75" style="317" customWidth="1"/>
    <col min="778" max="1024" width="9" style="317"/>
    <col min="1025" max="1025" width="9.625" style="317" customWidth="1"/>
    <col min="1026" max="1026" width="7.25" style="317" customWidth="1"/>
    <col min="1027" max="1027" width="9.625" style="317" customWidth="1"/>
    <col min="1028" max="1028" width="9" style="317"/>
    <col min="1029" max="1029" width="20" style="317" bestFit="1" customWidth="1"/>
    <col min="1030" max="1030" width="18.625" style="317" customWidth="1"/>
    <col min="1031" max="1031" width="7.75" style="317" customWidth="1"/>
    <col min="1032" max="1032" width="2.375" style="317" customWidth="1"/>
    <col min="1033" max="1033" width="7.75" style="317" customWidth="1"/>
    <col min="1034" max="1280" width="9" style="317"/>
    <col min="1281" max="1281" width="9.625" style="317" customWidth="1"/>
    <col min="1282" max="1282" width="7.25" style="317" customWidth="1"/>
    <col min="1283" max="1283" width="9.625" style="317" customWidth="1"/>
    <col min="1284" max="1284" width="9" style="317"/>
    <col min="1285" max="1285" width="20" style="317" bestFit="1" customWidth="1"/>
    <col min="1286" max="1286" width="18.625" style="317" customWidth="1"/>
    <col min="1287" max="1287" width="7.75" style="317" customWidth="1"/>
    <col min="1288" max="1288" width="2.375" style="317" customWidth="1"/>
    <col min="1289" max="1289" width="7.75" style="317" customWidth="1"/>
    <col min="1290" max="1536" width="9" style="317"/>
    <col min="1537" max="1537" width="9.625" style="317" customWidth="1"/>
    <col min="1538" max="1538" width="7.25" style="317" customWidth="1"/>
    <col min="1539" max="1539" width="9.625" style="317" customWidth="1"/>
    <col min="1540" max="1540" width="9" style="317"/>
    <col min="1541" max="1541" width="20" style="317" bestFit="1" customWidth="1"/>
    <col min="1542" max="1542" width="18.625" style="317" customWidth="1"/>
    <col min="1543" max="1543" width="7.75" style="317" customWidth="1"/>
    <col min="1544" max="1544" width="2.375" style="317" customWidth="1"/>
    <col min="1545" max="1545" width="7.75" style="317" customWidth="1"/>
    <col min="1546" max="1792" width="9" style="317"/>
    <col min="1793" max="1793" width="9.625" style="317" customWidth="1"/>
    <col min="1794" max="1794" width="7.25" style="317" customWidth="1"/>
    <col min="1795" max="1795" width="9.625" style="317" customWidth="1"/>
    <col min="1796" max="1796" width="9" style="317"/>
    <col min="1797" max="1797" width="20" style="317" bestFit="1" customWidth="1"/>
    <col min="1798" max="1798" width="18.625" style="317" customWidth="1"/>
    <col min="1799" max="1799" width="7.75" style="317" customWidth="1"/>
    <col min="1800" max="1800" width="2.375" style="317" customWidth="1"/>
    <col min="1801" max="1801" width="7.75" style="317" customWidth="1"/>
    <col min="1802" max="2048" width="9" style="317"/>
    <col min="2049" max="2049" width="9.625" style="317" customWidth="1"/>
    <col min="2050" max="2050" width="7.25" style="317" customWidth="1"/>
    <col min="2051" max="2051" width="9.625" style="317" customWidth="1"/>
    <col min="2052" max="2052" width="9" style="317"/>
    <col min="2053" max="2053" width="20" style="317" bestFit="1" customWidth="1"/>
    <col min="2054" max="2054" width="18.625" style="317" customWidth="1"/>
    <col min="2055" max="2055" width="7.75" style="317" customWidth="1"/>
    <col min="2056" max="2056" width="2.375" style="317" customWidth="1"/>
    <col min="2057" max="2057" width="7.75" style="317" customWidth="1"/>
    <col min="2058" max="2304" width="9" style="317"/>
    <col min="2305" max="2305" width="9.625" style="317" customWidth="1"/>
    <col min="2306" max="2306" width="7.25" style="317" customWidth="1"/>
    <col min="2307" max="2307" width="9.625" style="317" customWidth="1"/>
    <col min="2308" max="2308" width="9" style="317"/>
    <col min="2309" max="2309" width="20" style="317" bestFit="1" customWidth="1"/>
    <col min="2310" max="2310" width="18.625" style="317" customWidth="1"/>
    <col min="2311" max="2311" width="7.75" style="317" customWidth="1"/>
    <col min="2312" max="2312" width="2.375" style="317" customWidth="1"/>
    <col min="2313" max="2313" width="7.75" style="317" customWidth="1"/>
    <col min="2314" max="2560" width="9" style="317"/>
    <col min="2561" max="2561" width="9.625" style="317" customWidth="1"/>
    <col min="2562" max="2562" width="7.25" style="317" customWidth="1"/>
    <col min="2563" max="2563" width="9.625" style="317" customWidth="1"/>
    <col min="2564" max="2564" width="9" style="317"/>
    <col min="2565" max="2565" width="20" style="317" bestFit="1" customWidth="1"/>
    <col min="2566" max="2566" width="18.625" style="317" customWidth="1"/>
    <col min="2567" max="2567" width="7.75" style="317" customWidth="1"/>
    <col min="2568" max="2568" width="2.375" style="317" customWidth="1"/>
    <col min="2569" max="2569" width="7.75" style="317" customWidth="1"/>
    <col min="2570" max="2816" width="9" style="317"/>
    <col min="2817" max="2817" width="9.625" style="317" customWidth="1"/>
    <col min="2818" max="2818" width="7.25" style="317" customWidth="1"/>
    <col min="2819" max="2819" width="9.625" style="317" customWidth="1"/>
    <col min="2820" max="2820" width="9" style="317"/>
    <col min="2821" max="2821" width="20" style="317" bestFit="1" customWidth="1"/>
    <col min="2822" max="2822" width="18.625" style="317" customWidth="1"/>
    <col min="2823" max="2823" width="7.75" style="317" customWidth="1"/>
    <col min="2824" max="2824" width="2.375" style="317" customWidth="1"/>
    <col min="2825" max="2825" width="7.75" style="317" customWidth="1"/>
    <col min="2826" max="3072" width="9" style="317"/>
    <col min="3073" max="3073" width="9.625" style="317" customWidth="1"/>
    <col min="3074" max="3074" width="7.25" style="317" customWidth="1"/>
    <col min="3075" max="3075" width="9.625" style="317" customWidth="1"/>
    <col min="3076" max="3076" width="9" style="317"/>
    <col min="3077" max="3077" width="20" style="317" bestFit="1" customWidth="1"/>
    <col min="3078" max="3078" width="18.625" style="317" customWidth="1"/>
    <col min="3079" max="3079" width="7.75" style="317" customWidth="1"/>
    <col min="3080" max="3080" width="2.375" style="317" customWidth="1"/>
    <col min="3081" max="3081" width="7.75" style="317" customWidth="1"/>
    <col min="3082" max="3328" width="9" style="317"/>
    <col min="3329" max="3329" width="9.625" style="317" customWidth="1"/>
    <col min="3330" max="3330" width="7.25" style="317" customWidth="1"/>
    <col min="3331" max="3331" width="9.625" style="317" customWidth="1"/>
    <col min="3332" max="3332" width="9" style="317"/>
    <col min="3333" max="3333" width="20" style="317" bestFit="1" customWidth="1"/>
    <col min="3334" max="3334" width="18.625" style="317" customWidth="1"/>
    <col min="3335" max="3335" width="7.75" style="317" customWidth="1"/>
    <col min="3336" max="3336" width="2.375" style="317" customWidth="1"/>
    <col min="3337" max="3337" width="7.75" style="317" customWidth="1"/>
    <col min="3338" max="3584" width="9" style="317"/>
    <col min="3585" max="3585" width="9.625" style="317" customWidth="1"/>
    <col min="3586" max="3586" width="7.25" style="317" customWidth="1"/>
    <col min="3587" max="3587" width="9.625" style="317" customWidth="1"/>
    <col min="3588" max="3588" width="9" style="317"/>
    <col min="3589" max="3589" width="20" style="317" bestFit="1" customWidth="1"/>
    <col min="3590" max="3590" width="18.625" style="317" customWidth="1"/>
    <col min="3591" max="3591" width="7.75" style="317" customWidth="1"/>
    <col min="3592" max="3592" width="2.375" style="317" customWidth="1"/>
    <col min="3593" max="3593" width="7.75" style="317" customWidth="1"/>
    <col min="3594" max="3840" width="9" style="317"/>
    <col min="3841" max="3841" width="9.625" style="317" customWidth="1"/>
    <col min="3842" max="3842" width="7.25" style="317" customWidth="1"/>
    <col min="3843" max="3843" width="9.625" style="317" customWidth="1"/>
    <col min="3844" max="3844" width="9" style="317"/>
    <col min="3845" max="3845" width="20" style="317" bestFit="1" customWidth="1"/>
    <col min="3846" max="3846" width="18.625" style="317" customWidth="1"/>
    <col min="3847" max="3847" width="7.75" style="317" customWidth="1"/>
    <col min="3848" max="3848" width="2.375" style="317" customWidth="1"/>
    <col min="3849" max="3849" width="7.75" style="317" customWidth="1"/>
    <col min="3850" max="4096" width="9" style="317"/>
    <col min="4097" max="4097" width="9.625" style="317" customWidth="1"/>
    <col min="4098" max="4098" width="7.25" style="317" customWidth="1"/>
    <col min="4099" max="4099" width="9.625" style="317" customWidth="1"/>
    <col min="4100" max="4100" width="9" style="317"/>
    <col min="4101" max="4101" width="20" style="317" bestFit="1" customWidth="1"/>
    <col min="4102" max="4102" width="18.625" style="317" customWidth="1"/>
    <col min="4103" max="4103" width="7.75" style="317" customWidth="1"/>
    <col min="4104" max="4104" width="2.375" style="317" customWidth="1"/>
    <col min="4105" max="4105" width="7.75" style="317" customWidth="1"/>
    <col min="4106" max="4352" width="9" style="317"/>
    <col min="4353" max="4353" width="9.625" style="317" customWidth="1"/>
    <col min="4354" max="4354" width="7.25" style="317" customWidth="1"/>
    <col min="4355" max="4355" width="9.625" style="317" customWidth="1"/>
    <col min="4356" max="4356" width="9" style="317"/>
    <col min="4357" max="4357" width="20" style="317" bestFit="1" customWidth="1"/>
    <col min="4358" max="4358" width="18.625" style="317" customWidth="1"/>
    <col min="4359" max="4359" width="7.75" style="317" customWidth="1"/>
    <col min="4360" max="4360" width="2.375" style="317" customWidth="1"/>
    <col min="4361" max="4361" width="7.75" style="317" customWidth="1"/>
    <col min="4362" max="4608" width="9" style="317"/>
    <col min="4609" max="4609" width="9.625" style="317" customWidth="1"/>
    <col min="4610" max="4610" width="7.25" style="317" customWidth="1"/>
    <col min="4611" max="4611" width="9.625" style="317" customWidth="1"/>
    <col min="4612" max="4612" width="9" style="317"/>
    <col min="4613" max="4613" width="20" style="317" bestFit="1" customWidth="1"/>
    <col min="4614" max="4614" width="18.625" style="317" customWidth="1"/>
    <col min="4615" max="4615" width="7.75" style="317" customWidth="1"/>
    <col min="4616" max="4616" width="2.375" style="317" customWidth="1"/>
    <col min="4617" max="4617" width="7.75" style="317" customWidth="1"/>
    <col min="4618" max="4864" width="9" style="317"/>
    <col min="4865" max="4865" width="9.625" style="317" customWidth="1"/>
    <col min="4866" max="4866" width="7.25" style="317" customWidth="1"/>
    <col min="4867" max="4867" width="9.625" style="317" customWidth="1"/>
    <col min="4868" max="4868" width="9" style="317"/>
    <col min="4869" max="4869" width="20" style="317" bestFit="1" customWidth="1"/>
    <col min="4870" max="4870" width="18.625" style="317" customWidth="1"/>
    <col min="4871" max="4871" width="7.75" style="317" customWidth="1"/>
    <col min="4872" max="4872" width="2.375" style="317" customWidth="1"/>
    <col min="4873" max="4873" width="7.75" style="317" customWidth="1"/>
    <col min="4874" max="5120" width="9" style="317"/>
    <col min="5121" max="5121" width="9.625" style="317" customWidth="1"/>
    <col min="5122" max="5122" width="7.25" style="317" customWidth="1"/>
    <col min="5123" max="5123" width="9.625" style="317" customWidth="1"/>
    <col min="5124" max="5124" width="9" style="317"/>
    <col min="5125" max="5125" width="20" style="317" bestFit="1" customWidth="1"/>
    <col min="5126" max="5126" width="18.625" style="317" customWidth="1"/>
    <col min="5127" max="5127" width="7.75" style="317" customWidth="1"/>
    <col min="5128" max="5128" width="2.375" style="317" customWidth="1"/>
    <col min="5129" max="5129" width="7.75" style="317" customWidth="1"/>
    <col min="5130" max="5376" width="9" style="317"/>
    <col min="5377" max="5377" width="9.625" style="317" customWidth="1"/>
    <col min="5378" max="5378" width="7.25" style="317" customWidth="1"/>
    <col min="5379" max="5379" width="9.625" style="317" customWidth="1"/>
    <col min="5380" max="5380" width="9" style="317"/>
    <col min="5381" max="5381" width="20" style="317" bestFit="1" customWidth="1"/>
    <col min="5382" max="5382" width="18.625" style="317" customWidth="1"/>
    <col min="5383" max="5383" width="7.75" style="317" customWidth="1"/>
    <col min="5384" max="5384" width="2.375" style="317" customWidth="1"/>
    <col min="5385" max="5385" width="7.75" style="317" customWidth="1"/>
    <col min="5386" max="5632" width="9" style="317"/>
    <col min="5633" max="5633" width="9.625" style="317" customWidth="1"/>
    <col min="5634" max="5634" width="7.25" style="317" customWidth="1"/>
    <col min="5635" max="5635" width="9.625" style="317" customWidth="1"/>
    <col min="5636" max="5636" width="9" style="317"/>
    <col min="5637" max="5637" width="20" style="317" bestFit="1" customWidth="1"/>
    <col min="5638" max="5638" width="18.625" style="317" customWidth="1"/>
    <col min="5639" max="5639" width="7.75" style="317" customWidth="1"/>
    <col min="5640" max="5640" width="2.375" style="317" customWidth="1"/>
    <col min="5641" max="5641" width="7.75" style="317" customWidth="1"/>
    <col min="5642" max="5888" width="9" style="317"/>
    <col min="5889" max="5889" width="9.625" style="317" customWidth="1"/>
    <col min="5890" max="5890" width="7.25" style="317" customWidth="1"/>
    <col min="5891" max="5891" width="9.625" style="317" customWidth="1"/>
    <col min="5892" max="5892" width="9" style="317"/>
    <col min="5893" max="5893" width="20" style="317" bestFit="1" customWidth="1"/>
    <col min="5894" max="5894" width="18.625" style="317" customWidth="1"/>
    <col min="5895" max="5895" width="7.75" style="317" customWidth="1"/>
    <col min="5896" max="5896" width="2.375" style="317" customWidth="1"/>
    <col min="5897" max="5897" width="7.75" style="317" customWidth="1"/>
    <col min="5898" max="6144" width="9" style="317"/>
    <col min="6145" max="6145" width="9.625" style="317" customWidth="1"/>
    <col min="6146" max="6146" width="7.25" style="317" customWidth="1"/>
    <col min="6147" max="6147" width="9.625" style="317" customWidth="1"/>
    <col min="6148" max="6148" width="9" style="317"/>
    <col min="6149" max="6149" width="20" style="317" bestFit="1" customWidth="1"/>
    <col min="6150" max="6150" width="18.625" style="317" customWidth="1"/>
    <col min="6151" max="6151" width="7.75" style="317" customWidth="1"/>
    <col min="6152" max="6152" width="2.375" style="317" customWidth="1"/>
    <col min="6153" max="6153" width="7.75" style="317" customWidth="1"/>
    <col min="6154" max="6400" width="9" style="317"/>
    <col min="6401" max="6401" width="9.625" style="317" customWidth="1"/>
    <col min="6402" max="6402" width="7.25" style="317" customWidth="1"/>
    <col min="6403" max="6403" width="9.625" style="317" customWidth="1"/>
    <col min="6404" max="6404" width="9" style="317"/>
    <col min="6405" max="6405" width="20" style="317" bestFit="1" customWidth="1"/>
    <col min="6406" max="6406" width="18.625" style="317" customWidth="1"/>
    <col min="6407" max="6407" width="7.75" style="317" customWidth="1"/>
    <col min="6408" max="6408" width="2.375" style="317" customWidth="1"/>
    <col min="6409" max="6409" width="7.75" style="317" customWidth="1"/>
    <col min="6410" max="6656" width="9" style="317"/>
    <col min="6657" max="6657" width="9.625" style="317" customWidth="1"/>
    <col min="6658" max="6658" width="7.25" style="317" customWidth="1"/>
    <col min="6659" max="6659" width="9.625" style="317" customWidth="1"/>
    <col min="6660" max="6660" width="9" style="317"/>
    <col min="6661" max="6661" width="20" style="317" bestFit="1" customWidth="1"/>
    <col min="6662" max="6662" width="18.625" style="317" customWidth="1"/>
    <col min="6663" max="6663" width="7.75" style="317" customWidth="1"/>
    <col min="6664" max="6664" width="2.375" style="317" customWidth="1"/>
    <col min="6665" max="6665" width="7.75" style="317" customWidth="1"/>
    <col min="6666" max="6912" width="9" style="317"/>
    <col min="6913" max="6913" width="9.625" style="317" customWidth="1"/>
    <col min="6914" max="6914" width="7.25" style="317" customWidth="1"/>
    <col min="6915" max="6915" width="9.625" style="317" customWidth="1"/>
    <col min="6916" max="6916" width="9" style="317"/>
    <col min="6917" max="6917" width="20" style="317" bestFit="1" customWidth="1"/>
    <col min="6918" max="6918" width="18.625" style="317" customWidth="1"/>
    <col min="6919" max="6919" width="7.75" style="317" customWidth="1"/>
    <col min="6920" max="6920" width="2.375" style="317" customWidth="1"/>
    <col min="6921" max="6921" width="7.75" style="317" customWidth="1"/>
    <col min="6922" max="7168" width="9" style="317"/>
    <col min="7169" max="7169" width="9.625" style="317" customWidth="1"/>
    <col min="7170" max="7170" width="7.25" style="317" customWidth="1"/>
    <col min="7171" max="7171" width="9.625" style="317" customWidth="1"/>
    <col min="7172" max="7172" width="9" style="317"/>
    <col min="7173" max="7173" width="20" style="317" bestFit="1" customWidth="1"/>
    <col min="7174" max="7174" width="18.625" style="317" customWidth="1"/>
    <col min="7175" max="7175" width="7.75" style="317" customWidth="1"/>
    <col min="7176" max="7176" width="2.375" style="317" customWidth="1"/>
    <col min="7177" max="7177" width="7.75" style="317" customWidth="1"/>
    <col min="7178" max="7424" width="9" style="317"/>
    <col min="7425" max="7425" width="9.625" style="317" customWidth="1"/>
    <col min="7426" max="7426" width="7.25" style="317" customWidth="1"/>
    <col min="7427" max="7427" width="9.625" style="317" customWidth="1"/>
    <col min="7428" max="7428" width="9" style="317"/>
    <col min="7429" max="7429" width="20" style="317" bestFit="1" customWidth="1"/>
    <col min="7430" max="7430" width="18.625" style="317" customWidth="1"/>
    <col min="7431" max="7431" width="7.75" style="317" customWidth="1"/>
    <col min="7432" max="7432" width="2.375" style="317" customWidth="1"/>
    <col min="7433" max="7433" width="7.75" style="317" customWidth="1"/>
    <col min="7434" max="7680" width="9" style="317"/>
    <col min="7681" max="7681" width="9.625" style="317" customWidth="1"/>
    <col min="7682" max="7682" width="7.25" style="317" customWidth="1"/>
    <col min="7683" max="7683" width="9.625" style="317" customWidth="1"/>
    <col min="7684" max="7684" width="9" style="317"/>
    <col min="7685" max="7685" width="20" style="317" bestFit="1" customWidth="1"/>
    <col min="7686" max="7686" width="18.625" style="317" customWidth="1"/>
    <col min="7687" max="7687" width="7.75" style="317" customWidth="1"/>
    <col min="7688" max="7688" width="2.375" style="317" customWidth="1"/>
    <col min="7689" max="7689" width="7.75" style="317" customWidth="1"/>
    <col min="7690" max="7936" width="9" style="317"/>
    <col min="7937" max="7937" width="9.625" style="317" customWidth="1"/>
    <col min="7938" max="7938" width="7.25" style="317" customWidth="1"/>
    <col min="7939" max="7939" width="9.625" style="317" customWidth="1"/>
    <col min="7940" max="7940" width="9" style="317"/>
    <col min="7941" max="7941" width="20" style="317" bestFit="1" customWidth="1"/>
    <col min="7942" max="7942" width="18.625" style="317" customWidth="1"/>
    <col min="7943" max="7943" width="7.75" style="317" customWidth="1"/>
    <col min="7944" max="7944" width="2.375" style="317" customWidth="1"/>
    <col min="7945" max="7945" width="7.75" style="317" customWidth="1"/>
    <col min="7946" max="8192" width="9" style="317"/>
    <col min="8193" max="8193" width="9.625" style="317" customWidth="1"/>
    <col min="8194" max="8194" width="7.25" style="317" customWidth="1"/>
    <col min="8195" max="8195" width="9.625" style="317" customWidth="1"/>
    <col min="8196" max="8196" width="9" style="317"/>
    <col min="8197" max="8197" width="20" style="317" bestFit="1" customWidth="1"/>
    <col min="8198" max="8198" width="18.625" style="317" customWidth="1"/>
    <col min="8199" max="8199" width="7.75" style="317" customWidth="1"/>
    <col min="8200" max="8200" width="2.375" style="317" customWidth="1"/>
    <col min="8201" max="8201" width="7.75" style="317" customWidth="1"/>
    <col min="8202" max="8448" width="9" style="317"/>
    <col min="8449" max="8449" width="9.625" style="317" customWidth="1"/>
    <col min="8450" max="8450" width="7.25" style="317" customWidth="1"/>
    <col min="8451" max="8451" width="9.625" style="317" customWidth="1"/>
    <col min="8452" max="8452" width="9" style="317"/>
    <col min="8453" max="8453" width="20" style="317" bestFit="1" customWidth="1"/>
    <col min="8454" max="8454" width="18.625" style="317" customWidth="1"/>
    <col min="8455" max="8455" width="7.75" style="317" customWidth="1"/>
    <col min="8456" max="8456" width="2.375" style="317" customWidth="1"/>
    <col min="8457" max="8457" width="7.75" style="317" customWidth="1"/>
    <col min="8458" max="8704" width="9" style="317"/>
    <col min="8705" max="8705" width="9.625" style="317" customWidth="1"/>
    <col min="8706" max="8706" width="7.25" style="317" customWidth="1"/>
    <col min="8707" max="8707" width="9.625" style="317" customWidth="1"/>
    <col min="8708" max="8708" width="9" style="317"/>
    <col min="8709" max="8709" width="20" style="317" bestFit="1" customWidth="1"/>
    <col min="8710" max="8710" width="18.625" style="317" customWidth="1"/>
    <col min="8711" max="8711" width="7.75" style="317" customWidth="1"/>
    <col min="8712" max="8712" width="2.375" style="317" customWidth="1"/>
    <col min="8713" max="8713" width="7.75" style="317" customWidth="1"/>
    <col min="8714" max="8960" width="9" style="317"/>
    <col min="8961" max="8961" width="9.625" style="317" customWidth="1"/>
    <col min="8962" max="8962" width="7.25" style="317" customWidth="1"/>
    <col min="8963" max="8963" width="9.625" style="317" customWidth="1"/>
    <col min="8964" max="8964" width="9" style="317"/>
    <col min="8965" max="8965" width="20" style="317" bestFit="1" customWidth="1"/>
    <col min="8966" max="8966" width="18.625" style="317" customWidth="1"/>
    <col min="8967" max="8967" width="7.75" style="317" customWidth="1"/>
    <col min="8968" max="8968" width="2.375" style="317" customWidth="1"/>
    <col min="8969" max="8969" width="7.75" style="317" customWidth="1"/>
    <col min="8970" max="9216" width="9" style="317"/>
    <col min="9217" max="9217" width="9.625" style="317" customWidth="1"/>
    <col min="9218" max="9218" width="7.25" style="317" customWidth="1"/>
    <col min="9219" max="9219" width="9.625" style="317" customWidth="1"/>
    <col min="9220" max="9220" width="9" style="317"/>
    <col min="9221" max="9221" width="20" style="317" bestFit="1" customWidth="1"/>
    <col min="9222" max="9222" width="18.625" style="317" customWidth="1"/>
    <col min="9223" max="9223" width="7.75" style="317" customWidth="1"/>
    <col min="9224" max="9224" width="2.375" style="317" customWidth="1"/>
    <col min="9225" max="9225" width="7.75" style="317" customWidth="1"/>
    <col min="9226" max="9472" width="9" style="317"/>
    <col min="9473" max="9473" width="9.625" style="317" customWidth="1"/>
    <col min="9474" max="9474" width="7.25" style="317" customWidth="1"/>
    <col min="9475" max="9475" width="9.625" style="317" customWidth="1"/>
    <col min="9476" max="9476" width="9" style="317"/>
    <col min="9477" max="9477" width="20" style="317" bestFit="1" customWidth="1"/>
    <col min="9478" max="9478" width="18.625" style="317" customWidth="1"/>
    <col min="9479" max="9479" width="7.75" style="317" customWidth="1"/>
    <col min="9480" max="9480" width="2.375" style="317" customWidth="1"/>
    <col min="9481" max="9481" width="7.75" style="317" customWidth="1"/>
    <col min="9482" max="9728" width="9" style="317"/>
    <col min="9729" max="9729" width="9.625" style="317" customWidth="1"/>
    <col min="9730" max="9730" width="7.25" style="317" customWidth="1"/>
    <col min="9731" max="9731" width="9.625" style="317" customWidth="1"/>
    <col min="9732" max="9732" width="9" style="317"/>
    <col min="9733" max="9733" width="20" style="317" bestFit="1" customWidth="1"/>
    <col min="9734" max="9734" width="18.625" style="317" customWidth="1"/>
    <col min="9735" max="9735" width="7.75" style="317" customWidth="1"/>
    <col min="9736" max="9736" width="2.375" style="317" customWidth="1"/>
    <col min="9737" max="9737" width="7.75" style="317" customWidth="1"/>
    <col min="9738" max="9984" width="9" style="317"/>
    <col min="9985" max="9985" width="9.625" style="317" customWidth="1"/>
    <col min="9986" max="9986" width="7.25" style="317" customWidth="1"/>
    <col min="9987" max="9987" width="9.625" style="317" customWidth="1"/>
    <col min="9988" max="9988" width="9" style="317"/>
    <col min="9989" max="9989" width="20" style="317" bestFit="1" customWidth="1"/>
    <col min="9990" max="9990" width="18.625" style="317" customWidth="1"/>
    <col min="9991" max="9991" width="7.75" style="317" customWidth="1"/>
    <col min="9992" max="9992" width="2.375" style="317" customWidth="1"/>
    <col min="9993" max="9993" width="7.75" style="317" customWidth="1"/>
    <col min="9994" max="10240" width="9" style="317"/>
    <col min="10241" max="10241" width="9.625" style="317" customWidth="1"/>
    <col min="10242" max="10242" width="7.25" style="317" customWidth="1"/>
    <col min="10243" max="10243" width="9.625" style="317" customWidth="1"/>
    <col min="10244" max="10244" width="9" style="317"/>
    <col min="10245" max="10245" width="20" style="317" bestFit="1" customWidth="1"/>
    <col min="10246" max="10246" width="18.625" style="317" customWidth="1"/>
    <col min="10247" max="10247" width="7.75" style="317" customWidth="1"/>
    <col min="10248" max="10248" width="2.375" style="317" customWidth="1"/>
    <col min="10249" max="10249" width="7.75" style="317" customWidth="1"/>
    <col min="10250" max="10496" width="9" style="317"/>
    <col min="10497" max="10497" width="9.625" style="317" customWidth="1"/>
    <col min="10498" max="10498" width="7.25" style="317" customWidth="1"/>
    <col min="10499" max="10499" width="9.625" style="317" customWidth="1"/>
    <col min="10500" max="10500" width="9" style="317"/>
    <col min="10501" max="10501" width="20" style="317" bestFit="1" customWidth="1"/>
    <col min="10502" max="10502" width="18.625" style="317" customWidth="1"/>
    <col min="10503" max="10503" width="7.75" style="317" customWidth="1"/>
    <col min="10504" max="10504" width="2.375" style="317" customWidth="1"/>
    <col min="10505" max="10505" width="7.75" style="317" customWidth="1"/>
    <col min="10506" max="10752" width="9" style="317"/>
    <col min="10753" max="10753" width="9.625" style="317" customWidth="1"/>
    <col min="10754" max="10754" width="7.25" style="317" customWidth="1"/>
    <col min="10755" max="10755" width="9.625" style="317" customWidth="1"/>
    <col min="10756" max="10756" width="9" style="317"/>
    <col min="10757" max="10757" width="20" style="317" bestFit="1" customWidth="1"/>
    <col min="10758" max="10758" width="18.625" style="317" customWidth="1"/>
    <col min="10759" max="10759" width="7.75" style="317" customWidth="1"/>
    <col min="10760" max="10760" width="2.375" style="317" customWidth="1"/>
    <col min="10761" max="10761" width="7.75" style="317" customWidth="1"/>
    <col min="10762" max="11008" width="9" style="317"/>
    <col min="11009" max="11009" width="9.625" style="317" customWidth="1"/>
    <col min="11010" max="11010" width="7.25" style="317" customWidth="1"/>
    <col min="11011" max="11011" width="9.625" style="317" customWidth="1"/>
    <col min="11012" max="11012" width="9" style="317"/>
    <col min="11013" max="11013" width="20" style="317" bestFit="1" customWidth="1"/>
    <col min="11014" max="11014" width="18.625" style="317" customWidth="1"/>
    <col min="11015" max="11015" width="7.75" style="317" customWidth="1"/>
    <col min="11016" max="11016" width="2.375" style="317" customWidth="1"/>
    <col min="11017" max="11017" width="7.75" style="317" customWidth="1"/>
    <col min="11018" max="11264" width="9" style="317"/>
    <col min="11265" max="11265" width="9.625" style="317" customWidth="1"/>
    <col min="11266" max="11266" width="7.25" style="317" customWidth="1"/>
    <col min="11267" max="11267" width="9.625" style="317" customWidth="1"/>
    <col min="11268" max="11268" width="9" style="317"/>
    <col min="11269" max="11269" width="20" style="317" bestFit="1" customWidth="1"/>
    <col min="11270" max="11270" width="18.625" style="317" customWidth="1"/>
    <col min="11271" max="11271" width="7.75" style="317" customWidth="1"/>
    <col min="11272" max="11272" width="2.375" style="317" customWidth="1"/>
    <col min="11273" max="11273" width="7.75" style="317" customWidth="1"/>
    <col min="11274" max="11520" width="9" style="317"/>
    <col min="11521" max="11521" width="9.625" style="317" customWidth="1"/>
    <col min="11522" max="11522" width="7.25" style="317" customWidth="1"/>
    <col min="11523" max="11523" width="9.625" style="317" customWidth="1"/>
    <col min="11524" max="11524" width="9" style="317"/>
    <col min="11525" max="11525" width="20" style="317" bestFit="1" customWidth="1"/>
    <col min="11526" max="11526" width="18.625" style="317" customWidth="1"/>
    <col min="11527" max="11527" width="7.75" style="317" customWidth="1"/>
    <col min="11528" max="11528" width="2.375" style="317" customWidth="1"/>
    <col min="11529" max="11529" width="7.75" style="317" customWidth="1"/>
    <col min="11530" max="11776" width="9" style="317"/>
    <col min="11777" max="11777" width="9.625" style="317" customWidth="1"/>
    <col min="11778" max="11778" width="7.25" style="317" customWidth="1"/>
    <col min="11779" max="11779" width="9.625" style="317" customWidth="1"/>
    <col min="11780" max="11780" width="9" style="317"/>
    <col min="11781" max="11781" width="20" style="317" bestFit="1" customWidth="1"/>
    <col min="11782" max="11782" width="18.625" style="317" customWidth="1"/>
    <col min="11783" max="11783" width="7.75" style="317" customWidth="1"/>
    <col min="11784" max="11784" width="2.375" style="317" customWidth="1"/>
    <col min="11785" max="11785" width="7.75" style="317" customWidth="1"/>
    <col min="11786" max="12032" width="9" style="317"/>
    <col min="12033" max="12033" width="9.625" style="317" customWidth="1"/>
    <col min="12034" max="12034" width="7.25" style="317" customWidth="1"/>
    <col min="12035" max="12035" width="9.625" style="317" customWidth="1"/>
    <col min="12036" max="12036" width="9" style="317"/>
    <col min="12037" max="12037" width="20" style="317" bestFit="1" customWidth="1"/>
    <col min="12038" max="12038" width="18.625" style="317" customWidth="1"/>
    <col min="12039" max="12039" width="7.75" style="317" customWidth="1"/>
    <col min="12040" max="12040" width="2.375" style="317" customWidth="1"/>
    <col min="12041" max="12041" width="7.75" style="317" customWidth="1"/>
    <col min="12042" max="12288" width="9" style="317"/>
    <col min="12289" max="12289" width="9.625" style="317" customWidth="1"/>
    <col min="12290" max="12290" width="7.25" style="317" customWidth="1"/>
    <col min="12291" max="12291" width="9.625" style="317" customWidth="1"/>
    <col min="12292" max="12292" width="9" style="317"/>
    <col min="12293" max="12293" width="20" style="317" bestFit="1" customWidth="1"/>
    <col min="12294" max="12294" width="18.625" style="317" customWidth="1"/>
    <col min="12295" max="12295" width="7.75" style="317" customWidth="1"/>
    <col min="12296" max="12296" width="2.375" style="317" customWidth="1"/>
    <col min="12297" max="12297" width="7.75" style="317" customWidth="1"/>
    <col min="12298" max="12544" width="9" style="317"/>
    <col min="12545" max="12545" width="9.625" style="317" customWidth="1"/>
    <col min="12546" max="12546" width="7.25" style="317" customWidth="1"/>
    <col min="12547" max="12547" width="9.625" style="317" customWidth="1"/>
    <col min="12548" max="12548" width="9" style="317"/>
    <col min="12549" max="12549" width="20" style="317" bestFit="1" customWidth="1"/>
    <col min="12550" max="12550" width="18.625" style="317" customWidth="1"/>
    <col min="12551" max="12551" width="7.75" style="317" customWidth="1"/>
    <col min="12552" max="12552" width="2.375" style="317" customWidth="1"/>
    <col min="12553" max="12553" width="7.75" style="317" customWidth="1"/>
    <col min="12554" max="12800" width="9" style="317"/>
    <col min="12801" max="12801" width="9.625" style="317" customWidth="1"/>
    <col min="12802" max="12802" width="7.25" style="317" customWidth="1"/>
    <col min="12803" max="12803" width="9.625" style="317" customWidth="1"/>
    <col min="12804" max="12804" width="9" style="317"/>
    <col min="12805" max="12805" width="20" style="317" bestFit="1" customWidth="1"/>
    <col min="12806" max="12806" width="18.625" style="317" customWidth="1"/>
    <col min="12807" max="12807" width="7.75" style="317" customWidth="1"/>
    <col min="12808" max="12808" width="2.375" style="317" customWidth="1"/>
    <col min="12809" max="12809" width="7.75" style="317" customWidth="1"/>
    <col min="12810" max="13056" width="9" style="317"/>
    <col min="13057" max="13057" width="9.625" style="317" customWidth="1"/>
    <col min="13058" max="13058" width="7.25" style="317" customWidth="1"/>
    <col min="13059" max="13059" width="9.625" style="317" customWidth="1"/>
    <col min="13060" max="13060" width="9" style="317"/>
    <col min="13061" max="13061" width="20" style="317" bestFit="1" customWidth="1"/>
    <col min="13062" max="13062" width="18.625" style="317" customWidth="1"/>
    <col min="13063" max="13063" width="7.75" style="317" customWidth="1"/>
    <col min="13064" max="13064" width="2.375" style="317" customWidth="1"/>
    <col min="13065" max="13065" width="7.75" style="317" customWidth="1"/>
    <col min="13066" max="13312" width="9" style="317"/>
    <col min="13313" max="13313" width="9.625" style="317" customWidth="1"/>
    <col min="13314" max="13314" width="7.25" style="317" customWidth="1"/>
    <col min="13315" max="13315" width="9.625" style="317" customWidth="1"/>
    <col min="13316" max="13316" width="9" style="317"/>
    <col min="13317" max="13317" width="20" style="317" bestFit="1" customWidth="1"/>
    <col min="13318" max="13318" width="18.625" style="317" customWidth="1"/>
    <col min="13319" max="13319" width="7.75" style="317" customWidth="1"/>
    <col min="13320" max="13320" width="2.375" style="317" customWidth="1"/>
    <col min="13321" max="13321" width="7.75" style="317" customWidth="1"/>
    <col min="13322" max="13568" width="9" style="317"/>
    <col min="13569" max="13569" width="9.625" style="317" customWidth="1"/>
    <col min="13570" max="13570" width="7.25" style="317" customWidth="1"/>
    <col min="13571" max="13571" width="9.625" style="317" customWidth="1"/>
    <col min="13572" max="13572" width="9" style="317"/>
    <col min="13573" max="13573" width="20" style="317" bestFit="1" customWidth="1"/>
    <col min="13574" max="13574" width="18.625" style="317" customWidth="1"/>
    <col min="13575" max="13575" width="7.75" style="317" customWidth="1"/>
    <col min="13576" max="13576" width="2.375" style="317" customWidth="1"/>
    <col min="13577" max="13577" width="7.75" style="317" customWidth="1"/>
    <col min="13578" max="13824" width="9" style="317"/>
    <col min="13825" max="13825" width="9.625" style="317" customWidth="1"/>
    <col min="13826" max="13826" width="7.25" style="317" customWidth="1"/>
    <col min="13827" max="13827" width="9.625" style="317" customWidth="1"/>
    <col min="13828" max="13828" width="9" style="317"/>
    <col min="13829" max="13829" width="20" style="317" bestFit="1" customWidth="1"/>
    <col min="13830" max="13830" width="18.625" style="317" customWidth="1"/>
    <col min="13831" max="13831" width="7.75" style="317" customWidth="1"/>
    <col min="13832" max="13832" width="2.375" style="317" customWidth="1"/>
    <col min="13833" max="13833" width="7.75" style="317" customWidth="1"/>
    <col min="13834" max="14080" width="9" style="317"/>
    <col min="14081" max="14081" width="9.625" style="317" customWidth="1"/>
    <col min="14082" max="14082" width="7.25" style="317" customWidth="1"/>
    <col min="14083" max="14083" width="9.625" style="317" customWidth="1"/>
    <col min="14084" max="14084" width="9" style="317"/>
    <col min="14085" max="14085" width="20" style="317" bestFit="1" customWidth="1"/>
    <col min="14086" max="14086" width="18.625" style="317" customWidth="1"/>
    <col min="14087" max="14087" width="7.75" style="317" customWidth="1"/>
    <col min="14088" max="14088" width="2.375" style="317" customWidth="1"/>
    <col min="14089" max="14089" width="7.75" style="317" customWidth="1"/>
    <col min="14090" max="14336" width="9" style="317"/>
    <col min="14337" max="14337" width="9.625" style="317" customWidth="1"/>
    <col min="14338" max="14338" width="7.25" style="317" customWidth="1"/>
    <col min="14339" max="14339" width="9.625" style="317" customWidth="1"/>
    <col min="14340" max="14340" width="9" style="317"/>
    <col min="14341" max="14341" width="20" style="317" bestFit="1" customWidth="1"/>
    <col min="14342" max="14342" width="18.625" style="317" customWidth="1"/>
    <col min="14343" max="14343" width="7.75" style="317" customWidth="1"/>
    <col min="14344" max="14344" width="2.375" style="317" customWidth="1"/>
    <col min="14345" max="14345" width="7.75" style="317" customWidth="1"/>
    <col min="14346" max="14592" width="9" style="317"/>
    <col min="14593" max="14593" width="9.625" style="317" customWidth="1"/>
    <col min="14594" max="14594" width="7.25" style="317" customWidth="1"/>
    <col min="14595" max="14595" width="9.625" style="317" customWidth="1"/>
    <col min="14596" max="14596" width="9" style="317"/>
    <col min="14597" max="14597" width="20" style="317" bestFit="1" customWidth="1"/>
    <col min="14598" max="14598" width="18.625" style="317" customWidth="1"/>
    <col min="14599" max="14599" width="7.75" style="317" customWidth="1"/>
    <col min="14600" max="14600" width="2.375" style="317" customWidth="1"/>
    <col min="14601" max="14601" width="7.75" style="317" customWidth="1"/>
    <col min="14602" max="14848" width="9" style="317"/>
    <col min="14849" max="14849" width="9.625" style="317" customWidth="1"/>
    <col min="14850" max="14850" width="7.25" style="317" customWidth="1"/>
    <col min="14851" max="14851" width="9.625" style="317" customWidth="1"/>
    <col min="14852" max="14852" width="9" style="317"/>
    <col min="14853" max="14853" width="20" style="317" bestFit="1" customWidth="1"/>
    <col min="14854" max="14854" width="18.625" style="317" customWidth="1"/>
    <col min="14855" max="14855" width="7.75" style="317" customWidth="1"/>
    <col min="14856" max="14856" width="2.375" style="317" customWidth="1"/>
    <col min="14857" max="14857" width="7.75" style="317" customWidth="1"/>
    <col min="14858" max="15104" width="9" style="317"/>
    <col min="15105" max="15105" width="9.625" style="317" customWidth="1"/>
    <col min="15106" max="15106" width="7.25" style="317" customWidth="1"/>
    <col min="15107" max="15107" width="9.625" style="317" customWidth="1"/>
    <col min="15108" max="15108" width="9" style="317"/>
    <col min="15109" max="15109" width="20" style="317" bestFit="1" customWidth="1"/>
    <col min="15110" max="15110" width="18.625" style="317" customWidth="1"/>
    <col min="15111" max="15111" width="7.75" style="317" customWidth="1"/>
    <col min="15112" max="15112" width="2.375" style="317" customWidth="1"/>
    <col min="15113" max="15113" width="7.75" style="317" customWidth="1"/>
    <col min="15114" max="15360" width="9" style="317"/>
    <col min="15361" max="15361" width="9.625" style="317" customWidth="1"/>
    <col min="15362" max="15362" width="7.25" style="317" customWidth="1"/>
    <col min="15363" max="15363" width="9.625" style="317" customWidth="1"/>
    <col min="15364" max="15364" width="9" style="317"/>
    <col min="15365" max="15365" width="20" style="317" bestFit="1" customWidth="1"/>
    <col min="15366" max="15366" width="18.625" style="317" customWidth="1"/>
    <col min="15367" max="15367" width="7.75" style="317" customWidth="1"/>
    <col min="15368" max="15368" width="2.375" style="317" customWidth="1"/>
    <col min="15369" max="15369" width="7.75" style="317" customWidth="1"/>
    <col min="15370" max="15616" width="9" style="317"/>
    <col min="15617" max="15617" width="9.625" style="317" customWidth="1"/>
    <col min="15618" max="15618" width="7.25" style="317" customWidth="1"/>
    <col min="15619" max="15619" width="9.625" style="317" customWidth="1"/>
    <col min="15620" max="15620" width="9" style="317"/>
    <col min="15621" max="15621" width="20" style="317" bestFit="1" customWidth="1"/>
    <col min="15622" max="15622" width="18.625" style="317" customWidth="1"/>
    <col min="15623" max="15623" width="7.75" style="317" customWidth="1"/>
    <col min="15624" max="15624" width="2.375" style="317" customWidth="1"/>
    <col min="15625" max="15625" width="7.75" style="317" customWidth="1"/>
    <col min="15626" max="15872" width="9" style="317"/>
    <col min="15873" max="15873" width="9.625" style="317" customWidth="1"/>
    <col min="15874" max="15874" width="7.25" style="317" customWidth="1"/>
    <col min="15875" max="15875" width="9.625" style="317" customWidth="1"/>
    <col min="15876" max="15876" width="9" style="317"/>
    <col min="15877" max="15877" width="20" style="317" bestFit="1" customWidth="1"/>
    <col min="15878" max="15878" width="18.625" style="317" customWidth="1"/>
    <col min="15879" max="15879" width="7.75" style="317" customWidth="1"/>
    <col min="15880" max="15880" width="2.375" style="317" customWidth="1"/>
    <col min="15881" max="15881" width="7.75" style="317" customWidth="1"/>
    <col min="15882" max="16128" width="9" style="317"/>
    <col min="16129" max="16129" width="9.625" style="317" customWidth="1"/>
    <col min="16130" max="16130" width="7.25" style="317" customWidth="1"/>
    <col min="16131" max="16131" width="9.625" style="317" customWidth="1"/>
    <col min="16132" max="16132" width="9" style="317"/>
    <col min="16133" max="16133" width="20" style="317" bestFit="1" customWidth="1"/>
    <col min="16134" max="16134" width="18.625" style="317" customWidth="1"/>
    <col min="16135" max="16135" width="7.75" style="317" customWidth="1"/>
    <col min="16136" max="16136" width="2.375" style="317" customWidth="1"/>
    <col min="16137" max="16137" width="7.75" style="317" customWidth="1"/>
    <col min="16138" max="16384" width="9" style="317"/>
  </cols>
  <sheetData>
    <row r="1" spans="1:8" ht="21" customHeight="1" x14ac:dyDescent="0.2">
      <c r="A1" s="312"/>
      <c r="B1" s="313"/>
      <c r="C1" s="314"/>
      <c r="D1" s="315"/>
      <c r="E1" s="315"/>
      <c r="F1" s="315"/>
      <c r="G1" s="315"/>
      <c r="H1" s="316"/>
    </row>
    <row r="2" spans="1:8" ht="24" x14ac:dyDescent="0.25">
      <c r="A2" s="555" t="s">
        <v>160</v>
      </c>
      <c r="B2" s="556"/>
      <c r="C2" s="556"/>
      <c r="D2" s="556"/>
      <c r="E2" s="556"/>
      <c r="F2" s="556"/>
      <c r="G2" s="556"/>
      <c r="H2" s="557"/>
    </row>
    <row r="3" spans="1:8" ht="30" customHeight="1" x14ac:dyDescent="0.2">
      <c r="A3" s="558"/>
      <c r="B3" s="556"/>
      <c r="C3" s="556"/>
      <c r="D3" s="556"/>
      <c r="E3" s="556"/>
      <c r="F3" s="556"/>
      <c r="G3" s="556"/>
      <c r="H3" s="557"/>
    </row>
    <row r="4" spans="1:8" x14ac:dyDescent="0.2">
      <c r="A4" s="141"/>
      <c r="B4" s="318"/>
      <c r="C4" s="319"/>
      <c r="D4" s="38"/>
      <c r="E4" s="38"/>
      <c r="F4" s="38"/>
      <c r="G4" s="38"/>
      <c r="H4" s="320"/>
    </row>
    <row r="5" spans="1:8" x14ac:dyDescent="0.2">
      <c r="A5" s="321"/>
      <c r="B5" s="322"/>
      <c r="C5" s="322"/>
      <c r="D5" s="322"/>
      <c r="E5" s="322"/>
      <c r="F5" s="322"/>
      <c r="G5" s="322"/>
      <c r="H5" s="323"/>
    </row>
    <row r="6" spans="1:8" ht="23.25" customHeight="1" x14ac:dyDescent="0.15">
      <c r="A6" s="324"/>
      <c r="B6" s="325" t="s">
        <v>161</v>
      </c>
      <c r="C6" s="326"/>
      <c r="D6" s="327" t="s">
        <v>162</v>
      </c>
      <c r="E6" s="327"/>
      <c r="F6" s="328"/>
      <c r="G6" s="328"/>
      <c r="H6" s="320"/>
    </row>
    <row r="7" spans="1:8" s="334" customFormat="1" ht="17.100000000000001" customHeight="1" x14ac:dyDescent="0.15">
      <c r="A7" s="329"/>
      <c r="B7" s="330">
        <v>1</v>
      </c>
      <c r="C7" s="331"/>
      <c r="D7" s="328" t="s">
        <v>163</v>
      </c>
      <c r="E7" s="328"/>
      <c r="F7" s="328"/>
      <c r="G7" s="332"/>
      <c r="H7" s="333"/>
    </row>
    <row r="8" spans="1:8" s="334" customFormat="1" ht="17.100000000000001" customHeight="1" x14ac:dyDescent="0.15">
      <c r="A8" s="329"/>
      <c r="B8" s="335"/>
      <c r="C8" s="331"/>
      <c r="D8" s="328"/>
      <c r="E8" s="328"/>
      <c r="F8" s="328"/>
      <c r="G8" s="328"/>
      <c r="H8" s="333"/>
    </row>
    <row r="9" spans="1:8" s="334" customFormat="1" ht="17.100000000000001" customHeight="1" x14ac:dyDescent="0.15">
      <c r="A9" s="329"/>
      <c r="B9" s="336">
        <v>2</v>
      </c>
      <c r="C9" s="331"/>
      <c r="D9" s="328" t="s">
        <v>164</v>
      </c>
      <c r="E9" s="328"/>
      <c r="F9" s="328"/>
      <c r="G9" s="332"/>
      <c r="H9" s="333"/>
    </row>
    <row r="10" spans="1:8" s="334" customFormat="1" ht="17.100000000000001" customHeight="1" x14ac:dyDescent="0.15">
      <c r="A10" s="329"/>
      <c r="B10" s="335"/>
      <c r="C10" s="331"/>
      <c r="D10" s="328"/>
      <c r="E10" s="328"/>
      <c r="F10" s="328"/>
      <c r="G10" s="328"/>
      <c r="H10" s="333"/>
    </row>
    <row r="11" spans="1:8" s="334" customFormat="1" ht="17.100000000000001" customHeight="1" x14ac:dyDescent="0.15">
      <c r="A11" s="329"/>
      <c r="B11" s="337">
        <v>3</v>
      </c>
      <c r="C11" s="331"/>
      <c r="D11" s="328" t="s">
        <v>165</v>
      </c>
      <c r="E11" s="328"/>
      <c r="F11" s="328"/>
      <c r="G11" s="332"/>
      <c r="H11" s="333"/>
    </row>
    <row r="12" spans="1:8" s="334" customFormat="1" ht="17.100000000000001" customHeight="1" x14ac:dyDescent="0.15">
      <c r="A12" s="329"/>
      <c r="B12" s="335"/>
      <c r="C12" s="331"/>
      <c r="D12" s="328"/>
      <c r="E12" s="328"/>
      <c r="F12" s="328"/>
      <c r="G12" s="328"/>
      <c r="H12" s="333"/>
    </row>
    <row r="13" spans="1:8" s="334" customFormat="1" ht="17.100000000000001" customHeight="1" x14ac:dyDescent="0.15">
      <c r="A13" s="329"/>
      <c r="B13" s="466">
        <v>4</v>
      </c>
      <c r="C13" s="331"/>
      <c r="D13" s="328" t="s">
        <v>166</v>
      </c>
      <c r="E13" s="328"/>
      <c r="F13" s="328"/>
      <c r="G13" s="332"/>
      <c r="H13" s="333"/>
    </row>
    <row r="14" spans="1:8" s="334" customFormat="1" ht="17.100000000000001" customHeight="1" x14ac:dyDescent="0.15">
      <c r="A14" s="329"/>
      <c r="B14" s="335" t="s">
        <v>167</v>
      </c>
      <c r="C14" s="331"/>
      <c r="D14" s="328"/>
      <c r="E14" s="328"/>
      <c r="F14" s="328"/>
      <c r="G14" s="328"/>
      <c r="H14" s="333"/>
    </row>
    <row r="15" spans="1:8" s="334" customFormat="1" ht="17.100000000000001" customHeight="1" x14ac:dyDescent="0.15">
      <c r="A15" s="329"/>
      <c r="B15" s="338">
        <v>5</v>
      </c>
      <c r="C15" s="339"/>
      <c r="D15" s="328" t="s">
        <v>168</v>
      </c>
      <c r="E15" s="328"/>
      <c r="F15" s="328"/>
      <c r="G15" s="332"/>
      <c r="H15" s="333"/>
    </row>
    <row r="16" spans="1:8" s="334" customFormat="1" ht="17.100000000000001" customHeight="1" x14ac:dyDescent="0.15">
      <c r="A16" s="329"/>
      <c r="B16" s="335"/>
      <c r="C16" s="331"/>
      <c r="D16" s="328"/>
      <c r="E16" s="328"/>
      <c r="F16" s="328"/>
      <c r="G16" s="328"/>
      <c r="H16" s="333"/>
    </row>
    <row r="17" spans="1:8" s="334" customFormat="1" ht="17.100000000000001" customHeight="1" x14ac:dyDescent="0.15">
      <c r="A17" s="329"/>
      <c r="B17" s="340">
        <v>6</v>
      </c>
      <c r="C17" s="331"/>
      <c r="D17" s="328" t="s">
        <v>169</v>
      </c>
      <c r="E17" s="328"/>
      <c r="F17" s="328"/>
      <c r="G17" s="328"/>
      <c r="H17" s="333"/>
    </row>
    <row r="18" spans="1:8" s="334" customFormat="1" ht="17.100000000000001" customHeight="1" x14ac:dyDescent="0.15">
      <c r="A18" s="329"/>
      <c r="B18" s="335"/>
      <c r="C18" s="331"/>
      <c r="D18" s="328"/>
      <c r="E18" s="328"/>
      <c r="F18" s="328"/>
      <c r="G18" s="328"/>
      <c r="H18" s="333"/>
    </row>
    <row r="19" spans="1:8" s="334" customFormat="1" ht="17.100000000000001" customHeight="1" x14ac:dyDescent="0.15">
      <c r="A19" s="329"/>
      <c r="B19" s="341">
        <v>7</v>
      </c>
      <c r="C19" s="331"/>
      <c r="D19" s="328" t="s">
        <v>170</v>
      </c>
      <c r="E19" s="328"/>
      <c r="F19" s="328"/>
      <c r="G19" s="328"/>
      <c r="H19" s="333"/>
    </row>
    <row r="20" spans="1:8" s="334" customFormat="1" ht="17.100000000000001" customHeight="1" x14ac:dyDescent="0.15">
      <c r="A20" s="329"/>
      <c r="B20" s="335"/>
      <c r="C20" s="331"/>
      <c r="D20" s="328"/>
      <c r="E20" s="328"/>
      <c r="F20" s="328"/>
      <c r="G20" s="328"/>
      <c r="H20" s="333"/>
    </row>
    <row r="21" spans="1:8" s="334" customFormat="1" ht="17.100000000000001" customHeight="1" x14ac:dyDescent="0.15">
      <c r="A21" s="329"/>
      <c r="B21" s="342">
        <v>8</v>
      </c>
      <c r="C21" s="331"/>
      <c r="D21" s="328" t="s">
        <v>171</v>
      </c>
      <c r="E21" s="328"/>
      <c r="F21" s="328"/>
      <c r="G21" s="328"/>
      <c r="H21" s="333"/>
    </row>
    <row r="22" spans="1:8" s="334" customFormat="1" ht="17.100000000000001" customHeight="1" x14ac:dyDescent="0.15">
      <c r="A22" s="329"/>
      <c r="B22" s="335"/>
      <c r="C22" s="331"/>
      <c r="D22" s="328"/>
      <c r="E22" s="328"/>
      <c r="F22" s="328"/>
      <c r="G22" s="328"/>
      <c r="H22" s="333"/>
    </row>
    <row r="23" spans="1:8" s="334" customFormat="1" ht="17.100000000000001" customHeight="1" x14ac:dyDescent="0.15">
      <c r="A23" s="329"/>
      <c r="B23" s="343">
        <v>9</v>
      </c>
      <c r="C23" s="331"/>
      <c r="D23" s="328" t="s">
        <v>172</v>
      </c>
      <c r="E23" s="328"/>
      <c r="F23" s="328"/>
      <c r="G23" s="328"/>
      <c r="H23" s="333"/>
    </row>
    <row r="24" spans="1:8" s="334" customFormat="1" ht="17.100000000000001" customHeight="1" x14ac:dyDescent="0.15">
      <c r="A24" s="329"/>
      <c r="B24" s="335"/>
      <c r="C24" s="331"/>
      <c r="D24" s="328"/>
      <c r="E24" s="328"/>
      <c r="F24" s="328"/>
      <c r="G24" s="328"/>
      <c r="H24" s="333"/>
    </row>
    <row r="25" spans="1:8" s="334" customFormat="1" ht="17.100000000000001" customHeight="1" x14ac:dyDescent="0.15">
      <c r="A25" s="329"/>
      <c r="B25" s="344">
        <v>10</v>
      </c>
      <c r="C25" s="331"/>
      <c r="D25" s="328" t="s">
        <v>173</v>
      </c>
      <c r="E25" s="328"/>
      <c r="F25" s="328"/>
      <c r="G25" s="328"/>
      <c r="H25" s="333"/>
    </row>
    <row r="26" spans="1:8" s="334" customFormat="1" ht="17.100000000000001" customHeight="1" x14ac:dyDescent="0.15">
      <c r="A26" s="329"/>
      <c r="B26" s="335"/>
      <c r="C26" s="331"/>
      <c r="D26" s="328"/>
      <c r="E26" s="328"/>
      <c r="F26" s="328"/>
      <c r="G26" s="328"/>
      <c r="H26" s="333"/>
    </row>
    <row r="27" spans="1:8" s="334" customFormat="1" ht="17.100000000000001" customHeight="1" x14ac:dyDescent="0.15">
      <c r="A27" s="329"/>
      <c r="B27" s="345">
        <v>11</v>
      </c>
      <c r="C27" s="331"/>
      <c r="D27" s="328" t="s">
        <v>174</v>
      </c>
      <c r="E27" s="328"/>
      <c r="F27" s="328"/>
      <c r="G27" s="328"/>
      <c r="H27" s="333"/>
    </row>
    <row r="28" spans="1:8" s="334" customFormat="1" ht="17.100000000000001" customHeight="1" x14ac:dyDescent="0.15">
      <c r="A28" s="329"/>
      <c r="B28" s="335"/>
      <c r="C28" s="331"/>
      <c r="D28" s="328"/>
      <c r="E28" s="328"/>
      <c r="F28" s="328"/>
      <c r="G28" s="328"/>
      <c r="H28" s="333"/>
    </row>
    <row r="29" spans="1:8" s="334" customFormat="1" ht="17.100000000000001" customHeight="1" x14ac:dyDescent="0.15">
      <c r="A29" s="329"/>
      <c r="B29" s="370">
        <v>12</v>
      </c>
      <c r="C29" s="331"/>
      <c r="D29" s="328" t="s">
        <v>175</v>
      </c>
      <c r="E29" s="328"/>
      <c r="F29" s="328"/>
      <c r="G29" s="328"/>
      <c r="H29" s="333"/>
    </row>
    <row r="30" spans="1:8" s="334" customFormat="1" ht="17.100000000000001" customHeight="1" x14ac:dyDescent="0.15">
      <c r="A30" s="346"/>
      <c r="B30" s="347"/>
      <c r="C30" s="348"/>
      <c r="D30" s="349"/>
      <c r="E30" s="349"/>
      <c r="F30" s="349"/>
      <c r="G30" s="349"/>
      <c r="H30" s="350"/>
    </row>
    <row r="31" spans="1:8" s="334" customFormat="1" ht="17.100000000000001" customHeight="1" x14ac:dyDescent="0.15">
      <c r="A31" s="329"/>
      <c r="B31" s="370">
        <v>13</v>
      </c>
      <c r="C31" s="351"/>
      <c r="D31" s="328" t="s">
        <v>176</v>
      </c>
      <c r="E31" s="328"/>
      <c r="F31" s="328"/>
      <c r="G31" s="328"/>
      <c r="H31" s="333"/>
    </row>
    <row r="32" spans="1:8" s="334" customFormat="1" ht="17.100000000000001" customHeight="1" x14ac:dyDescent="0.15">
      <c r="A32" s="329"/>
      <c r="B32" s="335"/>
      <c r="C32" s="331"/>
      <c r="D32" s="328"/>
      <c r="E32" s="328"/>
      <c r="F32" s="328"/>
      <c r="G32" s="328"/>
      <c r="H32" s="333"/>
    </row>
    <row r="33" spans="1:8" s="334" customFormat="1" ht="17.100000000000001" customHeight="1" x14ac:dyDescent="0.15">
      <c r="A33" s="329"/>
      <c r="B33" s="370">
        <v>14</v>
      </c>
      <c r="C33" s="331"/>
      <c r="D33" s="328" t="s">
        <v>177</v>
      </c>
      <c r="E33" s="328"/>
      <c r="F33" s="328"/>
      <c r="G33" s="328"/>
      <c r="H33" s="333"/>
    </row>
    <row r="34" spans="1:8" s="334" customFormat="1" ht="17.100000000000001" customHeight="1" x14ac:dyDescent="0.15">
      <c r="A34" s="352"/>
      <c r="B34" s="335"/>
      <c r="C34" s="331"/>
      <c r="D34" s="353"/>
      <c r="E34" s="353"/>
      <c r="F34" s="353"/>
      <c r="G34" s="353"/>
      <c r="H34" s="354"/>
    </row>
    <row r="35" spans="1:8" s="334" customFormat="1" ht="17.100000000000001" customHeight="1" x14ac:dyDescent="0.15">
      <c r="A35" s="355"/>
      <c r="B35" s="370">
        <v>15</v>
      </c>
      <c r="C35" s="331"/>
      <c r="D35" s="356" t="s">
        <v>104</v>
      </c>
      <c r="E35" s="356" t="s">
        <v>178</v>
      </c>
      <c r="F35" s="356"/>
      <c r="G35" s="356"/>
      <c r="H35" s="357"/>
    </row>
    <row r="36" spans="1:8" s="334" customFormat="1" ht="17.100000000000001" customHeight="1" x14ac:dyDescent="0.15">
      <c r="A36" s="352"/>
      <c r="B36" s="358"/>
      <c r="C36" s="359"/>
      <c r="D36" s="353"/>
      <c r="E36" s="353"/>
      <c r="F36" s="353"/>
      <c r="G36" s="353"/>
      <c r="H36" s="354"/>
    </row>
    <row r="37" spans="1:8" s="334" customFormat="1" ht="17.100000000000001" customHeight="1" x14ac:dyDescent="0.15">
      <c r="A37" s="329"/>
      <c r="B37" s="370">
        <v>16</v>
      </c>
      <c r="C37" s="351"/>
      <c r="D37" s="328" t="s">
        <v>179</v>
      </c>
      <c r="E37" s="328"/>
      <c r="F37" s="328"/>
      <c r="G37" s="328"/>
      <c r="H37" s="333"/>
    </row>
    <row r="38" spans="1:8" s="334" customFormat="1" ht="17.100000000000001" customHeight="1" x14ac:dyDescent="0.15">
      <c r="A38" s="329"/>
      <c r="B38" s="335"/>
      <c r="C38" s="331"/>
      <c r="D38" s="328"/>
      <c r="E38" s="328"/>
      <c r="F38" s="328"/>
      <c r="G38" s="328"/>
      <c r="H38" s="333"/>
    </row>
    <row r="39" spans="1:8" s="334" customFormat="1" ht="17.100000000000001" customHeight="1" x14ac:dyDescent="0.15">
      <c r="A39" s="329"/>
      <c r="B39" s="370">
        <v>17</v>
      </c>
      <c r="C39" s="351"/>
      <c r="D39" s="328" t="s">
        <v>180</v>
      </c>
      <c r="E39" s="328"/>
      <c r="F39" s="328"/>
      <c r="G39" s="328"/>
      <c r="H39" s="333"/>
    </row>
    <row r="40" spans="1:8" s="334" customFormat="1" ht="17.100000000000001" customHeight="1" x14ac:dyDescent="0.15">
      <c r="A40" s="329"/>
      <c r="B40" s="371"/>
      <c r="C40" s="351"/>
      <c r="D40" s="328"/>
      <c r="E40" s="328"/>
      <c r="F40" s="328"/>
      <c r="G40" s="328"/>
      <c r="H40" s="333"/>
    </row>
    <row r="41" spans="1:8" s="334" customFormat="1" ht="17.100000000000001" customHeight="1" x14ac:dyDescent="0.15">
      <c r="A41" s="329"/>
      <c r="B41" s="335"/>
      <c r="C41" s="360"/>
      <c r="D41" s="328"/>
      <c r="E41" s="328"/>
      <c r="F41" s="328"/>
      <c r="G41" s="328"/>
      <c r="H41" s="333"/>
    </row>
    <row r="42" spans="1:8" s="334" customFormat="1" ht="29.25" customHeight="1" x14ac:dyDescent="0.2">
      <c r="A42" s="559" t="s">
        <v>181</v>
      </c>
      <c r="B42" s="560"/>
      <c r="C42" s="560"/>
      <c r="D42" s="560"/>
      <c r="E42" s="560"/>
      <c r="F42" s="560"/>
      <c r="G42" s="560"/>
      <c r="H42" s="561"/>
    </row>
    <row r="43" spans="1:8" s="334" customFormat="1" ht="14.25" x14ac:dyDescent="0.15">
      <c r="A43" s="361"/>
      <c r="B43" s="362"/>
      <c r="C43" s="363"/>
      <c r="D43" s="364"/>
      <c r="E43" s="364"/>
      <c r="F43" s="364"/>
      <c r="G43" s="364"/>
      <c r="H43" s="365"/>
    </row>
    <row r="44" spans="1:8" s="367" customFormat="1" x14ac:dyDescent="0.2">
      <c r="A44" s="366"/>
      <c r="B44" s="318"/>
      <c r="C44" s="319"/>
      <c r="D44" s="366"/>
      <c r="E44" s="366"/>
      <c r="F44" s="366"/>
      <c r="G44" s="366"/>
      <c r="H44" s="366"/>
    </row>
    <row r="45" spans="1:8" s="367" customFormat="1" x14ac:dyDescent="0.2">
      <c r="A45" s="366"/>
      <c r="B45" s="318"/>
      <c r="C45" s="319"/>
      <c r="D45" s="366"/>
      <c r="E45" s="366"/>
      <c r="F45" s="366"/>
      <c r="G45" s="366"/>
      <c r="H45" s="366"/>
    </row>
    <row r="46" spans="1:8" s="367" customFormat="1" x14ac:dyDescent="0.2">
      <c r="A46" s="366"/>
      <c r="B46" s="318"/>
      <c r="C46" s="319"/>
      <c r="D46" s="366"/>
      <c r="E46" s="366"/>
      <c r="F46" s="366"/>
      <c r="G46" s="366"/>
      <c r="H46" s="366"/>
    </row>
    <row r="47" spans="1:8" s="367" customFormat="1" x14ac:dyDescent="0.2">
      <c r="A47" s="366"/>
      <c r="B47" s="318"/>
      <c r="C47" s="319"/>
      <c r="D47" s="366"/>
      <c r="E47" s="366"/>
      <c r="F47" s="366"/>
      <c r="G47" s="366"/>
      <c r="H47" s="366"/>
    </row>
    <row r="48" spans="1:8" s="367" customFormat="1" x14ac:dyDescent="0.2">
      <c r="A48" s="366"/>
      <c r="B48" s="318"/>
      <c r="C48" s="319"/>
      <c r="D48" s="366"/>
      <c r="E48" s="366"/>
      <c r="F48" s="366"/>
      <c r="G48" s="366"/>
      <c r="H48" s="366"/>
    </row>
    <row r="49" spans="1:8" s="367" customFormat="1" x14ac:dyDescent="0.2">
      <c r="A49" s="366"/>
      <c r="B49" s="318"/>
      <c r="C49" s="319"/>
      <c r="D49" s="366"/>
      <c r="E49" s="366"/>
      <c r="F49" s="366"/>
      <c r="G49" s="366"/>
      <c r="H49" s="366"/>
    </row>
    <row r="50" spans="1:8" s="367" customFormat="1" x14ac:dyDescent="0.2">
      <c r="A50" s="366"/>
      <c r="B50" s="318"/>
      <c r="C50" s="319"/>
      <c r="D50" s="366"/>
      <c r="E50" s="366"/>
      <c r="F50" s="366"/>
      <c r="G50" s="366"/>
      <c r="H50" s="366"/>
    </row>
    <row r="51" spans="1:8" s="367" customFormat="1" x14ac:dyDescent="0.2">
      <c r="A51" s="366"/>
      <c r="B51" s="318"/>
      <c r="C51" s="319"/>
      <c r="D51" s="366"/>
      <c r="E51" s="366"/>
      <c r="F51" s="366"/>
      <c r="G51" s="366"/>
      <c r="H51" s="366"/>
    </row>
    <row r="52" spans="1:8" s="367" customFormat="1" x14ac:dyDescent="0.2">
      <c r="A52" s="366"/>
      <c r="B52" s="318"/>
      <c r="C52" s="319"/>
      <c r="D52" s="366"/>
      <c r="E52" s="366"/>
      <c r="F52" s="366"/>
      <c r="G52" s="366"/>
      <c r="H52" s="366"/>
    </row>
    <row r="53" spans="1:8" s="367" customFormat="1" x14ac:dyDescent="0.2">
      <c r="A53" s="366"/>
      <c r="B53" s="318"/>
      <c r="C53" s="319"/>
      <c r="D53" s="366"/>
      <c r="E53" s="366"/>
      <c r="F53" s="366"/>
      <c r="G53" s="366"/>
      <c r="H53" s="366"/>
    </row>
    <row r="54" spans="1:8" s="367" customFormat="1" x14ac:dyDescent="0.2">
      <c r="A54" s="366"/>
      <c r="B54" s="318"/>
      <c r="C54" s="319"/>
      <c r="D54" s="366"/>
      <c r="E54" s="366"/>
      <c r="F54" s="366"/>
      <c r="G54" s="366"/>
      <c r="H54" s="366"/>
    </row>
    <row r="55" spans="1:8" s="367" customFormat="1" x14ac:dyDescent="0.2">
      <c r="B55" s="368"/>
      <c r="C55" s="369"/>
    </row>
    <row r="56" spans="1:8" s="367" customFormat="1" x14ac:dyDescent="0.2">
      <c r="B56" s="368"/>
      <c r="C56" s="369"/>
    </row>
    <row r="57" spans="1:8" s="367" customFormat="1" x14ac:dyDescent="0.2">
      <c r="B57" s="368"/>
      <c r="C57" s="369"/>
    </row>
    <row r="58" spans="1:8" s="367" customFormat="1" x14ac:dyDescent="0.2">
      <c r="B58" s="368"/>
      <c r="C58" s="369"/>
    </row>
    <row r="59" spans="1:8" s="367" customFormat="1" x14ac:dyDescent="0.2">
      <c r="B59" s="368"/>
      <c r="C59" s="369"/>
    </row>
    <row r="60" spans="1:8" s="367" customFormat="1" x14ac:dyDescent="0.2">
      <c r="B60" s="368"/>
      <c r="C60" s="369"/>
    </row>
    <row r="61" spans="1:8" s="367" customFormat="1" x14ac:dyDescent="0.2">
      <c r="B61" s="368"/>
      <c r="C61" s="369"/>
    </row>
    <row r="62" spans="1:8" s="367" customFormat="1" x14ac:dyDescent="0.2">
      <c r="B62" s="368"/>
      <c r="C62" s="369"/>
    </row>
    <row r="63" spans="1:8" s="367" customFormat="1" x14ac:dyDescent="0.2">
      <c r="B63" s="368"/>
      <c r="C63" s="369"/>
    </row>
    <row r="64" spans="1:8" s="367" customFormat="1" x14ac:dyDescent="0.2">
      <c r="B64" s="368"/>
      <c r="C64" s="369"/>
    </row>
    <row r="65" spans="2:3" s="367" customFormat="1" x14ac:dyDescent="0.2">
      <c r="B65" s="368"/>
      <c r="C65" s="369"/>
    </row>
    <row r="66" spans="2:3" s="367" customFormat="1" x14ac:dyDescent="0.2">
      <c r="B66" s="368"/>
      <c r="C66" s="369"/>
    </row>
    <row r="67" spans="2:3" s="367" customFormat="1" x14ac:dyDescent="0.2">
      <c r="B67" s="368"/>
      <c r="C67" s="369"/>
    </row>
    <row r="68" spans="2:3" s="367" customFormat="1" x14ac:dyDescent="0.2">
      <c r="B68" s="368"/>
      <c r="C68" s="369"/>
    </row>
    <row r="69" spans="2:3" s="367" customFormat="1" x14ac:dyDescent="0.2">
      <c r="B69" s="368"/>
      <c r="C69" s="369"/>
    </row>
    <row r="70" spans="2:3" s="367" customFormat="1" x14ac:dyDescent="0.2">
      <c r="B70" s="368"/>
      <c r="C70" s="369"/>
    </row>
    <row r="71" spans="2:3" s="367" customFormat="1" x14ac:dyDescent="0.2">
      <c r="B71" s="368"/>
      <c r="C71" s="369"/>
    </row>
    <row r="72" spans="2:3" s="367" customFormat="1" x14ac:dyDescent="0.2">
      <c r="B72" s="368"/>
      <c r="C72" s="369"/>
    </row>
    <row r="73" spans="2:3" s="367" customFormat="1" x14ac:dyDescent="0.2">
      <c r="B73" s="368"/>
      <c r="C73" s="369"/>
    </row>
    <row r="74" spans="2:3" s="367" customFormat="1" x14ac:dyDescent="0.2">
      <c r="B74" s="368"/>
      <c r="C74" s="369"/>
    </row>
    <row r="75" spans="2:3" s="367" customFormat="1" x14ac:dyDescent="0.2">
      <c r="B75" s="368"/>
      <c r="C75" s="369"/>
    </row>
    <row r="76" spans="2:3" s="367" customFormat="1" x14ac:dyDescent="0.2">
      <c r="B76" s="368"/>
      <c r="C76" s="369"/>
    </row>
    <row r="77" spans="2:3" s="367" customFormat="1" x14ac:dyDescent="0.2">
      <c r="B77" s="368"/>
      <c r="C77" s="369"/>
    </row>
    <row r="78" spans="2:3" s="367" customFormat="1" x14ac:dyDescent="0.2">
      <c r="B78" s="368"/>
      <c r="C78" s="369"/>
    </row>
    <row r="79" spans="2:3" s="367" customFormat="1" x14ac:dyDescent="0.2">
      <c r="B79" s="368"/>
      <c r="C79" s="369"/>
    </row>
    <row r="80" spans="2:3" s="367" customFormat="1" x14ac:dyDescent="0.2">
      <c r="B80" s="368"/>
      <c r="C80" s="36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C18" sqref="C18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78"/>
      <c r="B1" s="579"/>
      <c r="C1" s="579"/>
      <c r="D1" s="579"/>
      <c r="E1" s="579"/>
      <c r="F1" s="579"/>
      <c r="G1" s="579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84</v>
      </c>
      <c r="C22" s="9">
        <v>15994</v>
      </c>
      <c r="D22" s="9">
        <v>20051</v>
      </c>
      <c r="E22" s="109">
        <v>96.7</v>
      </c>
      <c r="F22" s="41">
        <f>SUM(C22/D22*100)</f>
        <v>79.766595182285172</v>
      </c>
      <c r="G22" s="96"/>
    </row>
    <row r="23" spans="1:9" x14ac:dyDescent="0.15">
      <c r="A23" s="95">
        <v>2</v>
      </c>
      <c r="B23" s="7" t="s">
        <v>151</v>
      </c>
      <c r="C23" s="9">
        <v>10119</v>
      </c>
      <c r="D23" s="9">
        <v>10701</v>
      </c>
      <c r="E23" s="109">
        <v>100.7</v>
      </c>
      <c r="F23" s="41">
        <f>SUM(C23/D23*100)</f>
        <v>94.561255957387161</v>
      </c>
      <c r="G23" s="96"/>
    </row>
    <row r="24" spans="1:9" x14ac:dyDescent="0.15">
      <c r="A24" s="95">
        <v>3</v>
      </c>
      <c r="B24" s="7" t="s">
        <v>208</v>
      </c>
      <c r="C24" s="9">
        <v>7914</v>
      </c>
      <c r="D24" s="9">
        <v>7066</v>
      </c>
      <c r="E24" s="109">
        <v>88.9</v>
      </c>
      <c r="F24" s="41">
        <f t="shared" ref="F24:F32" si="0">SUM(C24/D24*100)</f>
        <v>112.00113218228134</v>
      </c>
      <c r="G24" s="96"/>
    </row>
    <row r="25" spans="1:9" x14ac:dyDescent="0.15">
      <c r="A25" s="95">
        <v>4</v>
      </c>
      <c r="B25" s="7" t="s">
        <v>114</v>
      </c>
      <c r="C25" s="9">
        <v>5849</v>
      </c>
      <c r="D25" s="9">
        <v>5956</v>
      </c>
      <c r="E25" s="109">
        <v>98.8</v>
      </c>
      <c r="F25" s="41">
        <f t="shared" si="0"/>
        <v>98.203492276695769</v>
      </c>
      <c r="G25" s="96"/>
    </row>
    <row r="26" spans="1:9" ht="13.5" customHeight="1" x14ac:dyDescent="0.15">
      <c r="A26" s="95">
        <v>5</v>
      </c>
      <c r="B26" s="7" t="s">
        <v>105</v>
      </c>
      <c r="C26" s="9">
        <v>5549</v>
      </c>
      <c r="D26" s="6">
        <v>4196</v>
      </c>
      <c r="E26" s="109">
        <v>97.7</v>
      </c>
      <c r="F26" s="41">
        <f t="shared" si="0"/>
        <v>132.24499523355578</v>
      </c>
      <c r="G26" s="96"/>
    </row>
    <row r="27" spans="1:9" ht="13.5" customHeight="1" x14ac:dyDescent="0.15">
      <c r="A27" s="95">
        <v>6</v>
      </c>
      <c r="B27" s="7" t="s">
        <v>115</v>
      </c>
      <c r="C27" s="9">
        <v>4990</v>
      </c>
      <c r="D27" s="9">
        <v>4575</v>
      </c>
      <c r="E27" s="109">
        <v>99.6</v>
      </c>
      <c r="F27" s="41">
        <f t="shared" si="0"/>
        <v>109.07103825136613</v>
      </c>
      <c r="G27" s="96"/>
    </row>
    <row r="28" spans="1:9" ht="13.5" customHeight="1" x14ac:dyDescent="0.15">
      <c r="A28" s="95">
        <v>7</v>
      </c>
      <c r="B28" s="7" t="s">
        <v>86</v>
      </c>
      <c r="C28" s="101">
        <v>4369</v>
      </c>
      <c r="D28" s="101">
        <v>3363</v>
      </c>
      <c r="E28" s="109">
        <v>100.8</v>
      </c>
      <c r="F28" s="41">
        <f t="shared" si="0"/>
        <v>129.91376746952125</v>
      </c>
      <c r="G28" s="96"/>
    </row>
    <row r="29" spans="1:9" ht="13.5" customHeight="1" x14ac:dyDescent="0.15">
      <c r="A29" s="95">
        <v>8</v>
      </c>
      <c r="B29" s="7" t="s">
        <v>107</v>
      </c>
      <c r="C29" s="101">
        <v>4192</v>
      </c>
      <c r="D29" s="101">
        <v>16875</v>
      </c>
      <c r="E29" s="109">
        <v>38.700000000000003</v>
      </c>
      <c r="F29" s="41">
        <f t="shared" si="0"/>
        <v>24.84148148148148</v>
      </c>
      <c r="G29" s="96"/>
    </row>
    <row r="30" spans="1:9" ht="13.5" customHeight="1" x14ac:dyDescent="0.15">
      <c r="A30" s="95">
        <v>9</v>
      </c>
      <c r="B30" s="7" t="s">
        <v>87</v>
      </c>
      <c r="C30" s="101">
        <v>2956</v>
      </c>
      <c r="D30" s="101">
        <v>3142</v>
      </c>
      <c r="E30" s="109">
        <v>98.5</v>
      </c>
      <c r="F30" s="41">
        <f t="shared" si="0"/>
        <v>94.080203691915969</v>
      </c>
      <c r="G30" s="96"/>
    </row>
    <row r="31" spans="1:9" ht="13.5" customHeight="1" thickBot="1" x14ac:dyDescent="0.2">
      <c r="A31" s="97">
        <v>10</v>
      </c>
      <c r="B31" s="7" t="s">
        <v>110</v>
      </c>
      <c r="C31" s="98">
        <v>2769</v>
      </c>
      <c r="D31" s="98">
        <v>2577</v>
      </c>
      <c r="E31" s="110">
        <v>99.8</v>
      </c>
      <c r="F31" s="41">
        <f t="shared" si="0"/>
        <v>107.45052386495925</v>
      </c>
      <c r="G31" s="99"/>
    </row>
    <row r="32" spans="1:9" ht="13.5" customHeight="1" thickBot="1" x14ac:dyDescent="0.2">
      <c r="A32" s="80"/>
      <c r="B32" s="81" t="s">
        <v>58</v>
      </c>
      <c r="C32" s="82">
        <v>74875</v>
      </c>
      <c r="D32" s="82">
        <v>93287</v>
      </c>
      <c r="E32" s="83">
        <v>90.1</v>
      </c>
      <c r="F32" s="107">
        <f t="shared" si="0"/>
        <v>80.263059161512317</v>
      </c>
      <c r="G32" s="121">
        <v>81.2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106897</v>
      </c>
      <c r="D54" s="9">
        <v>123481</v>
      </c>
      <c r="E54" s="41">
        <v>99.7</v>
      </c>
      <c r="F54" s="41">
        <f t="shared" ref="F54:F64" si="1">SUM(C54/D54*100)</f>
        <v>86.569593702674908</v>
      </c>
      <c r="G54" s="96"/>
      <c r="K54" s="322"/>
    </row>
    <row r="55" spans="1:11" x14ac:dyDescent="0.15">
      <c r="A55" s="95">
        <v>2</v>
      </c>
      <c r="B55" s="299" t="s">
        <v>109</v>
      </c>
      <c r="C55" s="9">
        <v>20946</v>
      </c>
      <c r="D55" s="9">
        <v>22629</v>
      </c>
      <c r="E55" s="41">
        <v>108.6</v>
      </c>
      <c r="F55" s="41">
        <f t="shared" si="1"/>
        <v>92.562640859074634</v>
      </c>
      <c r="G55" s="96"/>
    </row>
    <row r="56" spans="1:11" x14ac:dyDescent="0.15">
      <c r="A56" s="95">
        <v>3</v>
      </c>
      <c r="B56" s="299" t="s">
        <v>115</v>
      </c>
      <c r="C56" s="9">
        <v>20363</v>
      </c>
      <c r="D56" s="9">
        <v>18912</v>
      </c>
      <c r="E56" s="41">
        <v>98.6</v>
      </c>
      <c r="F56" s="41">
        <f t="shared" si="1"/>
        <v>107.67237732656514</v>
      </c>
      <c r="G56" s="96"/>
    </row>
    <row r="57" spans="1:11" x14ac:dyDescent="0.15">
      <c r="A57" s="95">
        <v>4</v>
      </c>
      <c r="B57" s="299" t="s">
        <v>107</v>
      </c>
      <c r="C57" s="9">
        <v>18207</v>
      </c>
      <c r="D57" s="9">
        <v>16373</v>
      </c>
      <c r="E57" s="457">
        <v>93.6</v>
      </c>
      <c r="F57" s="41">
        <f t="shared" si="1"/>
        <v>111.20136810602821</v>
      </c>
      <c r="G57" s="96"/>
    </row>
    <row r="58" spans="1:11" x14ac:dyDescent="0.15">
      <c r="A58" s="95">
        <v>5</v>
      </c>
      <c r="B58" s="299" t="s">
        <v>114</v>
      </c>
      <c r="C58" s="9">
        <v>12234</v>
      </c>
      <c r="D58" s="9">
        <v>11725</v>
      </c>
      <c r="E58" s="41">
        <v>98.7</v>
      </c>
      <c r="F58" s="229">
        <f t="shared" si="1"/>
        <v>104.3411513859275</v>
      </c>
      <c r="G58" s="96"/>
    </row>
    <row r="59" spans="1:11" x14ac:dyDescent="0.15">
      <c r="A59" s="95">
        <v>6</v>
      </c>
      <c r="B59" s="299" t="s">
        <v>87</v>
      </c>
      <c r="C59" s="9">
        <v>10169</v>
      </c>
      <c r="D59" s="9">
        <v>10073</v>
      </c>
      <c r="E59" s="41">
        <v>91</v>
      </c>
      <c r="F59" s="41">
        <f t="shared" si="1"/>
        <v>100.95304278765016</v>
      </c>
      <c r="G59" s="96"/>
    </row>
    <row r="60" spans="1:11" x14ac:dyDescent="0.15">
      <c r="A60" s="95">
        <v>7</v>
      </c>
      <c r="B60" s="299" t="s">
        <v>86</v>
      </c>
      <c r="C60" s="9">
        <v>9879</v>
      </c>
      <c r="D60" s="9">
        <v>13230</v>
      </c>
      <c r="E60" s="142">
        <v>99.4</v>
      </c>
      <c r="F60" s="41">
        <f t="shared" si="1"/>
        <v>74.671201814058946</v>
      </c>
      <c r="G60" s="96"/>
    </row>
    <row r="61" spans="1:11" x14ac:dyDescent="0.15">
      <c r="A61" s="95">
        <v>8</v>
      </c>
      <c r="B61" s="299" t="s">
        <v>159</v>
      </c>
      <c r="C61" s="9">
        <v>7972</v>
      </c>
      <c r="D61" s="9">
        <v>7936</v>
      </c>
      <c r="E61" s="41">
        <v>103.1</v>
      </c>
      <c r="F61" s="41">
        <f t="shared" si="1"/>
        <v>100.45362903225808</v>
      </c>
      <c r="G61" s="96"/>
    </row>
    <row r="62" spans="1:11" x14ac:dyDescent="0.15">
      <c r="A62" s="95">
        <v>9</v>
      </c>
      <c r="B62" s="299" t="s">
        <v>105</v>
      </c>
      <c r="C62" s="9">
        <v>6541</v>
      </c>
      <c r="D62" s="9">
        <v>5032</v>
      </c>
      <c r="E62" s="41">
        <v>133.69999999999999</v>
      </c>
      <c r="F62" s="41">
        <f t="shared" si="1"/>
        <v>129.98807631160571</v>
      </c>
      <c r="G62" s="96"/>
    </row>
    <row r="63" spans="1:11" ht="14.25" thickBot="1" x14ac:dyDescent="0.2">
      <c r="A63" s="100">
        <v>10</v>
      </c>
      <c r="B63" s="299" t="s">
        <v>108</v>
      </c>
      <c r="C63" s="101">
        <v>6394</v>
      </c>
      <c r="D63" s="101">
        <v>9961</v>
      </c>
      <c r="E63" s="102">
        <v>106.1</v>
      </c>
      <c r="F63" s="41">
        <f t="shared" si="1"/>
        <v>64.190342335106919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232158</v>
      </c>
      <c r="D64" s="106">
        <v>251459</v>
      </c>
      <c r="E64" s="107">
        <v>100.5</v>
      </c>
      <c r="F64" s="297">
        <f t="shared" si="1"/>
        <v>92.324394831761836</v>
      </c>
      <c r="G64" s="121">
        <v>51.4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C18" sqref="C1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299" t="s">
        <v>113</v>
      </c>
      <c r="C22" s="9">
        <v>93826</v>
      </c>
      <c r="D22" s="9">
        <v>71230</v>
      </c>
      <c r="E22" s="41">
        <v>98.6</v>
      </c>
      <c r="F22" s="41">
        <f>SUM(C22/D22*100)</f>
        <v>131.72258879685526</v>
      </c>
      <c r="G22" s="96"/>
    </row>
    <row r="23" spans="1:11" x14ac:dyDescent="0.15">
      <c r="A23" s="28">
        <v>2</v>
      </c>
      <c r="B23" s="299" t="s">
        <v>209</v>
      </c>
      <c r="C23" s="9">
        <v>49016</v>
      </c>
      <c r="D23" s="9">
        <v>43066</v>
      </c>
      <c r="E23" s="41">
        <v>111.6</v>
      </c>
      <c r="F23" s="41">
        <f t="shared" ref="F23:F32" si="0">SUM(C23/D23*100)</f>
        <v>113.81600334370501</v>
      </c>
      <c r="G23" s="96"/>
    </row>
    <row r="24" spans="1:11" ht="13.5" customHeight="1" x14ac:dyDescent="0.15">
      <c r="A24" s="28">
        <v>3</v>
      </c>
      <c r="B24" s="299" t="s">
        <v>105</v>
      </c>
      <c r="C24" s="9">
        <v>38726</v>
      </c>
      <c r="D24" s="9">
        <v>37691</v>
      </c>
      <c r="E24" s="66">
        <v>100.9</v>
      </c>
      <c r="F24" s="41">
        <f t="shared" si="0"/>
        <v>102.74601363720781</v>
      </c>
      <c r="G24" s="96"/>
    </row>
    <row r="25" spans="1:11" x14ac:dyDescent="0.15">
      <c r="A25" s="28">
        <v>4</v>
      </c>
      <c r="B25" s="299" t="s">
        <v>212</v>
      </c>
      <c r="C25" s="9">
        <v>36847</v>
      </c>
      <c r="D25" s="9">
        <v>26038</v>
      </c>
      <c r="E25" s="41">
        <v>97.7</v>
      </c>
      <c r="F25" s="41">
        <f t="shared" si="0"/>
        <v>141.51240494661647</v>
      </c>
      <c r="G25" s="96"/>
    </row>
    <row r="26" spans="1:11" x14ac:dyDescent="0.15">
      <c r="A26" s="28">
        <v>5</v>
      </c>
      <c r="B26" s="299" t="s">
        <v>115</v>
      </c>
      <c r="C26" s="9">
        <v>30551</v>
      </c>
      <c r="D26" s="9">
        <v>26073</v>
      </c>
      <c r="E26" s="41">
        <v>103</v>
      </c>
      <c r="F26" s="41">
        <f t="shared" si="0"/>
        <v>117.17485521420627</v>
      </c>
      <c r="G26" s="96"/>
    </row>
    <row r="27" spans="1:11" ht="13.5" customHeight="1" x14ac:dyDescent="0.15">
      <c r="A27" s="28">
        <v>6</v>
      </c>
      <c r="B27" s="299" t="s">
        <v>109</v>
      </c>
      <c r="C27" s="9">
        <v>20265</v>
      </c>
      <c r="D27" s="9">
        <v>19793</v>
      </c>
      <c r="E27" s="41">
        <v>110.8</v>
      </c>
      <c r="F27" s="41">
        <f t="shared" si="0"/>
        <v>102.38468145303897</v>
      </c>
      <c r="G27" s="96"/>
      <c r="K27" t="s">
        <v>195</v>
      </c>
    </row>
    <row r="28" spans="1:11" ht="13.5" customHeight="1" x14ac:dyDescent="0.15">
      <c r="A28" s="28">
        <v>7</v>
      </c>
      <c r="B28" s="299" t="s">
        <v>86</v>
      </c>
      <c r="C28" s="9">
        <v>17623</v>
      </c>
      <c r="D28" s="9">
        <v>15668</v>
      </c>
      <c r="E28" s="448">
        <v>99</v>
      </c>
      <c r="F28" s="229">
        <f t="shared" si="0"/>
        <v>112.4776614756191</v>
      </c>
      <c r="G28" s="96"/>
    </row>
    <row r="29" spans="1:11" x14ac:dyDescent="0.15">
      <c r="A29" s="28">
        <v>8</v>
      </c>
      <c r="B29" s="299" t="s">
        <v>110</v>
      </c>
      <c r="C29" s="9">
        <v>17602</v>
      </c>
      <c r="D29" s="9">
        <v>14025</v>
      </c>
      <c r="E29" s="41">
        <v>101.4</v>
      </c>
      <c r="F29" s="41">
        <f t="shared" si="0"/>
        <v>125.50445632798575</v>
      </c>
      <c r="G29" s="96"/>
    </row>
    <row r="30" spans="1:11" x14ac:dyDescent="0.15">
      <c r="A30" s="28">
        <v>9</v>
      </c>
      <c r="B30" s="299" t="s">
        <v>84</v>
      </c>
      <c r="C30" s="9">
        <v>17530</v>
      </c>
      <c r="D30" s="9">
        <v>18950</v>
      </c>
      <c r="E30" s="41">
        <v>93.8</v>
      </c>
      <c r="F30" s="229">
        <f t="shared" si="0"/>
        <v>92.506596306068602</v>
      </c>
      <c r="G30" s="96"/>
    </row>
    <row r="31" spans="1:11" ht="14.25" thickBot="1" x14ac:dyDescent="0.2">
      <c r="A31" s="108">
        <v>10</v>
      </c>
      <c r="B31" s="299" t="s">
        <v>152</v>
      </c>
      <c r="C31" s="101">
        <v>15080</v>
      </c>
      <c r="D31" s="101">
        <v>20273</v>
      </c>
      <c r="E31" s="102">
        <v>88.3</v>
      </c>
      <c r="F31" s="102">
        <f t="shared" si="0"/>
        <v>74.38464953386277</v>
      </c>
      <c r="G31" s="104"/>
    </row>
    <row r="32" spans="1:11" ht="14.25" thickBot="1" x14ac:dyDescent="0.2">
      <c r="A32" s="80"/>
      <c r="B32" s="81" t="s">
        <v>63</v>
      </c>
      <c r="C32" s="82">
        <v>423141</v>
      </c>
      <c r="D32" s="82">
        <v>393481</v>
      </c>
      <c r="E32" s="85">
        <v>99</v>
      </c>
      <c r="F32" s="107">
        <f t="shared" si="0"/>
        <v>107.53784807906861</v>
      </c>
      <c r="G32" s="121">
        <v>45</v>
      </c>
    </row>
    <row r="33" spans="5:6" x14ac:dyDescent="0.15">
      <c r="E33" s="64"/>
      <c r="F33" s="21"/>
    </row>
    <row r="35" spans="5:6" x14ac:dyDescent="0.15">
      <c r="E35" s="64"/>
      <c r="F35" s="21"/>
    </row>
    <row r="36" spans="5:6" x14ac:dyDescent="0.15">
      <c r="E36" s="64"/>
      <c r="F36" s="21"/>
    </row>
    <row r="37" spans="5:6" x14ac:dyDescent="0.15">
      <c r="E37" s="64"/>
      <c r="F37" s="21"/>
    </row>
    <row r="38" spans="5:6" x14ac:dyDescent="0.15">
      <c r="E38" s="64"/>
      <c r="F38" s="21"/>
    </row>
    <row r="39" spans="5:6" x14ac:dyDescent="0.15">
      <c r="E39" s="64"/>
      <c r="F39" s="21"/>
    </row>
    <row r="40" spans="5:6" x14ac:dyDescent="0.15">
      <c r="E40" s="64"/>
      <c r="F40" s="21"/>
    </row>
    <row r="41" spans="5:6" x14ac:dyDescent="0.15">
      <c r="E41" s="64"/>
      <c r="F41" s="21"/>
    </row>
    <row r="42" spans="5:6" x14ac:dyDescent="0.15">
      <c r="E42" s="64"/>
      <c r="F42" s="21"/>
    </row>
    <row r="43" spans="5:6" x14ac:dyDescent="0.15">
      <c r="E43" s="64"/>
      <c r="F43" s="21"/>
    </row>
    <row r="44" spans="5:6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519" t="s">
        <v>107</v>
      </c>
      <c r="C54" s="9">
        <v>15753</v>
      </c>
      <c r="D54" s="9">
        <v>2385</v>
      </c>
      <c r="E54" s="109">
        <v>130.80000000000001</v>
      </c>
      <c r="F54" s="41">
        <f>SUM(C54/D54*100)</f>
        <v>660.50314465408803</v>
      </c>
      <c r="G54" s="96"/>
    </row>
    <row r="55" spans="1:8" x14ac:dyDescent="0.15">
      <c r="A55" s="95">
        <v>2</v>
      </c>
      <c r="B55" s="299" t="s">
        <v>87</v>
      </c>
      <c r="C55" s="9">
        <v>9737</v>
      </c>
      <c r="D55" s="9">
        <v>35976</v>
      </c>
      <c r="E55" s="109">
        <v>100.9</v>
      </c>
      <c r="F55" s="41">
        <f t="shared" ref="F55:F64" si="1">SUM(C55/D55*100)</f>
        <v>27.065265732710696</v>
      </c>
      <c r="G55" s="96"/>
    </row>
    <row r="56" spans="1:8" x14ac:dyDescent="0.15">
      <c r="A56" s="95">
        <v>3</v>
      </c>
      <c r="B56" s="299" t="s">
        <v>84</v>
      </c>
      <c r="C56" s="9">
        <v>8924</v>
      </c>
      <c r="D56" s="9">
        <v>9897</v>
      </c>
      <c r="E56" s="109">
        <v>109.3</v>
      </c>
      <c r="F56" s="41">
        <f t="shared" si="1"/>
        <v>90.168738001414567</v>
      </c>
      <c r="G56" s="96"/>
    </row>
    <row r="57" spans="1:8" x14ac:dyDescent="0.15">
      <c r="A57" s="95">
        <v>4</v>
      </c>
      <c r="B57" s="299" t="s">
        <v>115</v>
      </c>
      <c r="C57" s="9">
        <v>2699</v>
      </c>
      <c r="D57" s="9">
        <v>609</v>
      </c>
      <c r="E57" s="109">
        <v>96.7</v>
      </c>
      <c r="F57" s="41">
        <f t="shared" si="1"/>
        <v>443.18555008210183</v>
      </c>
      <c r="G57" s="96"/>
      <c r="H57" s="63"/>
    </row>
    <row r="58" spans="1:8" x14ac:dyDescent="0.15">
      <c r="A58" s="95">
        <v>5</v>
      </c>
      <c r="B58" s="299" t="s">
        <v>152</v>
      </c>
      <c r="C58" s="9">
        <v>2148</v>
      </c>
      <c r="D58" s="9">
        <v>1368</v>
      </c>
      <c r="E58" s="70">
        <v>113.1</v>
      </c>
      <c r="F58" s="41">
        <f t="shared" si="1"/>
        <v>157.01754385964912</v>
      </c>
      <c r="G58" s="96"/>
    </row>
    <row r="59" spans="1:8" x14ac:dyDescent="0.15">
      <c r="A59" s="95">
        <v>6</v>
      </c>
      <c r="B59" s="299" t="s">
        <v>113</v>
      </c>
      <c r="C59" s="9">
        <v>1661</v>
      </c>
      <c r="D59" s="9">
        <v>2535</v>
      </c>
      <c r="E59" s="109">
        <v>95.4</v>
      </c>
      <c r="F59" s="41">
        <f t="shared" si="1"/>
        <v>65.522682445759372</v>
      </c>
      <c r="G59" s="96"/>
    </row>
    <row r="60" spans="1:8" x14ac:dyDescent="0.15">
      <c r="A60" s="95">
        <v>7</v>
      </c>
      <c r="B60" s="299" t="s">
        <v>105</v>
      </c>
      <c r="C60" s="9">
        <v>1497</v>
      </c>
      <c r="D60" s="9">
        <v>1095</v>
      </c>
      <c r="E60" s="109">
        <v>100.6</v>
      </c>
      <c r="F60" s="41">
        <f t="shared" si="1"/>
        <v>136.7123287671233</v>
      </c>
      <c r="G60" s="96"/>
    </row>
    <row r="61" spans="1:8" x14ac:dyDescent="0.15">
      <c r="A61" s="95">
        <v>8</v>
      </c>
      <c r="B61" s="299" t="s">
        <v>159</v>
      </c>
      <c r="C61" s="9">
        <v>1371</v>
      </c>
      <c r="D61" s="9">
        <v>0</v>
      </c>
      <c r="E61" s="533">
        <v>100</v>
      </c>
      <c r="F61" s="533" t="s">
        <v>231</v>
      </c>
      <c r="G61" s="96"/>
    </row>
    <row r="62" spans="1:8" x14ac:dyDescent="0.15">
      <c r="A62" s="95">
        <v>9</v>
      </c>
      <c r="B62" s="299" t="s">
        <v>233</v>
      </c>
      <c r="C62" s="9">
        <v>1019</v>
      </c>
      <c r="D62" s="9">
        <v>457</v>
      </c>
      <c r="E62" s="109">
        <v>103.1</v>
      </c>
      <c r="F62" s="229">
        <f t="shared" si="1"/>
        <v>222.97592997811816</v>
      </c>
      <c r="G62" s="96"/>
    </row>
    <row r="63" spans="1:8" ht="14.25" thickBot="1" x14ac:dyDescent="0.2">
      <c r="A63" s="97">
        <v>10</v>
      </c>
      <c r="B63" s="299" t="s">
        <v>208</v>
      </c>
      <c r="C63" s="98">
        <v>814</v>
      </c>
      <c r="D63" s="98">
        <v>660</v>
      </c>
      <c r="E63" s="110">
        <v>123.3</v>
      </c>
      <c r="F63" s="41">
        <f t="shared" si="1"/>
        <v>123.33333333333334</v>
      </c>
      <c r="G63" s="99"/>
    </row>
    <row r="64" spans="1:8" ht="14.25" thickBot="1" x14ac:dyDescent="0.2">
      <c r="A64" s="80"/>
      <c r="B64" s="81" t="s">
        <v>59</v>
      </c>
      <c r="C64" s="82">
        <v>47753</v>
      </c>
      <c r="D64" s="82">
        <v>57450</v>
      </c>
      <c r="E64" s="83">
        <v>111</v>
      </c>
      <c r="F64" s="107">
        <f t="shared" si="1"/>
        <v>83.120974760661454</v>
      </c>
      <c r="G64" s="121">
        <v>88.1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C18" sqref="C1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216</v>
      </c>
      <c r="D20" s="74" t="s">
        <v>215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299" t="s">
        <v>107</v>
      </c>
      <c r="C21" s="9">
        <v>23083</v>
      </c>
      <c r="D21" s="9">
        <v>18111</v>
      </c>
      <c r="E21" s="109">
        <v>88.8</v>
      </c>
      <c r="F21" s="41">
        <f t="shared" ref="F21:F31" si="0">SUM(C21/D21*100)</f>
        <v>127.4529291590746</v>
      </c>
      <c r="G21" s="96"/>
    </row>
    <row r="22" spans="1:7" x14ac:dyDescent="0.15">
      <c r="A22" s="95">
        <v>2</v>
      </c>
      <c r="B22" s="299" t="s">
        <v>186</v>
      </c>
      <c r="C22" s="9">
        <v>19543</v>
      </c>
      <c r="D22" s="9">
        <v>16638</v>
      </c>
      <c r="E22" s="109">
        <v>111.1</v>
      </c>
      <c r="F22" s="41">
        <f t="shared" si="0"/>
        <v>117.46003125375645</v>
      </c>
      <c r="G22" s="96"/>
    </row>
    <row r="23" spans="1:7" ht="13.5" customHeight="1" x14ac:dyDescent="0.15">
      <c r="A23" s="95">
        <v>3</v>
      </c>
      <c r="B23" s="299" t="s">
        <v>105</v>
      </c>
      <c r="C23" s="9">
        <v>12948</v>
      </c>
      <c r="D23" s="9">
        <v>14596</v>
      </c>
      <c r="E23" s="109">
        <v>127.6</v>
      </c>
      <c r="F23" s="41">
        <f t="shared" si="0"/>
        <v>88.709235406960801</v>
      </c>
      <c r="G23" s="96"/>
    </row>
    <row r="24" spans="1:7" ht="13.5" customHeight="1" x14ac:dyDescent="0.15">
      <c r="A24" s="95">
        <v>4</v>
      </c>
      <c r="B24" s="299" t="s">
        <v>109</v>
      </c>
      <c r="C24" s="9">
        <v>11797</v>
      </c>
      <c r="D24" s="9">
        <v>8495</v>
      </c>
      <c r="E24" s="109">
        <v>91.8</v>
      </c>
      <c r="F24" s="41">
        <f t="shared" si="0"/>
        <v>138.86992348440259</v>
      </c>
      <c r="G24" s="96"/>
    </row>
    <row r="25" spans="1:7" ht="13.5" customHeight="1" x14ac:dyDescent="0.15">
      <c r="A25" s="95">
        <v>5</v>
      </c>
      <c r="B25" s="299" t="s">
        <v>108</v>
      </c>
      <c r="C25" s="9">
        <v>9291</v>
      </c>
      <c r="D25" s="9">
        <v>8329</v>
      </c>
      <c r="E25" s="109">
        <v>99.1</v>
      </c>
      <c r="F25" s="41">
        <f t="shared" si="0"/>
        <v>111.55000600312161</v>
      </c>
      <c r="G25" s="96"/>
    </row>
    <row r="26" spans="1:7" ht="13.5" customHeight="1" x14ac:dyDescent="0.15">
      <c r="A26" s="95">
        <v>6</v>
      </c>
      <c r="B26" s="299" t="s">
        <v>115</v>
      </c>
      <c r="C26" s="9">
        <v>8464</v>
      </c>
      <c r="D26" s="9">
        <v>37610</v>
      </c>
      <c r="E26" s="109">
        <v>67.599999999999994</v>
      </c>
      <c r="F26" s="229">
        <f t="shared" si="0"/>
        <v>22.504653017814409</v>
      </c>
      <c r="G26" s="96"/>
    </row>
    <row r="27" spans="1:7" ht="13.5" customHeight="1" x14ac:dyDescent="0.15">
      <c r="A27" s="95">
        <v>7</v>
      </c>
      <c r="B27" s="299" t="s">
        <v>114</v>
      </c>
      <c r="C27" s="9">
        <v>4291</v>
      </c>
      <c r="D27" s="9">
        <v>4327</v>
      </c>
      <c r="E27" s="109">
        <v>99.2</v>
      </c>
      <c r="F27" s="229">
        <f t="shared" si="0"/>
        <v>99.168014790848162</v>
      </c>
      <c r="G27" s="96"/>
    </row>
    <row r="28" spans="1:7" ht="13.5" customHeight="1" x14ac:dyDescent="0.15">
      <c r="A28" s="95">
        <v>8</v>
      </c>
      <c r="B28" s="299" t="s">
        <v>159</v>
      </c>
      <c r="C28" s="9">
        <v>3875</v>
      </c>
      <c r="D28" s="9">
        <v>4085</v>
      </c>
      <c r="E28" s="109">
        <v>100.3</v>
      </c>
      <c r="F28" s="41">
        <f t="shared" si="0"/>
        <v>94.859241126070998</v>
      </c>
      <c r="G28" s="96"/>
    </row>
    <row r="29" spans="1:7" ht="13.5" customHeight="1" x14ac:dyDescent="0.15">
      <c r="A29" s="95">
        <v>9</v>
      </c>
      <c r="B29" s="299" t="s">
        <v>234</v>
      </c>
      <c r="C29" s="111">
        <v>3843</v>
      </c>
      <c r="D29" s="101">
        <v>3685</v>
      </c>
      <c r="E29" s="112">
        <v>100.9</v>
      </c>
      <c r="F29" s="41">
        <f t="shared" si="0"/>
        <v>104.2876526458616</v>
      </c>
      <c r="G29" s="96"/>
    </row>
    <row r="30" spans="1:7" ht="13.5" customHeight="1" thickBot="1" x14ac:dyDescent="0.2">
      <c r="A30" s="100">
        <v>10</v>
      </c>
      <c r="B30" s="299" t="s">
        <v>110</v>
      </c>
      <c r="C30" s="101">
        <v>3249</v>
      </c>
      <c r="D30" s="101">
        <v>3639</v>
      </c>
      <c r="E30" s="112">
        <v>100.1</v>
      </c>
      <c r="F30" s="229">
        <f t="shared" si="0"/>
        <v>89.28276999175597</v>
      </c>
      <c r="G30" s="104"/>
    </row>
    <row r="31" spans="1:7" ht="13.5" customHeight="1" thickBot="1" x14ac:dyDescent="0.2">
      <c r="A31" s="80"/>
      <c r="B31" s="81" t="s">
        <v>65</v>
      </c>
      <c r="C31" s="82">
        <v>111797</v>
      </c>
      <c r="D31" s="82">
        <v>134443</v>
      </c>
      <c r="E31" s="83">
        <v>97.4</v>
      </c>
      <c r="F31" s="107">
        <f t="shared" si="0"/>
        <v>83.15568679663501</v>
      </c>
      <c r="G31" s="121">
        <v>81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299" t="s">
        <v>86</v>
      </c>
      <c r="C54" s="6">
        <v>81004</v>
      </c>
      <c r="D54" s="9">
        <v>103524</v>
      </c>
      <c r="E54" s="41">
        <v>98.9</v>
      </c>
      <c r="F54" s="41">
        <f t="shared" ref="F54:F64" si="1">SUM(C54/D54*100)</f>
        <v>78.246590162667601</v>
      </c>
      <c r="G54" s="96"/>
    </row>
    <row r="55" spans="1:7" x14ac:dyDescent="0.15">
      <c r="A55" s="95">
        <v>2</v>
      </c>
      <c r="B55" s="299" t="s">
        <v>110</v>
      </c>
      <c r="C55" s="6">
        <v>36522</v>
      </c>
      <c r="D55" s="9">
        <v>27326</v>
      </c>
      <c r="E55" s="41">
        <v>104.9</v>
      </c>
      <c r="F55" s="41">
        <f t="shared" si="1"/>
        <v>133.65293127424431</v>
      </c>
      <c r="G55" s="96"/>
    </row>
    <row r="56" spans="1:7" x14ac:dyDescent="0.15">
      <c r="A56" s="95">
        <v>3</v>
      </c>
      <c r="B56" s="299" t="s">
        <v>105</v>
      </c>
      <c r="C56" s="6">
        <v>28275</v>
      </c>
      <c r="D56" s="9">
        <v>24339</v>
      </c>
      <c r="E56" s="457">
        <v>98.8</v>
      </c>
      <c r="F56" s="41">
        <f t="shared" si="1"/>
        <v>116.17157648218908</v>
      </c>
      <c r="G56" s="96"/>
    </row>
    <row r="57" spans="1:7" x14ac:dyDescent="0.15">
      <c r="A57" s="95">
        <v>4</v>
      </c>
      <c r="B57" s="299" t="s">
        <v>152</v>
      </c>
      <c r="C57" s="6">
        <v>19043</v>
      </c>
      <c r="D57" s="6">
        <v>21158</v>
      </c>
      <c r="E57" s="41">
        <v>97.5</v>
      </c>
      <c r="F57" s="41">
        <f t="shared" si="1"/>
        <v>90.003781075716034</v>
      </c>
      <c r="G57" s="96"/>
    </row>
    <row r="58" spans="1:7" x14ac:dyDescent="0.15">
      <c r="A58" s="95">
        <v>5</v>
      </c>
      <c r="B58" s="299" t="s">
        <v>114</v>
      </c>
      <c r="C58" s="6">
        <v>18170</v>
      </c>
      <c r="D58" s="9">
        <v>13858</v>
      </c>
      <c r="E58" s="41">
        <v>108.7</v>
      </c>
      <c r="F58" s="41">
        <f t="shared" si="1"/>
        <v>131.11560109683938</v>
      </c>
      <c r="G58" s="96"/>
    </row>
    <row r="59" spans="1:7" x14ac:dyDescent="0.15">
      <c r="A59" s="95">
        <v>6</v>
      </c>
      <c r="B59" s="299" t="s">
        <v>108</v>
      </c>
      <c r="C59" s="6">
        <v>17988</v>
      </c>
      <c r="D59" s="9">
        <v>18154</v>
      </c>
      <c r="E59" s="41">
        <v>97.3</v>
      </c>
      <c r="F59" s="41">
        <f t="shared" si="1"/>
        <v>99.085600969483309</v>
      </c>
      <c r="G59" s="96"/>
    </row>
    <row r="60" spans="1:7" x14ac:dyDescent="0.15">
      <c r="A60" s="95">
        <v>7</v>
      </c>
      <c r="B60" s="299" t="s">
        <v>87</v>
      </c>
      <c r="C60" s="6">
        <v>17582</v>
      </c>
      <c r="D60" s="9">
        <v>23456</v>
      </c>
      <c r="E60" s="41">
        <v>91.5</v>
      </c>
      <c r="F60" s="41">
        <f t="shared" si="1"/>
        <v>74.957366984993172</v>
      </c>
      <c r="G60" s="96"/>
    </row>
    <row r="61" spans="1:7" x14ac:dyDescent="0.15">
      <c r="A61" s="95">
        <v>8</v>
      </c>
      <c r="B61" s="299" t="s">
        <v>84</v>
      </c>
      <c r="C61" s="6">
        <v>13596</v>
      </c>
      <c r="D61" s="101">
        <v>13825</v>
      </c>
      <c r="E61" s="41">
        <v>98</v>
      </c>
      <c r="F61" s="41">
        <f t="shared" si="1"/>
        <v>98.343580470162749</v>
      </c>
      <c r="G61" s="96"/>
    </row>
    <row r="62" spans="1:7" x14ac:dyDescent="0.15">
      <c r="A62" s="95">
        <v>9</v>
      </c>
      <c r="B62" s="299" t="s">
        <v>151</v>
      </c>
      <c r="C62" s="111">
        <v>12294</v>
      </c>
      <c r="D62" s="101">
        <v>14348</v>
      </c>
      <c r="E62" s="102">
        <v>101.1</v>
      </c>
      <c r="F62" s="41">
        <f t="shared" si="1"/>
        <v>85.684415946473379</v>
      </c>
      <c r="G62" s="96"/>
    </row>
    <row r="63" spans="1:7" ht="14.25" thickBot="1" x14ac:dyDescent="0.2">
      <c r="A63" s="100">
        <v>10</v>
      </c>
      <c r="B63" s="299" t="s">
        <v>241</v>
      </c>
      <c r="C63" s="111">
        <v>9433</v>
      </c>
      <c r="D63" s="101">
        <v>9576</v>
      </c>
      <c r="E63" s="102">
        <v>94.5</v>
      </c>
      <c r="F63" s="102">
        <f t="shared" si="1"/>
        <v>98.50668337510443</v>
      </c>
      <c r="G63" s="104"/>
    </row>
    <row r="64" spans="1:7" ht="14.25" thickBot="1" x14ac:dyDescent="0.2">
      <c r="A64" s="80"/>
      <c r="B64" s="81" t="s">
        <v>61</v>
      </c>
      <c r="C64" s="82">
        <v>303621</v>
      </c>
      <c r="D64" s="82">
        <v>315867</v>
      </c>
      <c r="E64" s="85">
        <v>98</v>
      </c>
      <c r="F64" s="107">
        <f t="shared" si="1"/>
        <v>96.123051790785368</v>
      </c>
      <c r="G64" s="121">
        <v>64</v>
      </c>
    </row>
    <row r="65" spans="4:9" x14ac:dyDescent="0.15">
      <c r="D65" s="526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C18" sqref="C18"/>
    </sheetView>
  </sheetViews>
  <sheetFormatPr defaultRowHeight="13.5" x14ac:dyDescent="0.15"/>
  <cols>
    <col min="1" max="1" width="9.375" style="310" customWidth="1"/>
    <col min="2" max="2" width="6.625" style="310" customWidth="1"/>
    <col min="3" max="3" width="6.875" style="310" customWidth="1"/>
    <col min="4" max="4" width="6.125" style="310" customWidth="1"/>
    <col min="5" max="5" width="6.625" style="310" customWidth="1"/>
    <col min="6" max="13" width="6.125" style="310" customWidth="1"/>
    <col min="14" max="14" width="8.625" style="310" customWidth="1"/>
    <col min="15" max="15" width="8.375" style="310" customWidth="1"/>
    <col min="16" max="16" width="5" style="310" customWidth="1"/>
    <col min="17" max="17" width="11.25" style="212" customWidth="1"/>
    <col min="18" max="18" width="12.5" style="310" customWidth="1"/>
    <col min="19" max="26" width="7.625" style="310" customWidth="1"/>
    <col min="27" max="16384" width="9" style="310"/>
  </cols>
  <sheetData>
    <row r="6" spans="1:17" x14ac:dyDescent="0.15">
      <c r="Q6" s="415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0" t="s">
        <v>100</v>
      </c>
      <c r="N16" s="282" t="s">
        <v>145</v>
      </c>
      <c r="O16" s="209" t="s">
        <v>147</v>
      </c>
    </row>
    <row r="17" spans="1:27" ht="11.1" customHeight="1" x14ac:dyDescent="0.15">
      <c r="A17" s="10" t="s">
        <v>196</v>
      </c>
      <c r="B17" s="206">
        <v>49.3</v>
      </c>
      <c r="C17" s="206">
        <v>64.900000000000006</v>
      </c>
      <c r="D17" s="206">
        <v>65.8</v>
      </c>
      <c r="E17" s="206">
        <v>72.599999999999994</v>
      </c>
      <c r="F17" s="206">
        <v>63.4</v>
      </c>
      <c r="G17" s="206">
        <v>66.2</v>
      </c>
      <c r="H17" s="208">
        <v>68</v>
      </c>
      <c r="I17" s="206">
        <v>72.900000000000006</v>
      </c>
      <c r="J17" s="206">
        <v>69.599999999999994</v>
      </c>
      <c r="K17" s="206">
        <v>66.400000000000006</v>
      </c>
      <c r="L17" s="206">
        <v>65.099999999999994</v>
      </c>
      <c r="M17" s="207">
        <v>62.1</v>
      </c>
      <c r="N17" s="284">
        <f>SUM(B17:M17)</f>
        <v>786.30000000000007</v>
      </c>
      <c r="O17" s="283">
        <v>98.6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203</v>
      </c>
      <c r="B18" s="206">
        <v>63.2</v>
      </c>
      <c r="C18" s="206">
        <v>70</v>
      </c>
      <c r="D18" s="206">
        <v>71.900000000000006</v>
      </c>
      <c r="E18" s="206">
        <v>79.599999999999994</v>
      </c>
      <c r="F18" s="206">
        <v>76.7</v>
      </c>
      <c r="G18" s="206">
        <v>86</v>
      </c>
      <c r="H18" s="208">
        <v>86.4</v>
      </c>
      <c r="I18" s="206">
        <v>75.400000000000006</v>
      </c>
      <c r="J18" s="206">
        <v>75.400000000000006</v>
      </c>
      <c r="K18" s="206">
        <v>78.400000000000006</v>
      </c>
      <c r="L18" s="206">
        <v>67.5</v>
      </c>
      <c r="M18" s="207">
        <v>73.099999999999994</v>
      </c>
      <c r="N18" s="284">
        <f>SUM(B18:M18)</f>
        <v>903.59999999999991</v>
      </c>
      <c r="O18" s="283">
        <f t="shared" ref="O18:O20" si="0">ROUND(N18/N17*100,1)</f>
        <v>114.9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206</v>
      </c>
      <c r="B19" s="206">
        <v>61.5</v>
      </c>
      <c r="C19" s="206">
        <v>79.400000000000006</v>
      </c>
      <c r="D19" s="206">
        <v>78.3</v>
      </c>
      <c r="E19" s="206">
        <v>80.8</v>
      </c>
      <c r="F19" s="206">
        <v>75.5</v>
      </c>
      <c r="G19" s="206">
        <v>87.5</v>
      </c>
      <c r="H19" s="208">
        <v>76.400000000000006</v>
      </c>
      <c r="I19" s="206">
        <v>81.5</v>
      </c>
      <c r="J19" s="206">
        <v>93.4</v>
      </c>
      <c r="K19" s="206">
        <v>68.2</v>
      </c>
      <c r="L19" s="206">
        <v>78</v>
      </c>
      <c r="M19" s="207">
        <v>73.099999999999994</v>
      </c>
      <c r="N19" s="284">
        <f>SUM(B19:M19)</f>
        <v>933.6</v>
      </c>
      <c r="O19" s="283">
        <f t="shared" si="0"/>
        <v>103.3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215</v>
      </c>
      <c r="B20" s="206">
        <v>67.599999999999994</v>
      </c>
      <c r="C20" s="206">
        <v>77.900000000000006</v>
      </c>
      <c r="D20" s="206">
        <v>84.6</v>
      </c>
      <c r="E20" s="206">
        <v>82.2</v>
      </c>
      <c r="F20" s="206">
        <v>73.400000000000006</v>
      </c>
      <c r="G20" s="206">
        <v>80.5</v>
      </c>
      <c r="H20" s="208">
        <v>83.7</v>
      </c>
      <c r="I20" s="206">
        <v>78.400000000000006</v>
      </c>
      <c r="J20" s="206">
        <v>74.3</v>
      </c>
      <c r="K20" s="206">
        <v>69.400000000000006</v>
      </c>
      <c r="L20" s="206">
        <v>69.599999999999994</v>
      </c>
      <c r="M20" s="207">
        <v>68.099999999999994</v>
      </c>
      <c r="N20" s="284">
        <f>SUM(B20:M20)</f>
        <v>909.7</v>
      </c>
      <c r="O20" s="283">
        <f t="shared" si="0"/>
        <v>97.4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214</v>
      </c>
      <c r="B21" s="206">
        <v>60.4</v>
      </c>
      <c r="C21" s="206">
        <v>67.900000000000006</v>
      </c>
      <c r="D21" s="206">
        <v>64.7</v>
      </c>
      <c r="E21" s="206">
        <v>74.900000000000006</v>
      </c>
      <c r="F21" s="206">
        <v>58.4</v>
      </c>
      <c r="G21" s="206">
        <v>62.5</v>
      </c>
      <c r="H21" s="208">
        <v>65.5</v>
      </c>
      <c r="I21" s="206">
        <v>60</v>
      </c>
      <c r="J21" s="206"/>
      <c r="K21" s="206"/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0" t="s">
        <v>100</v>
      </c>
      <c r="N41" s="282" t="s">
        <v>146</v>
      </c>
      <c r="O41" s="209" t="s">
        <v>147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196</v>
      </c>
      <c r="B42" s="215">
        <v>77.599999999999994</v>
      </c>
      <c r="C42" s="215">
        <v>82.9</v>
      </c>
      <c r="D42" s="215">
        <v>83.6</v>
      </c>
      <c r="E42" s="215">
        <v>80.900000000000006</v>
      </c>
      <c r="F42" s="215">
        <v>84.6</v>
      </c>
      <c r="G42" s="215">
        <v>85.1</v>
      </c>
      <c r="H42" s="215">
        <v>86.3</v>
      </c>
      <c r="I42" s="215">
        <v>93.5</v>
      </c>
      <c r="J42" s="215">
        <v>91</v>
      </c>
      <c r="K42" s="215">
        <v>88.9</v>
      </c>
      <c r="L42" s="215">
        <v>82.8</v>
      </c>
      <c r="M42" s="281">
        <v>75.900000000000006</v>
      </c>
      <c r="N42" s="288">
        <f>SUM(B42:M42)/12</f>
        <v>84.424999999999997</v>
      </c>
      <c r="O42" s="283">
        <v>102.4</v>
      </c>
      <c r="P42" s="200"/>
      <c r="Q42" s="385"/>
      <c r="R42" s="385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203</v>
      </c>
      <c r="B43" s="215">
        <v>81.900000000000006</v>
      </c>
      <c r="C43" s="215">
        <v>83.2</v>
      </c>
      <c r="D43" s="215">
        <v>80.2</v>
      </c>
      <c r="E43" s="215">
        <v>83.3</v>
      </c>
      <c r="F43" s="215">
        <v>82.7</v>
      </c>
      <c r="G43" s="215">
        <v>84.9</v>
      </c>
      <c r="H43" s="215">
        <v>86.3</v>
      </c>
      <c r="I43" s="215">
        <v>86</v>
      </c>
      <c r="J43" s="215">
        <v>84.8</v>
      </c>
      <c r="K43" s="215">
        <v>89.3</v>
      </c>
      <c r="L43" s="215">
        <v>83.9</v>
      </c>
      <c r="M43" s="281">
        <v>78.099999999999994</v>
      </c>
      <c r="N43" s="288">
        <f>SUM(B43:M43)/12</f>
        <v>83.716666666666654</v>
      </c>
      <c r="O43" s="283">
        <f>ROUND(N43/N42*100,1)</f>
        <v>99.2</v>
      </c>
      <c r="P43" s="200"/>
      <c r="Q43" s="385"/>
      <c r="R43" s="385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206</v>
      </c>
      <c r="B44" s="215">
        <v>79.8</v>
      </c>
      <c r="C44" s="215">
        <v>86.7</v>
      </c>
      <c r="D44" s="215">
        <v>87.5</v>
      </c>
      <c r="E44" s="215">
        <v>89.9</v>
      </c>
      <c r="F44" s="215">
        <v>91.4</v>
      </c>
      <c r="G44" s="215">
        <v>93.2</v>
      </c>
      <c r="H44" s="215">
        <v>87.8</v>
      </c>
      <c r="I44" s="215">
        <v>85.7</v>
      </c>
      <c r="J44" s="215">
        <v>93.5</v>
      </c>
      <c r="K44" s="215">
        <v>78.5</v>
      </c>
      <c r="L44" s="215">
        <v>81.599999999999994</v>
      </c>
      <c r="M44" s="281">
        <v>78.3</v>
      </c>
      <c r="N44" s="288">
        <f>SUM(B44:M44)/12</f>
        <v>86.158333333333346</v>
      </c>
      <c r="O44" s="283">
        <f t="shared" ref="O44:O45" si="1">ROUND(N44/N43*100,1)</f>
        <v>102.9</v>
      </c>
      <c r="P44" s="200"/>
      <c r="Q44" s="385"/>
      <c r="R44" s="385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215</v>
      </c>
      <c r="B45" s="215">
        <v>80.8</v>
      </c>
      <c r="C45" s="215">
        <v>86.3</v>
      </c>
      <c r="D45" s="215">
        <v>91.5</v>
      </c>
      <c r="E45" s="215">
        <v>87</v>
      </c>
      <c r="F45" s="215">
        <v>86.6</v>
      </c>
      <c r="G45" s="215">
        <v>91.7</v>
      </c>
      <c r="H45" s="215">
        <v>91.2</v>
      </c>
      <c r="I45" s="215">
        <v>93.3</v>
      </c>
      <c r="J45" s="215">
        <v>88.1</v>
      </c>
      <c r="K45" s="215">
        <v>94.4</v>
      </c>
      <c r="L45" s="215">
        <v>79.5</v>
      </c>
      <c r="M45" s="281">
        <v>80.2</v>
      </c>
      <c r="N45" s="288">
        <f>SUM(B45:M45)/12</f>
        <v>87.550000000000011</v>
      </c>
      <c r="O45" s="283">
        <f t="shared" si="1"/>
        <v>101.6</v>
      </c>
      <c r="P45" s="200"/>
      <c r="Q45" s="385"/>
      <c r="R45" s="385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214</v>
      </c>
      <c r="B46" s="215">
        <v>83.7</v>
      </c>
      <c r="C46" s="215">
        <v>85.3</v>
      </c>
      <c r="D46" s="215">
        <v>80</v>
      </c>
      <c r="E46" s="215">
        <v>85.9</v>
      </c>
      <c r="F46" s="215">
        <v>87.6</v>
      </c>
      <c r="G46" s="215">
        <v>86.2</v>
      </c>
      <c r="H46" s="215">
        <v>83.1</v>
      </c>
      <c r="I46" s="215">
        <v>74.900000000000006</v>
      </c>
      <c r="J46" s="215"/>
      <c r="K46" s="215"/>
      <c r="L46" s="215"/>
      <c r="M46" s="281"/>
      <c r="N46" s="288"/>
      <c r="O46" s="283"/>
      <c r="P46" s="200"/>
      <c r="Q46" s="385"/>
      <c r="R46" s="385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0" t="s">
        <v>100</v>
      </c>
      <c r="N65" s="282" t="s">
        <v>146</v>
      </c>
      <c r="O65" s="389" t="s">
        <v>147</v>
      </c>
    </row>
    <row r="66" spans="1:26" ht="11.1" customHeight="1" x14ac:dyDescent="0.15">
      <c r="A66" s="10" t="s">
        <v>196</v>
      </c>
      <c r="B66" s="206">
        <v>63.9</v>
      </c>
      <c r="C66" s="206">
        <v>77.5</v>
      </c>
      <c r="D66" s="206">
        <v>78.599999999999994</v>
      </c>
      <c r="E66" s="206">
        <v>89.9</v>
      </c>
      <c r="F66" s="206">
        <v>74.400000000000006</v>
      </c>
      <c r="G66" s="206">
        <v>77.8</v>
      </c>
      <c r="H66" s="206">
        <v>78.599999999999994</v>
      </c>
      <c r="I66" s="206">
        <v>77</v>
      </c>
      <c r="J66" s="206">
        <v>76.900000000000006</v>
      </c>
      <c r="K66" s="206">
        <v>74.900000000000006</v>
      </c>
      <c r="L66" s="206">
        <v>79.400000000000006</v>
      </c>
      <c r="M66" s="207">
        <v>82.7</v>
      </c>
      <c r="N66" s="287">
        <f>SUM(B66:M66)/12</f>
        <v>77.633333333333326</v>
      </c>
      <c r="O66" s="388">
        <v>96.5</v>
      </c>
      <c r="P66" s="23"/>
      <c r="Q66" s="387"/>
      <c r="R66" s="387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203</v>
      </c>
      <c r="B67" s="206">
        <v>76.3</v>
      </c>
      <c r="C67" s="206">
        <v>84</v>
      </c>
      <c r="D67" s="206">
        <v>89.9</v>
      </c>
      <c r="E67" s="206">
        <v>95.5</v>
      </c>
      <c r="F67" s="206">
        <v>92.8</v>
      </c>
      <c r="G67" s="206">
        <v>101.3</v>
      </c>
      <c r="H67" s="206">
        <v>100.1</v>
      </c>
      <c r="I67" s="206">
        <v>87.6</v>
      </c>
      <c r="J67" s="206">
        <v>89</v>
      </c>
      <c r="K67" s="206">
        <v>87.4</v>
      </c>
      <c r="L67" s="206">
        <v>81</v>
      </c>
      <c r="M67" s="207">
        <v>93.7</v>
      </c>
      <c r="N67" s="287">
        <f>SUM(B67:M67)/12</f>
        <v>89.88333333333334</v>
      </c>
      <c r="O67" s="388">
        <f>ROUND(N67/N66*100,1)</f>
        <v>115.8</v>
      </c>
      <c r="P67" s="23"/>
      <c r="Q67" s="477"/>
      <c r="R67" s="477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206</v>
      </c>
      <c r="B68" s="206">
        <v>76.8</v>
      </c>
      <c r="C68" s="206">
        <v>91.2</v>
      </c>
      <c r="D68" s="206">
        <v>89.4</v>
      </c>
      <c r="E68" s="206">
        <v>89.7</v>
      </c>
      <c r="F68" s="206">
        <v>82.5</v>
      </c>
      <c r="G68" s="206">
        <v>93.9</v>
      </c>
      <c r="H68" s="206">
        <v>87.4</v>
      </c>
      <c r="I68" s="206">
        <v>95.2</v>
      </c>
      <c r="J68" s="206">
        <v>99.9</v>
      </c>
      <c r="K68" s="206">
        <v>88</v>
      </c>
      <c r="L68" s="206">
        <v>95.5</v>
      </c>
      <c r="M68" s="207">
        <v>93.5</v>
      </c>
      <c r="N68" s="287">
        <f>SUM(B68:M68)/12</f>
        <v>90.25</v>
      </c>
      <c r="O68" s="283">
        <f t="shared" ref="O68:O69" si="2">ROUND(N68/N67*100,1)</f>
        <v>100.4</v>
      </c>
      <c r="P68" s="23"/>
      <c r="Q68" s="477"/>
      <c r="R68" s="477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215</v>
      </c>
      <c r="B69" s="206">
        <v>83.3</v>
      </c>
      <c r="C69" s="206">
        <v>89.9</v>
      </c>
      <c r="D69" s="206">
        <v>92.2</v>
      </c>
      <c r="E69" s="206">
        <v>94.6</v>
      </c>
      <c r="F69" s="206">
        <v>84.8</v>
      </c>
      <c r="G69" s="206">
        <v>87.4</v>
      </c>
      <c r="H69" s="206">
        <v>91.8</v>
      </c>
      <c r="I69" s="206">
        <v>83.9</v>
      </c>
      <c r="J69" s="206">
        <v>84.7</v>
      </c>
      <c r="K69" s="206">
        <v>72.599999999999994</v>
      </c>
      <c r="L69" s="206">
        <v>88.6</v>
      </c>
      <c r="M69" s="207">
        <v>84.9</v>
      </c>
      <c r="N69" s="287">
        <f>SUM(B69:M69)/12</f>
        <v>86.558333333333337</v>
      </c>
      <c r="O69" s="283">
        <f t="shared" si="2"/>
        <v>95.9</v>
      </c>
      <c r="P69" s="23"/>
      <c r="Q69" s="477"/>
      <c r="R69" s="477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214</v>
      </c>
      <c r="B70" s="206">
        <v>71.5</v>
      </c>
      <c r="C70" s="206">
        <v>79.400000000000006</v>
      </c>
      <c r="D70" s="206">
        <v>81.5</v>
      </c>
      <c r="E70" s="206">
        <v>86.7</v>
      </c>
      <c r="F70" s="206">
        <v>66.3</v>
      </c>
      <c r="G70" s="206">
        <v>72.8</v>
      </c>
      <c r="H70" s="206">
        <v>79.2</v>
      </c>
      <c r="I70" s="206">
        <v>81.2</v>
      </c>
      <c r="J70" s="206"/>
      <c r="K70" s="206"/>
      <c r="L70" s="206"/>
      <c r="M70" s="207"/>
      <c r="N70" s="287"/>
      <c r="O70" s="283"/>
      <c r="P70" s="23"/>
      <c r="Q70" s="221"/>
      <c r="R70" s="478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C18" sqref="C18"/>
    </sheetView>
  </sheetViews>
  <sheetFormatPr defaultRowHeight="13.5" x14ac:dyDescent="0.15"/>
  <cols>
    <col min="1" max="1" width="7.625" style="310" customWidth="1"/>
    <col min="2" max="7" width="6.125" style="310" customWidth="1"/>
    <col min="8" max="8" width="6.25" style="310" customWidth="1"/>
    <col min="9" max="10" width="6.125" style="310" customWidth="1"/>
    <col min="11" max="11" width="6.125" style="1" customWidth="1"/>
    <col min="12" max="13" width="6.125" style="310" customWidth="1"/>
    <col min="14" max="16" width="7.625" style="310" customWidth="1"/>
    <col min="17" max="17" width="8.375" style="310" customWidth="1"/>
    <col min="18" max="18" width="10.125" style="310" customWidth="1"/>
    <col min="19" max="23" width="7.625" style="310" customWidth="1"/>
    <col min="24" max="24" width="7.625" style="213" customWidth="1"/>
    <col min="25" max="26" width="7.625" style="310" customWidth="1"/>
    <col min="27" max="16384" width="9" style="310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2" t="s">
        <v>145</v>
      </c>
      <c r="O18" s="282" t="s">
        <v>147</v>
      </c>
    </row>
    <row r="19" spans="1:18" ht="11.1" customHeight="1" x14ac:dyDescent="0.15">
      <c r="A19" s="10" t="s">
        <v>196</v>
      </c>
      <c r="B19" s="215">
        <v>11.9</v>
      </c>
      <c r="C19" s="215">
        <v>14</v>
      </c>
      <c r="D19" s="215">
        <v>15.1</v>
      </c>
      <c r="E19" s="215">
        <v>12.7</v>
      </c>
      <c r="F19" s="215">
        <v>12.4</v>
      </c>
      <c r="G19" s="215">
        <v>13.3</v>
      </c>
      <c r="H19" s="215">
        <v>13.5</v>
      </c>
      <c r="I19" s="215">
        <v>12.5</v>
      </c>
      <c r="J19" s="215">
        <v>12.8</v>
      </c>
      <c r="K19" s="215">
        <v>12</v>
      </c>
      <c r="L19" s="215">
        <v>13.9</v>
      </c>
      <c r="M19" s="215">
        <v>14.4</v>
      </c>
      <c r="N19" s="288">
        <f>SUM(B19:M19)</f>
        <v>158.5</v>
      </c>
      <c r="O19" s="288">
        <v>97.3</v>
      </c>
      <c r="Q19" s="290"/>
      <c r="R19" s="290"/>
    </row>
    <row r="20" spans="1:18" ht="11.1" customHeight="1" x14ac:dyDescent="0.15">
      <c r="A20" s="10" t="s">
        <v>203</v>
      </c>
      <c r="B20" s="215">
        <v>12.8</v>
      </c>
      <c r="C20" s="215">
        <v>13.9</v>
      </c>
      <c r="D20" s="215">
        <v>14.7</v>
      </c>
      <c r="E20" s="215">
        <v>15.6</v>
      </c>
      <c r="F20" s="215">
        <v>16.100000000000001</v>
      </c>
      <c r="G20" s="215">
        <v>15.1</v>
      </c>
      <c r="H20" s="215">
        <v>14.4</v>
      </c>
      <c r="I20" s="215">
        <v>14.6</v>
      </c>
      <c r="J20" s="215">
        <v>15.2</v>
      </c>
      <c r="K20" s="215">
        <v>14.3</v>
      </c>
      <c r="L20" s="215">
        <v>15.3</v>
      </c>
      <c r="M20" s="215">
        <v>14.9</v>
      </c>
      <c r="N20" s="288">
        <f>SUM(B20:M20)</f>
        <v>176.90000000000003</v>
      </c>
      <c r="O20" s="288">
        <f>ROUND(N20/N19*100,1)</f>
        <v>111.6</v>
      </c>
      <c r="Q20" s="290"/>
      <c r="R20" s="290"/>
    </row>
    <row r="21" spans="1:18" ht="11.1" customHeight="1" x14ac:dyDescent="0.15">
      <c r="A21" s="10" t="s">
        <v>206</v>
      </c>
      <c r="B21" s="215">
        <v>14.2</v>
      </c>
      <c r="C21" s="215">
        <v>12.5</v>
      </c>
      <c r="D21" s="215">
        <v>14.7</v>
      </c>
      <c r="E21" s="215">
        <v>13.7</v>
      </c>
      <c r="F21" s="215">
        <v>14.5</v>
      </c>
      <c r="G21" s="215">
        <v>14.4</v>
      </c>
      <c r="H21" s="215">
        <v>12.7</v>
      </c>
      <c r="I21" s="215">
        <v>13.9</v>
      </c>
      <c r="J21" s="215">
        <v>14.1</v>
      </c>
      <c r="K21" s="215">
        <v>14</v>
      </c>
      <c r="L21" s="215">
        <v>18.8</v>
      </c>
      <c r="M21" s="215">
        <v>14.8</v>
      </c>
      <c r="N21" s="288">
        <f>SUM(B21:M21)</f>
        <v>172.3</v>
      </c>
      <c r="O21" s="288">
        <f t="shared" ref="O21:O22" si="0">ROUND(N21/N20*100,1)</f>
        <v>97.4</v>
      </c>
      <c r="Q21" s="290"/>
      <c r="R21" s="290"/>
    </row>
    <row r="22" spans="1:18" ht="11.1" customHeight="1" x14ac:dyDescent="0.15">
      <c r="A22" s="10" t="s">
        <v>215</v>
      </c>
      <c r="B22" s="215">
        <v>14.9</v>
      </c>
      <c r="C22" s="215">
        <v>13.1</v>
      </c>
      <c r="D22" s="215">
        <v>14.8</v>
      </c>
      <c r="E22" s="215">
        <v>13.9</v>
      </c>
      <c r="F22" s="215">
        <v>14.1</v>
      </c>
      <c r="G22" s="215">
        <v>13.1</v>
      </c>
      <c r="H22" s="215">
        <v>15.5</v>
      </c>
      <c r="I22" s="215">
        <v>12.9</v>
      </c>
      <c r="J22" s="215">
        <v>12.4</v>
      </c>
      <c r="K22" s="215">
        <v>15.2</v>
      </c>
      <c r="L22" s="215">
        <v>13.1</v>
      </c>
      <c r="M22" s="215">
        <v>14.2</v>
      </c>
      <c r="N22" s="288">
        <f>SUM(B22:M22)</f>
        <v>167.2</v>
      </c>
      <c r="O22" s="288">
        <f t="shared" si="0"/>
        <v>97</v>
      </c>
      <c r="Q22" s="290"/>
      <c r="R22" s="290"/>
    </row>
    <row r="23" spans="1:18" ht="11.1" customHeight="1" x14ac:dyDescent="0.15">
      <c r="A23" s="10" t="s">
        <v>221</v>
      </c>
      <c r="B23" s="215">
        <v>11.4</v>
      </c>
      <c r="C23" s="215">
        <v>13.5</v>
      </c>
      <c r="D23" s="215">
        <v>13.7</v>
      </c>
      <c r="E23" s="215">
        <v>13.4</v>
      </c>
      <c r="F23" s="215">
        <v>13.1</v>
      </c>
      <c r="G23" s="215">
        <v>12.4</v>
      </c>
      <c r="H23" s="215">
        <v>11.1</v>
      </c>
      <c r="I23" s="215">
        <v>12</v>
      </c>
      <c r="J23" s="215"/>
      <c r="K23" s="215"/>
      <c r="L23" s="215"/>
      <c r="M23" s="215"/>
      <c r="N23" s="288"/>
      <c r="O23" s="288"/>
    </row>
    <row r="24" spans="1:18" ht="9.75" customHeight="1" x14ac:dyDescent="0.15">
      <c r="J24" s="458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2" t="s">
        <v>146</v>
      </c>
      <c r="O42" s="282" t="s">
        <v>147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196</v>
      </c>
      <c r="B43" s="215">
        <v>25.9</v>
      </c>
      <c r="C43" s="215">
        <v>25.7</v>
      </c>
      <c r="D43" s="215">
        <v>25.6</v>
      </c>
      <c r="E43" s="215">
        <v>23.7</v>
      </c>
      <c r="F43" s="215">
        <v>24</v>
      </c>
      <c r="G43" s="215">
        <v>23.2</v>
      </c>
      <c r="H43" s="215">
        <v>22.7</v>
      </c>
      <c r="I43" s="215">
        <v>22</v>
      </c>
      <c r="J43" s="215">
        <v>22.5</v>
      </c>
      <c r="K43" s="215">
        <v>21.8</v>
      </c>
      <c r="L43" s="215">
        <v>22.4</v>
      </c>
      <c r="M43" s="215">
        <v>21.1</v>
      </c>
      <c r="N43" s="288">
        <f>SUM(B43:M43)/12</f>
        <v>23.383333333333336</v>
      </c>
      <c r="O43" s="288">
        <v>98.4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203</v>
      </c>
      <c r="B44" s="215">
        <v>21.8</v>
      </c>
      <c r="C44" s="215">
        <v>23</v>
      </c>
      <c r="D44" s="215">
        <v>22.8</v>
      </c>
      <c r="E44" s="215">
        <v>23.1</v>
      </c>
      <c r="F44" s="215">
        <v>23.5</v>
      </c>
      <c r="G44" s="215">
        <v>24.2</v>
      </c>
      <c r="H44" s="215">
        <v>22.7</v>
      </c>
      <c r="I44" s="215">
        <v>23</v>
      </c>
      <c r="J44" s="215">
        <v>22.9</v>
      </c>
      <c r="K44" s="215">
        <v>22.9</v>
      </c>
      <c r="L44" s="215">
        <v>23</v>
      </c>
      <c r="M44" s="215">
        <v>24</v>
      </c>
      <c r="N44" s="288">
        <f>SUM(B44:M44)/12</f>
        <v>23.074999999999999</v>
      </c>
      <c r="O44" s="288">
        <f>ROUND(N44/N43*100,1)</f>
        <v>98.7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206</v>
      </c>
      <c r="B45" s="215">
        <v>23.3</v>
      </c>
      <c r="C45" s="215">
        <v>22.2</v>
      </c>
      <c r="D45" s="215">
        <v>23.2</v>
      </c>
      <c r="E45" s="215">
        <v>24.1</v>
      </c>
      <c r="F45" s="215">
        <v>24.8</v>
      </c>
      <c r="G45" s="215">
        <v>24.4</v>
      </c>
      <c r="H45" s="215">
        <v>22.4</v>
      </c>
      <c r="I45" s="215">
        <v>22.6</v>
      </c>
      <c r="J45" s="215">
        <v>23.1</v>
      </c>
      <c r="K45" s="215">
        <v>22.1</v>
      </c>
      <c r="L45" s="215">
        <v>26.5</v>
      </c>
      <c r="M45" s="215">
        <v>25.5</v>
      </c>
      <c r="N45" s="288">
        <f>SUM(B45:M45)/12</f>
        <v>23.683333333333334</v>
      </c>
      <c r="O45" s="288">
        <f t="shared" ref="O45:O46" si="1">ROUND(N45/N44*100,1)</f>
        <v>102.6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215</v>
      </c>
      <c r="B46" s="215">
        <v>23.9</v>
      </c>
      <c r="C46" s="215">
        <v>23.5</v>
      </c>
      <c r="D46" s="215">
        <v>24.5</v>
      </c>
      <c r="E46" s="215">
        <v>24.1</v>
      </c>
      <c r="F46" s="215">
        <v>25.4</v>
      </c>
      <c r="G46" s="215">
        <v>25</v>
      </c>
      <c r="H46" s="215">
        <v>26.2</v>
      </c>
      <c r="I46" s="215">
        <v>25.1</v>
      </c>
      <c r="J46" s="215">
        <v>24.1</v>
      </c>
      <c r="K46" s="215">
        <v>24.5</v>
      </c>
      <c r="L46" s="215">
        <v>23.8</v>
      </c>
      <c r="M46" s="215">
        <v>23.8</v>
      </c>
      <c r="N46" s="288">
        <f>SUM(B46:M46)/12</f>
        <v>24.491666666666664</v>
      </c>
      <c r="O46" s="288">
        <f t="shared" si="1"/>
        <v>103.4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221</v>
      </c>
      <c r="B47" s="215">
        <v>22.9</v>
      </c>
      <c r="C47" s="215">
        <v>22.7</v>
      </c>
      <c r="D47" s="215">
        <v>23</v>
      </c>
      <c r="E47" s="215">
        <v>23.1</v>
      </c>
      <c r="F47" s="215">
        <v>24.7</v>
      </c>
      <c r="G47" s="215">
        <v>24.6</v>
      </c>
      <c r="H47" s="215">
        <v>23.1</v>
      </c>
      <c r="I47" s="215">
        <v>23.2</v>
      </c>
      <c r="J47" s="215"/>
      <c r="K47" s="215"/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2" t="s">
        <v>146</v>
      </c>
      <c r="O70" s="282" t="s">
        <v>147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196</v>
      </c>
      <c r="B71" s="206">
        <v>46.2</v>
      </c>
      <c r="C71" s="206">
        <v>54.4</v>
      </c>
      <c r="D71" s="206">
        <v>59</v>
      </c>
      <c r="E71" s="206">
        <v>55.3</v>
      </c>
      <c r="F71" s="206">
        <v>51.4</v>
      </c>
      <c r="G71" s="206">
        <v>57.8</v>
      </c>
      <c r="H71" s="206">
        <v>59.8</v>
      </c>
      <c r="I71" s="206">
        <v>57.4</v>
      </c>
      <c r="J71" s="206">
        <v>56.4</v>
      </c>
      <c r="K71" s="206">
        <v>56</v>
      </c>
      <c r="L71" s="206">
        <v>61.8</v>
      </c>
      <c r="M71" s="206">
        <v>69.099999999999994</v>
      </c>
      <c r="N71" s="287">
        <f>SUM(B71:M71)/12</f>
        <v>57.04999999999999</v>
      </c>
      <c r="O71" s="288">
        <v>100.4</v>
      </c>
      <c r="P71" s="57"/>
      <c r="Q71" s="386"/>
      <c r="R71" s="386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203</v>
      </c>
      <c r="B72" s="206">
        <v>57.9</v>
      </c>
      <c r="C72" s="206">
        <v>59.2</v>
      </c>
      <c r="D72" s="206">
        <v>64.3</v>
      </c>
      <c r="E72" s="206">
        <v>67.400000000000006</v>
      </c>
      <c r="F72" s="206">
        <v>68.5</v>
      </c>
      <c r="G72" s="206">
        <v>61.6</v>
      </c>
      <c r="H72" s="206">
        <v>64.7</v>
      </c>
      <c r="I72" s="206">
        <v>63.2</v>
      </c>
      <c r="J72" s="206">
        <v>66.5</v>
      </c>
      <c r="K72" s="206">
        <v>62.4</v>
      </c>
      <c r="L72" s="206">
        <v>66.099999999999994</v>
      </c>
      <c r="M72" s="206">
        <v>61.3</v>
      </c>
      <c r="N72" s="287">
        <f>SUM(B72:M72)/12</f>
        <v>63.591666666666661</v>
      </c>
      <c r="O72" s="288">
        <f t="shared" ref="O72:O74" si="2">ROUND(N72/N71*100,1)</f>
        <v>111.5</v>
      </c>
      <c r="P72" s="57"/>
      <c r="Q72" s="386"/>
      <c r="R72" s="386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206</v>
      </c>
      <c r="B73" s="206">
        <v>61.3</v>
      </c>
      <c r="C73" s="206">
        <v>57.5</v>
      </c>
      <c r="D73" s="206">
        <v>62.8</v>
      </c>
      <c r="E73" s="206">
        <v>55.8</v>
      </c>
      <c r="F73" s="206">
        <v>58</v>
      </c>
      <c r="G73" s="206">
        <v>59.3</v>
      </c>
      <c r="H73" s="206">
        <v>58.4</v>
      </c>
      <c r="I73" s="206">
        <v>61.5</v>
      </c>
      <c r="J73" s="206">
        <v>60.7</v>
      </c>
      <c r="K73" s="206">
        <v>64</v>
      </c>
      <c r="L73" s="206">
        <v>68.3</v>
      </c>
      <c r="M73" s="206">
        <v>58.9</v>
      </c>
      <c r="N73" s="287">
        <f>SUM(B73:M73)/12</f>
        <v>60.541666666666657</v>
      </c>
      <c r="O73" s="288">
        <f t="shared" si="2"/>
        <v>95.2</v>
      </c>
      <c r="Q73" s="390"/>
      <c r="R73" s="390"/>
    </row>
    <row r="74" spans="1:26" ht="11.1" customHeight="1" x14ac:dyDescent="0.15">
      <c r="A74" s="10" t="s">
        <v>215</v>
      </c>
      <c r="B74" s="206">
        <v>63.7</v>
      </c>
      <c r="C74" s="206">
        <v>56.1</v>
      </c>
      <c r="D74" s="206">
        <v>59.3</v>
      </c>
      <c r="E74" s="206">
        <v>58.2</v>
      </c>
      <c r="F74" s="206">
        <v>54.4</v>
      </c>
      <c r="G74" s="206">
        <v>52.5</v>
      </c>
      <c r="H74" s="206">
        <v>58.1</v>
      </c>
      <c r="I74" s="206">
        <v>52.2</v>
      </c>
      <c r="J74" s="206">
        <v>52.7</v>
      </c>
      <c r="K74" s="206">
        <v>61.5</v>
      </c>
      <c r="L74" s="206">
        <v>55.5</v>
      </c>
      <c r="M74" s="206">
        <v>59.8</v>
      </c>
      <c r="N74" s="287">
        <f>SUM(B74:M74)/12</f>
        <v>57</v>
      </c>
      <c r="O74" s="288">
        <f t="shared" si="2"/>
        <v>94.2</v>
      </c>
      <c r="Q74" s="390"/>
      <c r="R74" s="390"/>
    </row>
    <row r="75" spans="1:26" ht="11.1" customHeight="1" x14ac:dyDescent="0.15">
      <c r="A75" s="10" t="s">
        <v>221</v>
      </c>
      <c r="B75" s="206">
        <v>50.6</v>
      </c>
      <c r="C75" s="206">
        <v>59.7</v>
      </c>
      <c r="D75" s="206">
        <v>59.2</v>
      </c>
      <c r="E75" s="206">
        <v>58</v>
      </c>
      <c r="F75" s="206">
        <v>51.7</v>
      </c>
      <c r="G75" s="206">
        <v>50.6</v>
      </c>
      <c r="H75" s="206">
        <v>49.6</v>
      </c>
      <c r="I75" s="206">
        <v>51.4</v>
      </c>
      <c r="J75" s="206"/>
      <c r="K75" s="206"/>
      <c r="L75" s="206"/>
      <c r="M75" s="206"/>
      <c r="N75" s="287"/>
      <c r="O75" s="288"/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C18" sqref="C18"/>
    </sheetView>
  </sheetViews>
  <sheetFormatPr defaultColWidth="7.625" defaultRowHeight="9.9499999999999993" customHeight="1" x14ac:dyDescent="0.15"/>
  <cols>
    <col min="1" max="1" width="7.625" style="310" customWidth="1"/>
    <col min="2" max="13" width="6.125" style="310" customWidth="1"/>
    <col min="14" max="16384" width="7.625" style="310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16" t="s">
        <v>147</v>
      </c>
      <c r="AA24" s="1"/>
    </row>
    <row r="25" spans="1:27" ht="11.1" customHeight="1" x14ac:dyDescent="0.15">
      <c r="A25" s="10" t="s">
        <v>196</v>
      </c>
      <c r="B25" s="215">
        <v>20.100000000000001</v>
      </c>
      <c r="C25" s="215">
        <v>17.8</v>
      </c>
      <c r="D25" s="215">
        <v>17.3</v>
      </c>
      <c r="E25" s="215">
        <v>15.5</v>
      </c>
      <c r="F25" s="215">
        <v>16.5</v>
      </c>
      <c r="G25" s="215">
        <v>17.7</v>
      </c>
      <c r="H25" s="215">
        <v>20.3</v>
      </c>
      <c r="I25" s="215">
        <v>17.2</v>
      </c>
      <c r="J25" s="215">
        <v>17.3</v>
      </c>
      <c r="K25" s="215">
        <v>18.100000000000001</v>
      </c>
      <c r="L25" s="215">
        <v>17.3</v>
      </c>
      <c r="M25" s="215">
        <v>18.7</v>
      </c>
      <c r="N25" s="288">
        <f>SUM(B25:M25)</f>
        <v>213.8</v>
      </c>
      <c r="O25" s="208">
        <v>102.9</v>
      </c>
      <c r="Q25" s="21"/>
      <c r="R25" s="21"/>
      <c r="AA25" s="1"/>
    </row>
    <row r="26" spans="1:27" ht="11.1" customHeight="1" x14ac:dyDescent="0.15">
      <c r="A26" s="10" t="s">
        <v>203</v>
      </c>
      <c r="B26" s="215">
        <v>16.899999999999999</v>
      </c>
      <c r="C26" s="215">
        <v>14.7</v>
      </c>
      <c r="D26" s="215">
        <v>19.899999999999999</v>
      </c>
      <c r="E26" s="215">
        <v>20</v>
      </c>
      <c r="F26" s="215">
        <v>23.4</v>
      </c>
      <c r="G26" s="215">
        <v>19.3</v>
      </c>
      <c r="H26" s="215">
        <v>19.5</v>
      </c>
      <c r="I26" s="215">
        <v>17.8</v>
      </c>
      <c r="J26" s="215">
        <v>19</v>
      </c>
      <c r="K26" s="215">
        <v>17.8</v>
      </c>
      <c r="L26" s="215">
        <v>19.100000000000001</v>
      </c>
      <c r="M26" s="215">
        <v>22.7</v>
      </c>
      <c r="N26" s="288">
        <f>SUM(B26:M26)</f>
        <v>230.1</v>
      </c>
      <c r="O26" s="208">
        <f>ROUND(N26/N25*100,1)</f>
        <v>107.6</v>
      </c>
      <c r="Q26" s="21"/>
      <c r="R26" s="21"/>
      <c r="AA26" s="1"/>
    </row>
    <row r="27" spans="1:27" ht="11.1" customHeight="1" x14ac:dyDescent="0.15">
      <c r="A27" s="10" t="s">
        <v>206</v>
      </c>
      <c r="B27" s="215">
        <v>17.8</v>
      </c>
      <c r="C27" s="215">
        <v>19.2</v>
      </c>
      <c r="D27" s="215">
        <v>22</v>
      </c>
      <c r="E27" s="215">
        <v>19.600000000000001</v>
      </c>
      <c r="F27" s="215">
        <v>21.2</v>
      </c>
      <c r="G27" s="215">
        <v>21.5</v>
      </c>
      <c r="H27" s="215">
        <v>19.5</v>
      </c>
      <c r="I27" s="215">
        <v>20.8</v>
      </c>
      <c r="J27" s="215">
        <v>18</v>
      </c>
      <c r="K27" s="215">
        <v>21.1</v>
      </c>
      <c r="L27" s="215">
        <v>20.7</v>
      </c>
      <c r="M27" s="215">
        <v>18.2</v>
      </c>
      <c r="N27" s="288">
        <f>SUM(B27:M27)</f>
        <v>239.6</v>
      </c>
      <c r="O27" s="208">
        <f t="shared" ref="O27:O28" si="0">ROUND(N27/N26*100,1)</f>
        <v>104.1</v>
      </c>
      <c r="Q27" s="21"/>
      <c r="R27" s="21"/>
      <c r="AA27" s="1"/>
    </row>
    <row r="28" spans="1:27" ht="11.1" customHeight="1" x14ac:dyDescent="0.15">
      <c r="A28" s="10" t="s">
        <v>215</v>
      </c>
      <c r="B28" s="215">
        <v>18.600000000000001</v>
      </c>
      <c r="C28" s="215">
        <v>19.100000000000001</v>
      </c>
      <c r="D28" s="215">
        <v>19.899999999999999</v>
      </c>
      <c r="E28" s="215">
        <v>18.5</v>
      </c>
      <c r="F28" s="215">
        <v>19.8</v>
      </c>
      <c r="G28" s="215">
        <v>18</v>
      </c>
      <c r="H28" s="215">
        <v>20.6</v>
      </c>
      <c r="I28" s="215">
        <v>17.5</v>
      </c>
      <c r="J28" s="215">
        <v>17.100000000000001</v>
      </c>
      <c r="K28" s="215">
        <v>21.2</v>
      </c>
      <c r="L28" s="215">
        <v>19</v>
      </c>
      <c r="M28" s="215">
        <v>18.2</v>
      </c>
      <c r="N28" s="288">
        <f>SUM(B28:M28)</f>
        <v>227.49999999999997</v>
      </c>
      <c r="O28" s="208">
        <f t="shared" si="0"/>
        <v>94.9</v>
      </c>
      <c r="Q28" s="21"/>
      <c r="R28" s="21"/>
      <c r="AA28" s="1"/>
    </row>
    <row r="29" spans="1:27" ht="11.1" customHeight="1" x14ac:dyDescent="0.15">
      <c r="A29" s="10" t="s">
        <v>214</v>
      </c>
      <c r="B29" s="215">
        <v>18</v>
      </c>
      <c r="C29" s="215">
        <v>21.8</v>
      </c>
      <c r="D29" s="215">
        <v>22.1</v>
      </c>
      <c r="E29" s="215">
        <v>19</v>
      </c>
      <c r="F29" s="215">
        <v>19.3</v>
      </c>
      <c r="G29" s="215">
        <v>17.8</v>
      </c>
      <c r="H29" s="215">
        <v>20.3</v>
      </c>
      <c r="I29" s="215">
        <v>18.899999999999999</v>
      </c>
      <c r="J29" s="215"/>
      <c r="K29" s="215"/>
      <c r="L29" s="215"/>
      <c r="M29" s="215"/>
      <c r="N29" s="288"/>
      <c r="O29" s="208"/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196</v>
      </c>
      <c r="B54" s="215">
        <v>41</v>
      </c>
      <c r="C54" s="215">
        <v>42.3</v>
      </c>
      <c r="D54" s="215">
        <v>42</v>
      </c>
      <c r="E54" s="215">
        <v>39.1</v>
      </c>
      <c r="F54" s="215">
        <v>38.700000000000003</v>
      </c>
      <c r="G54" s="215">
        <v>37.4</v>
      </c>
      <c r="H54" s="215">
        <v>37.5</v>
      </c>
      <c r="I54" s="215">
        <v>36.5</v>
      </c>
      <c r="J54" s="215">
        <v>37.1</v>
      </c>
      <c r="K54" s="215">
        <v>38.6</v>
      </c>
      <c r="L54" s="215">
        <v>38.4</v>
      </c>
      <c r="M54" s="215">
        <v>37.6</v>
      </c>
      <c r="N54" s="288">
        <f t="shared" ref="N54:N56" si="1">SUM(B54:M54)/12</f>
        <v>38.85</v>
      </c>
      <c r="O54" s="393">
        <v>114.2</v>
      </c>
      <c r="P54" s="218"/>
      <c r="Q54" s="391"/>
      <c r="R54" s="391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203</v>
      </c>
      <c r="B55" s="215">
        <v>38</v>
      </c>
      <c r="C55" s="215">
        <v>35.700000000000003</v>
      </c>
      <c r="D55" s="215">
        <v>37</v>
      </c>
      <c r="E55" s="215">
        <v>36.799999999999997</v>
      </c>
      <c r="F55" s="215">
        <v>39.200000000000003</v>
      </c>
      <c r="G55" s="215">
        <v>38</v>
      </c>
      <c r="H55" s="215">
        <v>35.9</v>
      </c>
      <c r="I55" s="215">
        <v>35.4</v>
      </c>
      <c r="J55" s="215">
        <v>36.700000000000003</v>
      </c>
      <c r="K55" s="215">
        <v>37.200000000000003</v>
      </c>
      <c r="L55" s="215">
        <v>37.1</v>
      </c>
      <c r="M55" s="215">
        <v>38</v>
      </c>
      <c r="N55" s="288">
        <f t="shared" si="1"/>
        <v>37.083333333333329</v>
      </c>
      <c r="O55" s="393">
        <f>ROUND(N55/N54*100,1)</f>
        <v>95.5</v>
      </c>
      <c r="P55" s="218"/>
      <c r="Q55" s="391"/>
      <c r="R55" s="391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206</v>
      </c>
      <c r="B56" s="215">
        <v>36.9</v>
      </c>
      <c r="C56" s="215">
        <v>38.9</v>
      </c>
      <c r="D56" s="215">
        <v>39.799999999999997</v>
      </c>
      <c r="E56" s="215">
        <v>38.4</v>
      </c>
      <c r="F56" s="215">
        <v>39.200000000000003</v>
      </c>
      <c r="G56" s="215">
        <v>40.700000000000003</v>
      </c>
      <c r="H56" s="215">
        <v>37.9</v>
      </c>
      <c r="I56" s="215">
        <v>39</v>
      </c>
      <c r="J56" s="215">
        <v>38.4</v>
      </c>
      <c r="K56" s="215">
        <v>40.1</v>
      </c>
      <c r="L56" s="215">
        <v>40.799999999999997</v>
      </c>
      <c r="M56" s="215">
        <v>39.700000000000003</v>
      </c>
      <c r="N56" s="288">
        <f t="shared" si="1"/>
        <v>39.15</v>
      </c>
      <c r="O56" s="393">
        <f t="shared" ref="O56:O57" si="2">ROUND(N56/N55*100,1)</f>
        <v>105.6</v>
      </c>
      <c r="P56" s="218"/>
      <c r="Q56" s="391"/>
      <c r="R56" s="391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215</v>
      </c>
      <c r="B57" s="215">
        <v>40.9</v>
      </c>
      <c r="C57" s="215">
        <v>42.3</v>
      </c>
      <c r="D57" s="215">
        <v>42.1</v>
      </c>
      <c r="E57" s="215">
        <v>37.9</v>
      </c>
      <c r="F57" s="215">
        <v>39.700000000000003</v>
      </c>
      <c r="G57" s="215">
        <v>38.4</v>
      </c>
      <c r="H57" s="215">
        <v>39.6</v>
      </c>
      <c r="I57" s="215">
        <v>39.299999999999997</v>
      </c>
      <c r="J57" s="215">
        <v>38.1</v>
      </c>
      <c r="K57" s="215">
        <v>40.4</v>
      </c>
      <c r="L57" s="215">
        <v>41.1</v>
      </c>
      <c r="M57" s="215">
        <v>39</v>
      </c>
      <c r="N57" s="288">
        <f>SUM(B57:M57)/12</f>
        <v>39.9</v>
      </c>
      <c r="O57" s="393">
        <f t="shared" si="2"/>
        <v>101.9</v>
      </c>
      <c r="P57" s="218"/>
      <c r="Q57" s="391"/>
      <c r="R57" s="391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214</v>
      </c>
      <c r="B58" s="215">
        <v>40.5</v>
      </c>
      <c r="C58" s="215">
        <v>42.5</v>
      </c>
      <c r="D58" s="215">
        <v>41.8</v>
      </c>
      <c r="E58" s="215">
        <v>40.1</v>
      </c>
      <c r="F58" s="215">
        <v>43</v>
      </c>
      <c r="G58" s="215">
        <v>42.8</v>
      </c>
      <c r="H58" s="215">
        <v>42.7</v>
      </c>
      <c r="I58" s="215">
        <v>42.3</v>
      </c>
      <c r="J58" s="215"/>
      <c r="K58" s="215"/>
      <c r="L58" s="215"/>
      <c r="M58" s="215"/>
      <c r="N58" s="288"/>
      <c r="O58" s="39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</row>
    <row r="84" spans="1:18" s="212" customFormat="1" ht="11.1" customHeight="1" x14ac:dyDescent="0.15">
      <c r="A84" s="10" t="s">
        <v>196</v>
      </c>
      <c r="B84" s="206">
        <v>44.7</v>
      </c>
      <c r="C84" s="206">
        <v>41.1</v>
      </c>
      <c r="D84" s="206">
        <v>41.4</v>
      </c>
      <c r="E84" s="206">
        <v>41.7</v>
      </c>
      <c r="F84" s="206">
        <v>43</v>
      </c>
      <c r="G84" s="206">
        <v>48.2</v>
      </c>
      <c r="H84" s="208">
        <v>54</v>
      </c>
      <c r="I84" s="206">
        <v>47.7</v>
      </c>
      <c r="J84" s="206">
        <v>46.3</v>
      </c>
      <c r="K84" s="206">
        <v>45.7</v>
      </c>
      <c r="L84" s="206">
        <v>45.3</v>
      </c>
      <c r="M84" s="206">
        <v>50.3</v>
      </c>
      <c r="N84" s="287">
        <f t="shared" ref="N84:N87" si="3">SUM(B84:M84)/12</f>
        <v>45.783333333333331</v>
      </c>
      <c r="O84" s="393">
        <v>90.1</v>
      </c>
      <c r="Q84" s="392"/>
      <c r="R84" s="392"/>
    </row>
    <row r="85" spans="1:18" s="212" customFormat="1" ht="11.1" customHeight="1" x14ac:dyDescent="0.15">
      <c r="A85" s="10" t="s">
        <v>203</v>
      </c>
      <c r="B85" s="206">
        <v>44</v>
      </c>
      <c r="C85" s="206">
        <v>42.9</v>
      </c>
      <c r="D85" s="206">
        <v>52.9</v>
      </c>
      <c r="E85" s="206">
        <v>54.6</v>
      </c>
      <c r="F85" s="206">
        <v>58.6</v>
      </c>
      <c r="G85" s="206">
        <v>51.4</v>
      </c>
      <c r="H85" s="208">
        <v>55.6</v>
      </c>
      <c r="I85" s="206">
        <v>50.5</v>
      </c>
      <c r="J85" s="206">
        <v>50.9</v>
      </c>
      <c r="K85" s="206">
        <v>47.7</v>
      </c>
      <c r="L85" s="206">
        <v>51.7</v>
      </c>
      <c r="M85" s="206">
        <v>59.4</v>
      </c>
      <c r="N85" s="287">
        <f t="shared" si="3"/>
        <v>51.68333333333333</v>
      </c>
      <c r="O85" s="393">
        <f>ROUND(N85/N84*100,1)</f>
        <v>112.9</v>
      </c>
      <c r="Q85" s="392"/>
      <c r="R85" s="392"/>
    </row>
    <row r="86" spans="1:18" s="212" customFormat="1" ht="11.1" customHeight="1" x14ac:dyDescent="0.15">
      <c r="A86" s="10" t="s">
        <v>206</v>
      </c>
      <c r="B86" s="206">
        <v>49</v>
      </c>
      <c r="C86" s="206">
        <v>47.9</v>
      </c>
      <c r="D86" s="206">
        <v>54.9</v>
      </c>
      <c r="E86" s="206">
        <v>51.9</v>
      </c>
      <c r="F86" s="206">
        <v>53.4</v>
      </c>
      <c r="G86" s="206">
        <v>52</v>
      </c>
      <c r="H86" s="208">
        <v>53.1</v>
      </c>
      <c r="I86" s="206">
        <v>52.7</v>
      </c>
      <c r="J86" s="206">
        <v>47.4</v>
      </c>
      <c r="K86" s="206">
        <v>51.7</v>
      </c>
      <c r="L86" s="206">
        <v>50.5</v>
      </c>
      <c r="M86" s="206">
        <v>46.4</v>
      </c>
      <c r="N86" s="287">
        <f t="shared" si="3"/>
        <v>50.908333333333331</v>
      </c>
      <c r="O86" s="393">
        <f t="shared" ref="O86:O87" si="4">ROUND(N86/N85*100,1)</f>
        <v>98.5</v>
      </c>
      <c r="Q86" s="392"/>
      <c r="R86" s="392"/>
    </row>
    <row r="87" spans="1:18" s="212" customFormat="1" ht="11.1" customHeight="1" x14ac:dyDescent="0.15">
      <c r="A87" s="10" t="s">
        <v>215</v>
      </c>
      <c r="B87" s="206">
        <v>44.7</v>
      </c>
      <c r="C87" s="206">
        <v>44.2</v>
      </c>
      <c r="D87" s="206">
        <v>47.2</v>
      </c>
      <c r="E87" s="206">
        <v>51.4</v>
      </c>
      <c r="F87" s="206">
        <v>48.7</v>
      </c>
      <c r="G87" s="206">
        <v>47.7</v>
      </c>
      <c r="H87" s="208">
        <v>51.2</v>
      </c>
      <c r="I87" s="206">
        <v>44.5</v>
      </c>
      <c r="J87" s="206">
        <v>45.6</v>
      </c>
      <c r="K87" s="206">
        <v>51.2</v>
      </c>
      <c r="L87" s="206">
        <v>45.8</v>
      </c>
      <c r="M87" s="206">
        <v>48.1</v>
      </c>
      <c r="N87" s="287">
        <f t="shared" si="3"/>
        <v>47.525000000000006</v>
      </c>
      <c r="O87" s="393">
        <f t="shared" si="4"/>
        <v>93.4</v>
      </c>
      <c r="Q87" s="392"/>
      <c r="R87" s="392"/>
    </row>
    <row r="88" spans="1:18" ht="11.1" customHeight="1" x14ac:dyDescent="0.15">
      <c r="A88" s="10" t="s">
        <v>214</v>
      </c>
      <c r="B88" s="206">
        <v>43.5</v>
      </c>
      <c r="C88" s="208">
        <v>50</v>
      </c>
      <c r="D88" s="206">
        <v>53.2</v>
      </c>
      <c r="E88" s="206">
        <v>48.5</v>
      </c>
      <c r="F88" s="206">
        <v>42.9</v>
      </c>
      <c r="G88" s="206">
        <v>41.7</v>
      </c>
      <c r="H88" s="208">
        <v>47.4</v>
      </c>
      <c r="I88" s="206">
        <v>45</v>
      </c>
      <c r="J88" s="206"/>
      <c r="K88" s="206"/>
      <c r="L88" s="206"/>
      <c r="M88" s="206"/>
      <c r="N88" s="287"/>
      <c r="O88" s="393"/>
      <c r="Q88" s="21"/>
    </row>
    <row r="89" spans="1:18" ht="9.9499999999999993" customHeight="1" x14ac:dyDescent="0.15">
      <c r="O89" s="292"/>
    </row>
    <row r="90" spans="1:18" ht="9.9499999999999993" customHeight="1" x14ac:dyDescent="0.15">
      <c r="G90" s="496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C18" sqref="C18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6" width="7.625" style="310" customWidth="1"/>
    <col min="27" max="16384" width="9" style="310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196</v>
      </c>
      <c r="B25" s="220">
        <v>34.799999999999997</v>
      </c>
      <c r="C25" s="220">
        <v>36.4</v>
      </c>
      <c r="D25" s="220">
        <v>35.200000000000003</v>
      </c>
      <c r="E25" s="220">
        <v>49.9</v>
      </c>
      <c r="F25" s="220">
        <v>43.1</v>
      </c>
      <c r="G25" s="220">
        <v>48.2</v>
      </c>
      <c r="H25" s="220">
        <v>44.6</v>
      </c>
      <c r="I25" s="220">
        <v>33.799999999999997</v>
      </c>
      <c r="J25" s="220">
        <v>31.8</v>
      </c>
      <c r="K25" s="220">
        <v>38.1</v>
      </c>
      <c r="L25" s="220">
        <v>36.5</v>
      </c>
      <c r="M25" s="220">
        <v>38.200000000000003</v>
      </c>
      <c r="N25" s="288">
        <f>SUM(B25:M25)</f>
        <v>470.6</v>
      </c>
      <c r="O25" s="283">
        <v>101.5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203</v>
      </c>
      <c r="B26" s="220">
        <v>33.1</v>
      </c>
      <c r="C26" s="220">
        <v>35.1</v>
      </c>
      <c r="D26" s="220">
        <v>41.1</v>
      </c>
      <c r="E26" s="220">
        <v>42.3</v>
      </c>
      <c r="F26" s="220">
        <v>42.9</v>
      </c>
      <c r="G26" s="220">
        <v>48.7</v>
      </c>
      <c r="H26" s="220">
        <v>50.1</v>
      </c>
      <c r="I26" s="220">
        <v>35.4</v>
      </c>
      <c r="J26" s="220">
        <v>35</v>
      </c>
      <c r="K26" s="220">
        <v>39</v>
      </c>
      <c r="L26" s="220">
        <v>38</v>
      </c>
      <c r="M26" s="220">
        <v>37.299999999999997</v>
      </c>
      <c r="N26" s="288">
        <f>SUM(B26:M26)</f>
        <v>478.00000000000006</v>
      </c>
      <c r="O26" s="283">
        <f>ROUND(N26/N25*100,1)</f>
        <v>101.6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206</v>
      </c>
      <c r="B27" s="220">
        <v>31</v>
      </c>
      <c r="C27" s="220">
        <v>41.9</v>
      </c>
      <c r="D27" s="220">
        <v>40.700000000000003</v>
      </c>
      <c r="E27" s="220">
        <v>47.3</v>
      </c>
      <c r="F27" s="220">
        <v>55.6</v>
      </c>
      <c r="G27" s="220">
        <v>54.5</v>
      </c>
      <c r="H27" s="220">
        <v>50.6</v>
      </c>
      <c r="I27" s="220">
        <v>41.6</v>
      </c>
      <c r="J27" s="220">
        <v>40.700000000000003</v>
      </c>
      <c r="K27" s="220">
        <v>53.2</v>
      </c>
      <c r="L27" s="220">
        <v>46.1</v>
      </c>
      <c r="M27" s="220">
        <v>50.5</v>
      </c>
      <c r="N27" s="417">
        <f>SUM(B27:M27)</f>
        <v>553.70000000000005</v>
      </c>
      <c r="O27" s="283">
        <f t="shared" ref="O27:O28" si="0">ROUND(N27/N26*100,1)</f>
        <v>115.8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215</v>
      </c>
      <c r="B28" s="220">
        <v>46.8</v>
      </c>
      <c r="C28" s="220">
        <v>51.9</v>
      </c>
      <c r="D28" s="220">
        <v>48.4</v>
      </c>
      <c r="E28" s="220">
        <v>60.2</v>
      </c>
      <c r="F28" s="220">
        <v>52.3</v>
      </c>
      <c r="G28" s="220">
        <v>59.3</v>
      </c>
      <c r="H28" s="220">
        <v>66.7</v>
      </c>
      <c r="I28" s="220">
        <v>43.7</v>
      </c>
      <c r="J28" s="220">
        <v>73.5</v>
      </c>
      <c r="K28" s="220">
        <v>62.6</v>
      </c>
      <c r="L28" s="220">
        <v>59.5</v>
      </c>
      <c r="M28" s="220">
        <v>53.9</v>
      </c>
      <c r="N28" s="417">
        <f>SUM(B28:M28)</f>
        <v>678.8</v>
      </c>
      <c r="O28" s="283">
        <f t="shared" si="0"/>
        <v>122.6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222</v>
      </c>
      <c r="B29" s="220">
        <v>47.8</v>
      </c>
      <c r="C29" s="220">
        <v>44.8</v>
      </c>
      <c r="D29" s="220">
        <v>52.1</v>
      </c>
      <c r="E29" s="220">
        <v>55.6</v>
      </c>
      <c r="F29" s="220">
        <v>47.6</v>
      </c>
      <c r="G29" s="220">
        <v>72.400000000000006</v>
      </c>
      <c r="H29" s="220">
        <v>64.7</v>
      </c>
      <c r="I29" s="220">
        <v>42.3</v>
      </c>
      <c r="J29" s="220"/>
      <c r="K29" s="220"/>
      <c r="L29" s="220"/>
      <c r="M29" s="220"/>
      <c r="N29" s="417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196</v>
      </c>
      <c r="B54" s="220">
        <v>46.2</v>
      </c>
      <c r="C54" s="220">
        <v>47.2</v>
      </c>
      <c r="D54" s="220">
        <v>44.6</v>
      </c>
      <c r="E54" s="220">
        <v>49.3</v>
      </c>
      <c r="F54" s="220">
        <v>51.6</v>
      </c>
      <c r="G54" s="220">
        <v>50</v>
      </c>
      <c r="H54" s="220">
        <v>46.9</v>
      </c>
      <c r="I54" s="220">
        <v>46</v>
      </c>
      <c r="J54" s="220">
        <v>43.8</v>
      </c>
      <c r="K54" s="220">
        <v>45.9</v>
      </c>
      <c r="L54" s="220">
        <v>45.7</v>
      </c>
      <c r="M54" s="220">
        <v>42.4</v>
      </c>
      <c r="N54" s="288">
        <f>SUM(B54:M54)/12</f>
        <v>46.633333333333326</v>
      </c>
      <c r="O54" s="283">
        <v>112.7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203</v>
      </c>
      <c r="B55" s="220">
        <v>42.4</v>
      </c>
      <c r="C55" s="220">
        <v>42.8</v>
      </c>
      <c r="D55" s="220">
        <v>43.9</v>
      </c>
      <c r="E55" s="220">
        <v>47.3</v>
      </c>
      <c r="F55" s="220">
        <v>50.1</v>
      </c>
      <c r="G55" s="220">
        <v>52.2</v>
      </c>
      <c r="H55" s="220">
        <v>51.2</v>
      </c>
      <c r="I55" s="220">
        <v>49.2</v>
      </c>
      <c r="J55" s="220">
        <v>48.2</v>
      </c>
      <c r="K55" s="220">
        <v>49.1</v>
      </c>
      <c r="L55" s="220">
        <v>48.9</v>
      </c>
      <c r="M55" s="220">
        <v>50.5</v>
      </c>
      <c r="N55" s="288">
        <f>SUM(B55:M55)/12</f>
        <v>47.983333333333327</v>
      </c>
      <c r="O55" s="283">
        <f>ROUND(N55/N54*100,1)</f>
        <v>102.9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206</v>
      </c>
      <c r="B56" s="220">
        <v>48.3</v>
      </c>
      <c r="C56" s="220">
        <v>50.9</v>
      </c>
      <c r="D56" s="220">
        <v>48.3</v>
      </c>
      <c r="E56" s="220">
        <v>50.5</v>
      </c>
      <c r="F56" s="220">
        <v>52.1</v>
      </c>
      <c r="G56" s="220">
        <v>49.7</v>
      </c>
      <c r="H56" s="220">
        <v>45.5</v>
      </c>
      <c r="I56" s="220">
        <v>40.799999999999997</v>
      </c>
      <c r="J56" s="220">
        <v>41.6</v>
      </c>
      <c r="K56" s="220">
        <v>46.4</v>
      </c>
      <c r="L56" s="220">
        <v>47.5</v>
      </c>
      <c r="M56" s="220">
        <v>56.7</v>
      </c>
      <c r="N56" s="288">
        <f>SUM(B56:M56)/12</f>
        <v>48.19166666666667</v>
      </c>
      <c r="O56" s="283">
        <f t="shared" ref="O56:O57" si="1">ROUND(N56/N55*100,1)</f>
        <v>100.4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215</v>
      </c>
      <c r="B57" s="220">
        <v>54.8</v>
      </c>
      <c r="C57" s="220">
        <v>59.3</v>
      </c>
      <c r="D57" s="220">
        <v>58.7</v>
      </c>
      <c r="E57" s="220">
        <v>64.3</v>
      </c>
      <c r="F57" s="220">
        <v>57.2</v>
      </c>
      <c r="G57" s="220">
        <v>59.5</v>
      </c>
      <c r="H57" s="220">
        <v>57.8</v>
      </c>
      <c r="I57" s="220">
        <v>57.5</v>
      </c>
      <c r="J57" s="220">
        <v>57.6</v>
      </c>
      <c r="K57" s="220">
        <v>61</v>
      </c>
      <c r="L57" s="220">
        <v>58.2</v>
      </c>
      <c r="M57" s="220">
        <v>62.9</v>
      </c>
      <c r="N57" s="288">
        <f>SUM(B57:M57)/12</f>
        <v>59.06666666666667</v>
      </c>
      <c r="O57" s="283">
        <f t="shared" si="1"/>
        <v>122.6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222</v>
      </c>
      <c r="B58" s="220">
        <v>65.900000000000006</v>
      </c>
      <c r="C58" s="220">
        <v>65.900000000000006</v>
      </c>
      <c r="D58" s="220">
        <v>60.8</v>
      </c>
      <c r="E58" s="220">
        <v>61</v>
      </c>
      <c r="F58" s="220">
        <v>64.599999999999994</v>
      </c>
      <c r="G58" s="220">
        <v>55.6</v>
      </c>
      <c r="H58" s="220">
        <v>43</v>
      </c>
      <c r="I58" s="220">
        <v>47.8</v>
      </c>
      <c r="J58" s="220"/>
      <c r="K58" s="220"/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196</v>
      </c>
      <c r="B84" s="15">
        <v>76</v>
      </c>
      <c r="C84" s="15">
        <v>76.8</v>
      </c>
      <c r="D84" s="15">
        <v>79.5</v>
      </c>
      <c r="E84" s="15">
        <v>101.2</v>
      </c>
      <c r="F84" s="15">
        <v>83.2</v>
      </c>
      <c r="G84" s="15">
        <v>96.4</v>
      </c>
      <c r="H84" s="15">
        <v>95.3</v>
      </c>
      <c r="I84" s="15">
        <v>73.7</v>
      </c>
      <c r="J84" s="15">
        <v>73.3</v>
      </c>
      <c r="K84" s="15">
        <v>82.8</v>
      </c>
      <c r="L84" s="15">
        <v>79.8</v>
      </c>
      <c r="M84" s="15">
        <v>90.5</v>
      </c>
      <c r="N84" s="287">
        <f>SUM(B84:M84)/12</f>
        <v>84.041666666666657</v>
      </c>
      <c r="O84" s="208">
        <v>90.2</v>
      </c>
      <c r="P84" s="57"/>
      <c r="Q84" s="386"/>
      <c r="R84" s="386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203</v>
      </c>
      <c r="B85" s="15">
        <v>78</v>
      </c>
      <c r="C85" s="15">
        <v>81.900000000000006</v>
      </c>
      <c r="D85" s="15">
        <v>93.5</v>
      </c>
      <c r="E85" s="15">
        <v>89.1</v>
      </c>
      <c r="F85" s="15">
        <v>85.2</v>
      </c>
      <c r="G85" s="15">
        <v>93.3</v>
      </c>
      <c r="H85" s="15">
        <v>97.7</v>
      </c>
      <c r="I85" s="15">
        <v>72.599999999999994</v>
      </c>
      <c r="J85" s="15">
        <v>73</v>
      </c>
      <c r="K85" s="15">
        <v>79.2</v>
      </c>
      <c r="L85" s="15">
        <v>77.8</v>
      </c>
      <c r="M85" s="15">
        <v>73.400000000000006</v>
      </c>
      <c r="N85" s="287">
        <f>SUM(B85:M85)/12</f>
        <v>82.891666666666666</v>
      </c>
      <c r="O85" s="208">
        <f>ROUND(N85/N84*100,1)</f>
        <v>98.6</v>
      </c>
      <c r="P85" s="57"/>
      <c r="Q85" s="386"/>
      <c r="R85" s="386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206</v>
      </c>
      <c r="B86" s="15">
        <v>64.900000000000006</v>
      </c>
      <c r="C86" s="15">
        <v>81.8</v>
      </c>
      <c r="D86" s="15">
        <v>84.6</v>
      </c>
      <c r="E86" s="15">
        <v>93.4</v>
      </c>
      <c r="F86" s="15">
        <v>106.7</v>
      </c>
      <c r="G86" s="15">
        <v>109.4</v>
      </c>
      <c r="H86" s="15">
        <v>110.7</v>
      </c>
      <c r="I86" s="15">
        <v>101.9</v>
      </c>
      <c r="J86" s="15">
        <v>97.7</v>
      </c>
      <c r="K86" s="15">
        <v>115.3</v>
      </c>
      <c r="L86" s="15">
        <v>97.1</v>
      </c>
      <c r="M86" s="15">
        <v>88.2</v>
      </c>
      <c r="N86" s="287">
        <f>SUM(B86:M86)/12</f>
        <v>95.975000000000009</v>
      </c>
      <c r="O86" s="208">
        <f t="shared" ref="O86:O88" si="2">ROUND(N86/N85*100,1)</f>
        <v>115.8</v>
      </c>
      <c r="P86" s="57"/>
      <c r="Q86" s="386"/>
      <c r="R86" s="386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215</v>
      </c>
      <c r="B87" s="15">
        <v>85.7</v>
      </c>
      <c r="C87" s="15">
        <v>87</v>
      </c>
      <c r="D87" s="15">
        <v>82.4</v>
      </c>
      <c r="E87" s="15">
        <v>93.3</v>
      </c>
      <c r="F87" s="15">
        <v>92</v>
      </c>
      <c r="G87" s="15">
        <v>99.6</v>
      </c>
      <c r="H87" s="15">
        <v>115.3</v>
      </c>
      <c r="I87" s="15">
        <v>76.099999999999994</v>
      </c>
      <c r="J87" s="15">
        <v>127.5</v>
      </c>
      <c r="K87" s="15">
        <v>102.6</v>
      </c>
      <c r="L87" s="15">
        <v>102.2</v>
      </c>
      <c r="M87" s="15">
        <v>85.1</v>
      </c>
      <c r="N87" s="287">
        <f>SUM(B87:M87)/12</f>
        <v>95.733333333333334</v>
      </c>
      <c r="O87" s="208">
        <f t="shared" si="2"/>
        <v>99.7</v>
      </c>
      <c r="P87" s="57"/>
      <c r="Q87" s="386"/>
      <c r="R87" s="386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222</v>
      </c>
      <c r="B88" s="15">
        <v>71.8</v>
      </c>
      <c r="C88" s="15">
        <v>67.900000000000006</v>
      </c>
      <c r="D88" s="15">
        <v>86.3</v>
      </c>
      <c r="E88" s="15">
        <v>91.1</v>
      </c>
      <c r="F88" s="15">
        <v>72.900000000000006</v>
      </c>
      <c r="G88" s="15">
        <v>127.8</v>
      </c>
      <c r="H88" s="15">
        <v>144</v>
      </c>
      <c r="I88" s="15">
        <v>88.1</v>
      </c>
      <c r="J88" s="15"/>
      <c r="K88" s="15"/>
      <c r="L88" s="15"/>
      <c r="M88" s="15"/>
      <c r="N88" s="287">
        <f>SUM(B88:M88)/12</f>
        <v>62.491666666666667</v>
      </c>
      <c r="O88" s="208">
        <f t="shared" si="2"/>
        <v>65.3</v>
      </c>
      <c r="P88" s="57"/>
      <c r="Q88" s="479"/>
      <c r="R88" s="479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514"/>
      <c r="D89" s="488"/>
    </row>
    <row r="90" spans="1:26" s="511" customFormat="1" ht="9.9499999999999993" customHeight="1" x14ac:dyDescent="0.15">
      <c r="D90" s="48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C18" sqref="C18"/>
    </sheetView>
  </sheetViews>
  <sheetFormatPr defaultRowHeight="9.9499999999999993" customHeight="1" x14ac:dyDescent="0.15"/>
  <cols>
    <col min="1" max="1" width="8" style="498" customWidth="1"/>
    <col min="2" max="13" width="6.125" style="498" customWidth="1"/>
    <col min="14" max="26" width="7.625" style="498" customWidth="1"/>
    <col min="27" max="16384" width="9" style="498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82" t="s">
        <v>196</v>
      </c>
      <c r="B25" s="483">
        <v>65.8</v>
      </c>
      <c r="C25" s="483">
        <v>77.2</v>
      </c>
      <c r="D25" s="483">
        <v>98.6</v>
      </c>
      <c r="E25" s="483">
        <v>102.1</v>
      </c>
      <c r="F25" s="483">
        <v>107.9</v>
      </c>
      <c r="G25" s="483">
        <v>110.2</v>
      </c>
      <c r="H25" s="483">
        <v>110.1</v>
      </c>
      <c r="I25" s="483">
        <v>92.2</v>
      </c>
      <c r="J25" s="483">
        <v>93.8</v>
      </c>
      <c r="K25" s="483">
        <v>96.7</v>
      </c>
      <c r="L25" s="483">
        <v>111.1</v>
      </c>
      <c r="M25" s="483">
        <v>104.1</v>
      </c>
      <c r="N25" s="288">
        <f>SUM(B25:M25)</f>
        <v>1169.8</v>
      </c>
      <c r="O25" s="283">
        <v>117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82" t="s">
        <v>203</v>
      </c>
      <c r="B26" s="483">
        <v>86.4</v>
      </c>
      <c r="C26" s="483">
        <v>105.9</v>
      </c>
      <c r="D26" s="483">
        <v>115.8</v>
      </c>
      <c r="E26" s="483">
        <v>124.6</v>
      </c>
      <c r="F26" s="483">
        <v>121.9</v>
      </c>
      <c r="G26" s="483">
        <v>135.4</v>
      </c>
      <c r="H26" s="483">
        <v>137.80000000000001</v>
      </c>
      <c r="I26" s="483">
        <v>127</v>
      </c>
      <c r="J26" s="483">
        <v>126.1</v>
      </c>
      <c r="K26" s="483">
        <v>125.2</v>
      </c>
      <c r="L26" s="483">
        <v>122.8</v>
      </c>
      <c r="M26" s="483">
        <v>110</v>
      </c>
      <c r="N26" s="484">
        <f>SUM(B26:M26)</f>
        <v>1438.8999999999999</v>
      </c>
      <c r="O26" s="485">
        <f>ROUND(N26/N25*100,1)</f>
        <v>123</v>
      </c>
      <c r="P26" s="489"/>
      <c r="Q26" s="490"/>
      <c r="R26" s="490"/>
      <c r="S26" s="489"/>
      <c r="T26" s="489"/>
      <c r="U26" s="489"/>
      <c r="V26" s="489"/>
      <c r="W26" s="489"/>
      <c r="X26" s="489"/>
      <c r="Y26" s="489"/>
      <c r="Z26" s="48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82" t="s">
        <v>206</v>
      </c>
      <c r="B27" s="483">
        <v>91</v>
      </c>
      <c r="C27" s="483">
        <v>88.5</v>
      </c>
      <c r="D27" s="483">
        <v>127.1</v>
      </c>
      <c r="E27" s="483">
        <v>123.6</v>
      </c>
      <c r="F27" s="483">
        <v>127.3</v>
      </c>
      <c r="G27" s="483">
        <v>123.9</v>
      </c>
      <c r="H27" s="483">
        <v>147.6</v>
      </c>
      <c r="I27" s="483">
        <v>123.9</v>
      </c>
      <c r="J27" s="483">
        <v>121.8</v>
      </c>
      <c r="K27" s="483">
        <v>131</v>
      </c>
      <c r="L27" s="483">
        <v>110.3</v>
      </c>
      <c r="M27" s="483">
        <v>106.5</v>
      </c>
      <c r="N27" s="484">
        <f>SUM(B27:M27)</f>
        <v>1422.5</v>
      </c>
      <c r="O27" s="485">
        <f t="shared" ref="O27:O28" si="0">ROUND(N27/N26*100,1)</f>
        <v>98.9</v>
      </c>
      <c r="P27" s="489"/>
      <c r="Q27" s="490"/>
      <c r="R27" s="490"/>
      <c r="S27" s="489"/>
      <c r="T27" s="489"/>
      <c r="U27" s="489"/>
      <c r="V27" s="489"/>
      <c r="W27" s="489"/>
      <c r="X27" s="489"/>
      <c r="Y27" s="489"/>
      <c r="Z27" s="48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82" t="s">
        <v>215</v>
      </c>
      <c r="B28" s="483">
        <v>96.4</v>
      </c>
      <c r="C28" s="483">
        <v>100.8</v>
      </c>
      <c r="D28" s="483">
        <v>119.9</v>
      </c>
      <c r="E28" s="483">
        <v>122</v>
      </c>
      <c r="F28" s="483">
        <v>123.5</v>
      </c>
      <c r="G28" s="483">
        <v>126.2</v>
      </c>
      <c r="H28" s="483">
        <v>126.9</v>
      </c>
      <c r="I28" s="483">
        <v>97.5</v>
      </c>
      <c r="J28" s="483">
        <v>114.1</v>
      </c>
      <c r="K28" s="483">
        <v>104.1</v>
      </c>
      <c r="L28" s="483">
        <v>95.1</v>
      </c>
      <c r="M28" s="483">
        <v>110</v>
      </c>
      <c r="N28" s="484">
        <f>SUM(B28:M28)</f>
        <v>1336.4999999999998</v>
      </c>
      <c r="O28" s="485">
        <f t="shared" si="0"/>
        <v>94</v>
      </c>
      <c r="P28" s="489"/>
      <c r="Q28" s="490"/>
      <c r="R28" s="490"/>
      <c r="S28" s="489"/>
      <c r="T28" s="489"/>
      <c r="U28" s="489"/>
      <c r="V28" s="489"/>
      <c r="W28" s="489"/>
      <c r="X28" s="489"/>
      <c r="Y28" s="489"/>
      <c r="Z28" s="48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82" t="s">
        <v>223</v>
      </c>
      <c r="B29" s="483">
        <v>84.4</v>
      </c>
      <c r="C29" s="483">
        <v>90.2</v>
      </c>
      <c r="D29" s="483">
        <v>113.2</v>
      </c>
      <c r="E29" s="483">
        <v>112.9</v>
      </c>
      <c r="F29" s="483">
        <v>92.8</v>
      </c>
      <c r="G29" s="483">
        <v>100.2</v>
      </c>
      <c r="H29" s="483">
        <v>103</v>
      </c>
      <c r="I29" s="483">
        <v>90.2</v>
      </c>
      <c r="J29" s="483"/>
      <c r="K29" s="483"/>
      <c r="L29" s="483"/>
      <c r="M29" s="483"/>
      <c r="N29" s="484"/>
      <c r="O29" s="485"/>
      <c r="P29" s="489"/>
      <c r="Q29" s="491"/>
      <c r="R29" s="491"/>
      <c r="S29" s="489"/>
      <c r="T29" s="489"/>
      <c r="U29" s="489"/>
      <c r="V29" s="489"/>
      <c r="W29" s="489"/>
      <c r="X29" s="489"/>
      <c r="Y29" s="489"/>
      <c r="Z29" s="48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415" customFormat="1" ht="11.1" customHeight="1" x14ac:dyDescent="0.15">
      <c r="A53" s="492"/>
      <c r="B53" s="493" t="s">
        <v>89</v>
      </c>
      <c r="C53" s="493" t="s">
        <v>90</v>
      </c>
      <c r="D53" s="493" t="s">
        <v>91</v>
      </c>
      <c r="E53" s="493" t="s">
        <v>92</v>
      </c>
      <c r="F53" s="493" t="s">
        <v>93</v>
      </c>
      <c r="G53" s="493" t="s">
        <v>94</v>
      </c>
      <c r="H53" s="493" t="s">
        <v>95</v>
      </c>
      <c r="I53" s="493" t="s">
        <v>96</v>
      </c>
      <c r="J53" s="493" t="s">
        <v>97</v>
      </c>
      <c r="K53" s="493" t="s">
        <v>98</v>
      </c>
      <c r="L53" s="493" t="s">
        <v>99</v>
      </c>
      <c r="M53" s="493" t="s">
        <v>100</v>
      </c>
      <c r="N53" s="494" t="s">
        <v>146</v>
      </c>
      <c r="O53" s="495" t="s">
        <v>148</v>
      </c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488"/>
      <c r="AB53" s="488"/>
      <c r="AC53" s="488"/>
      <c r="AD53" s="488"/>
      <c r="AE53" s="488"/>
      <c r="AF53" s="488"/>
      <c r="AG53" s="488"/>
      <c r="AH53" s="488"/>
      <c r="AI53" s="488"/>
      <c r="AJ53" s="488"/>
      <c r="AK53" s="488"/>
      <c r="AL53" s="488"/>
      <c r="AM53" s="488"/>
      <c r="AN53" s="488"/>
      <c r="AO53" s="488"/>
      <c r="AP53" s="488"/>
      <c r="AQ53" s="488"/>
      <c r="AR53" s="488"/>
      <c r="AS53" s="488"/>
      <c r="AT53" s="488"/>
      <c r="AU53" s="488"/>
      <c r="AV53" s="488"/>
    </row>
    <row r="54" spans="1:48" s="415" customFormat="1" ht="11.1" customHeight="1" x14ac:dyDescent="0.15">
      <c r="A54" s="482" t="s">
        <v>196</v>
      </c>
      <c r="B54" s="483">
        <v>84</v>
      </c>
      <c r="C54" s="483">
        <v>84.8</v>
      </c>
      <c r="D54" s="483">
        <v>92.1</v>
      </c>
      <c r="E54" s="483">
        <v>91.6</v>
      </c>
      <c r="F54" s="483">
        <v>101.2</v>
      </c>
      <c r="G54" s="483">
        <v>98.3</v>
      </c>
      <c r="H54" s="483">
        <v>99.7</v>
      </c>
      <c r="I54" s="483">
        <v>93.7</v>
      </c>
      <c r="J54" s="483">
        <v>97.1</v>
      </c>
      <c r="K54" s="483">
        <v>93.4</v>
      </c>
      <c r="L54" s="483">
        <v>102.6</v>
      </c>
      <c r="M54" s="483">
        <v>94.6</v>
      </c>
      <c r="N54" s="484">
        <f>SUM(B54:M54)/12</f>
        <v>94.424999999999997</v>
      </c>
      <c r="O54" s="485">
        <v>107.6</v>
      </c>
      <c r="P54" s="486"/>
      <c r="Q54" s="487"/>
      <c r="R54" s="487"/>
      <c r="S54" s="486"/>
      <c r="T54" s="486"/>
      <c r="U54" s="486"/>
      <c r="V54" s="486"/>
      <c r="W54" s="486"/>
      <c r="X54" s="486"/>
      <c r="Y54" s="486"/>
      <c r="Z54" s="486"/>
      <c r="AA54" s="488"/>
      <c r="AB54" s="488"/>
      <c r="AC54" s="488"/>
      <c r="AD54" s="488"/>
      <c r="AE54" s="488"/>
      <c r="AF54" s="488"/>
      <c r="AG54" s="488"/>
      <c r="AH54" s="488"/>
      <c r="AI54" s="488"/>
      <c r="AJ54" s="488"/>
      <c r="AK54" s="488"/>
      <c r="AL54" s="488"/>
      <c r="AM54" s="488"/>
      <c r="AN54" s="488"/>
      <c r="AO54" s="488"/>
      <c r="AP54" s="488"/>
      <c r="AQ54" s="488"/>
      <c r="AR54" s="488"/>
      <c r="AS54" s="488"/>
      <c r="AT54" s="488"/>
      <c r="AU54" s="488"/>
      <c r="AV54" s="488"/>
    </row>
    <row r="55" spans="1:48" s="415" customFormat="1" ht="11.1" customHeight="1" x14ac:dyDescent="0.15">
      <c r="A55" s="10" t="s">
        <v>203</v>
      </c>
      <c r="B55" s="215">
        <v>92.5</v>
      </c>
      <c r="C55" s="215">
        <v>102.9</v>
      </c>
      <c r="D55" s="215">
        <v>99.4</v>
      </c>
      <c r="E55" s="215">
        <v>109.4</v>
      </c>
      <c r="F55" s="215">
        <v>112.9</v>
      </c>
      <c r="G55" s="215">
        <v>124.7</v>
      </c>
      <c r="H55" s="215">
        <v>123</v>
      </c>
      <c r="I55" s="215">
        <v>131.30000000000001</v>
      </c>
      <c r="J55" s="215">
        <v>130.1</v>
      </c>
      <c r="K55" s="215">
        <v>132.19999999999999</v>
      </c>
      <c r="L55" s="215">
        <v>134.30000000000001</v>
      </c>
      <c r="M55" s="215">
        <v>124.2</v>
      </c>
      <c r="N55" s="484">
        <f>SUM(B55:M55)/12</f>
        <v>118.075</v>
      </c>
      <c r="O55" s="485">
        <f t="shared" ref="O55:O57" si="1">ROUND(N55/N54*100,1)</f>
        <v>125</v>
      </c>
      <c r="P55" s="486"/>
      <c r="Q55" s="487"/>
      <c r="R55" s="487"/>
      <c r="S55" s="486"/>
      <c r="T55" s="486"/>
      <c r="U55" s="486"/>
      <c r="V55" s="486"/>
      <c r="W55" s="486"/>
      <c r="X55" s="486"/>
      <c r="Y55" s="486"/>
      <c r="Z55" s="486"/>
      <c r="AA55" s="488"/>
      <c r="AB55" s="488"/>
      <c r="AC55" s="488"/>
      <c r="AD55" s="488"/>
      <c r="AE55" s="488"/>
      <c r="AF55" s="488"/>
      <c r="AG55" s="488"/>
      <c r="AH55" s="488"/>
      <c r="AI55" s="488"/>
      <c r="AJ55" s="488"/>
      <c r="AK55" s="488"/>
      <c r="AL55" s="488"/>
      <c r="AM55" s="488"/>
      <c r="AN55" s="488"/>
      <c r="AO55" s="488"/>
      <c r="AP55" s="488"/>
      <c r="AQ55" s="488"/>
      <c r="AR55" s="488"/>
      <c r="AS55" s="488"/>
      <c r="AT55" s="488"/>
      <c r="AU55" s="488"/>
      <c r="AV55" s="488"/>
    </row>
    <row r="56" spans="1:48" s="415" customFormat="1" ht="11.1" customHeight="1" x14ac:dyDescent="0.15">
      <c r="A56" s="10" t="s">
        <v>206</v>
      </c>
      <c r="B56" s="215">
        <v>120.5</v>
      </c>
      <c r="C56" s="215">
        <v>109</v>
      </c>
      <c r="D56" s="215">
        <v>119.8</v>
      </c>
      <c r="E56" s="215">
        <v>121.6</v>
      </c>
      <c r="F56" s="215">
        <v>136.1</v>
      </c>
      <c r="G56" s="215">
        <v>141.5</v>
      </c>
      <c r="H56" s="215">
        <v>138.5</v>
      </c>
      <c r="I56" s="215">
        <v>115.4</v>
      </c>
      <c r="J56" s="215">
        <v>127.1</v>
      </c>
      <c r="K56" s="215">
        <v>139.9</v>
      </c>
      <c r="L56" s="215">
        <v>134.6</v>
      </c>
      <c r="M56" s="215">
        <v>130.80000000000001</v>
      </c>
      <c r="N56" s="484">
        <f>SUM(B56:M56)/12</f>
        <v>127.89999999999999</v>
      </c>
      <c r="O56" s="485">
        <f t="shared" si="1"/>
        <v>108.3</v>
      </c>
      <c r="P56" s="486"/>
      <c r="Q56" s="487"/>
      <c r="R56" s="487"/>
      <c r="S56" s="486"/>
      <c r="T56" s="486"/>
      <c r="U56" s="486"/>
      <c r="V56" s="486"/>
      <c r="W56" s="486"/>
      <c r="X56" s="486"/>
      <c r="Y56" s="486"/>
      <c r="Z56" s="486"/>
      <c r="AA56" s="488"/>
    </row>
    <row r="57" spans="1:48" s="415" customFormat="1" ht="11.1" customHeight="1" x14ac:dyDescent="0.15">
      <c r="A57" s="10" t="s">
        <v>215</v>
      </c>
      <c r="B57" s="215">
        <v>114.1</v>
      </c>
      <c r="C57" s="215">
        <v>119.1</v>
      </c>
      <c r="D57" s="215">
        <v>126.2</v>
      </c>
      <c r="E57" s="215">
        <v>117.7</v>
      </c>
      <c r="F57" s="215">
        <v>126</v>
      </c>
      <c r="G57" s="215">
        <v>138.9</v>
      </c>
      <c r="H57" s="215">
        <v>146.19999999999999</v>
      </c>
      <c r="I57" s="215">
        <v>134.4</v>
      </c>
      <c r="J57" s="215">
        <v>134.19999999999999</v>
      </c>
      <c r="K57" s="215">
        <v>122.9</v>
      </c>
      <c r="L57" s="215">
        <v>124.3</v>
      </c>
      <c r="M57" s="215">
        <v>122.1</v>
      </c>
      <c r="N57" s="484">
        <f>SUM(B57:M57)/12</f>
        <v>127.17499999999997</v>
      </c>
      <c r="O57" s="485">
        <f t="shared" si="1"/>
        <v>99.4</v>
      </c>
      <c r="P57" s="486"/>
      <c r="Q57" s="487"/>
      <c r="R57" s="487"/>
      <c r="S57" s="486"/>
      <c r="T57" s="486"/>
      <c r="U57" s="486"/>
      <c r="V57" s="486"/>
      <c r="W57" s="486"/>
      <c r="X57" s="486"/>
      <c r="Y57" s="486"/>
      <c r="Z57" s="486"/>
      <c r="AA57" s="488"/>
    </row>
    <row r="58" spans="1:48" s="212" customFormat="1" ht="11.1" customHeight="1" x14ac:dyDescent="0.15">
      <c r="A58" s="10" t="s">
        <v>223</v>
      </c>
      <c r="B58" s="215">
        <v>119.6</v>
      </c>
      <c r="C58" s="215">
        <v>116.2</v>
      </c>
      <c r="D58" s="215">
        <v>120.4</v>
      </c>
      <c r="E58" s="215">
        <v>120.3</v>
      </c>
      <c r="F58" s="215">
        <v>123.1</v>
      </c>
      <c r="G58" s="215">
        <v>116.5</v>
      </c>
      <c r="H58" s="215">
        <v>114.8</v>
      </c>
      <c r="I58" s="215">
        <v>111.8</v>
      </c>
      <c r="J58" s="215"/>
      <c r="K58" s="215"/>
      <c r="L58" s="215"/>
      <c r="M58" s="215"/>
      <c r="N58" s="288"/>
      <c r="O58" s="485"/>
      <c r="P58" s="222"/>
      <c r="Q58" s="480"/>
      <c r="R58" s="480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1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7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7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>
        <v>89.8</v>
      </c>
      <c r="I88" s="208">
        <v>81</v>
      </c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51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99FF"/>
  </sheetPr>
  <dimension ref="A8:BC89"/>
  <sheetViews>
    <sheetView workbookViewId="0">
      <selection activeCell="C18" sqref="C18"/>
    </sheetView>
  </sheetViews>
  <sheetFormatPr defaultRowHeight="9.9499999999999993" customHeight="1" x14ac:dyDescent="0.15"/>
  <cols>
    <col min="1" max="1" width="8" style="497" customWidth="1"/>
    <col min="2" max="13" width="6.125" style="497" customWidth="1"/>
    <col min="14" max="26" width="7.625" style="497" customWidth="1"/>
    <col min="27" max="16384" width="9" style="497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10" t="s">
        <v>196</v>
      </c>
      <c r="B25" s="215">
        <v>6.6</v>
      </c>
      <c r="C25" s="215">
        <v>7.7</v>
      </c>
      <c r="D25" s="215">
        <v>9.9</v>
      </c>
      <c r="E25" s="215">
        <v>10.199999999999999</v>
      </c>
      <c r="F25" s="215">
        <v>10.8</v>
      </c>
      <c r="G25" s="215">
        <v>11</v>
      </c>
      <c r="H25" s="215">
        <v>11</v>
      </c>
      <c r="I25" s="215">
        <v>9.1999999999999993</v>
      </c>
      <c r="J25" s="215">
        <v>9.4</v>
      </c>
      <c r="K25" s="215">
        <v>9.6999999999999993</v>
      </c>
      <c r="L25" s="215">
        <v>11.1</v>
      </c>
      <c r="M25" s="215">
        <v>10.4</v>
      </c>
      <c r="N25" s="288">
        <f>SUM(B25:M25)</f>
        <v>117.00000000000001</v>
      </c>
      <c r="O25" s="283">
        <v>117.1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 x14ac:dyDescent="0.15">
      <c r="A26" s="10" t="s">
        <v>203</v>
      </c>
      <c r="B26" s="215">
        <v>8.6</v>
      </c>
      <c r="C26" s="215">
        <v>10.6</v>
      </c>
      <c r="D26" s="215">
        <v>11.6</v>
      </c>
      <c r="E26" s="215">
        <v>12.5</v>
      </c>
      <c r="F26" s="215">
        <v>12.2</v>
      </c>
      <c r="G26" s="215">
        <v>13.5</v>
      </c>
      <c r="H26" s="215">
        <v>13.8</v>
      </c>
      <c r="I26" s="215">
        <v>12.7</v>
      </c>
      <c r="J26" s="215">
        <v>12.6</v>
      </c>
      <c r="K26" s="215">
        <v>12.5</v>
      </c>
      <c r="L26" s="215">
        <v>12.3</v>
      </c>
      <c r="M26" s="215">
        <v>11</v>
      </c>
      <c r="N26" s="288">
        <f>SUM(B26:M26)</f>
        <v>143.9</v>
      </c>
      <c r="O26" s="283">
        <f>ROUND(N26/N25*100,1)</f>
        <v>123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 x14ac:dyDescent="0.15">
      <c r="A27" s="10" t="s">
        <v>206</v>
      </c>
      <c r="B27" s="215">
        <v>9.1</v>
      </c>
      <c r="C27" s="215">
        <v>8.9</v>
      </c>
      <c r="D27" s="215">
        <v>12.7</v>
      </c>
      <c r="E27" s="215">
        <v>12.4</v>
      </c>
      <c r="F27" s="215">
        <v>12.7</v>
      </c>
      <c r="G27" s="215">
        <v>12.4</v>
      </c>
      <c r="H27" s="215">
        <v>14.8</v>
      </c>
      <c r="I27" s="215">
        <v>12.4</v>
      </c>
      <c r="J27" s="215">
        <v>12.2</v>
      </c>
      <c r="K27" s="215">
        <v>13.1</v>
      </c>
      <c r="L27" s="215">
        <v>11</v>
      </c>
      <c r="M27" s="215">
        <v>10.6</v>
      </c>
      <c r="N27" s="417">
        <f>SUM(B27:M27)</f>
        <v>142.29999999999998</v>
      </c>
      <c r="O27" s="283">
        <f t="shared" ref="O27:O28" si="0">ROUND(N27/N26*100,1)</f>
        <v>98.9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 x14ac:dyDescent="0.15">
      <c r="A28" s="10" t="s">
        <v>215</v>
      </c>
      <c r="B28" s="215">
        <v>9.6</v>
      </c>
      <c r="C28" s="215">
        <v>10.1</v>
      </c>
      <c r="D28" s="215">
        <v>12</v>
      </c>
      <c r="E28" s="215">
        <v>12.2</v>
      </c>
      <c r="F28" s="215">
        <v>12.4</v>
      </c>
      <c r="G28" s="215">
        <v>12.6</v>
      </c>
      <c r="H28" s="215">
        <v>12.7</v>
      </c>
      <c r="I28" s="215">
        <v>9.8000000000000007</v>
      </c>
      <c r="J28" s="215">
        <v>11.4</v>
      </c>
      <c r="K28" s="215">
        <v>10.4</v>
      </c>
      <c r="L28" s="215">
        <v>9.5</v>
      </c>
      <c r="M28" s="215">
        <v>11</v>
      </c>
      <c r="N28" s="288">
        <f>SUM(B28:M28)</f>
        <v>133.69999999999999</v>
      </c>
      <c r="O28" s="283">
        <f t="shared" si="0"/>
        <v>94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 x14ac:dyDescent="0.15">
      <c r="A29" s="10" t="s">
        <v>223</v>
      </c>
      <c r="B29" s="215">
        <v>8.4</v>
      </c>
      <c r="C29" s="215">
        <v>9</v>
      </c>
      <c r="D29" s="215">
        <v>11.3</v>
      </c>
      <c r="E29" s="215">
        <v>11.3</v>
      </c>
      <c r="F29" s="215">
        <v>9.3000000000000007</v>
      </c>
      <c r="G29" s="215">
        <v>10</v>
      </c>
      <c r="H29" s="215">
        <v>10.3</v>
      </c>
      <c r="I29" s="215">
        <v>9</v>
      </c>
      <c r="J29" s="215"/>
      <c r="K29" s="215"/>
      <c r="L29" s="215"/>
      <c r="M29" s="215"/>
      <c r="N29" s="2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 x14ac:dyDescent="0.15">
      <c r="H30" s="266"/>
    </row>
    <row r="53" spans="1:48" s="212" customFormat="1" ht="11.1" customHeight="1" x14ac:dyDescent="0.15">
      <c r="A53" s="15"/>
      <c r="B53" s="206" t="s">
        <v>89</v>
      </c>
      <c r="C53" s="206" t="s">
        <v>90</v>
      </c>
      <c r="D53" s="206" t="s">
        <v>91</v>
      </c>
      <c r="E53" s="206" t="s">
        <v>92</v>
      </c>
      <c r="F53" s="206" t="s">
        <v>93</v>
      </c>
      <c r="G53" s="206" t="s">
        <v>94</v>
      </c>
      <c r="H53" s="206" t="s">
        <v>95</v>
      </c>
      <c r="I53" s="206" t="s">
        <v>96</v>
      </c>
      <c r="J53" s="206" t="s">
        <v>97</v>
      </c>
      <c r="K53" s="206" t="s">
        <v>98</v>
      </c>
      <c r="L53" s="206" t="s">
        <v>99</v>
      </c>
      <c r="M53" s="206" t="s">
        <v>100</v>
      </c>
      <c r="N53" s="282" t="s">
        <v>146</v>
      </c>
      <c r="O53" s="209" t="s">
        <v>148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 x14ac:dyDescent="0.15">
      <c r="A54" s="10" t="s">
        <v>196</v>
      </c>
      <c r="B54" s="215">
        <v>8.4</v>
      </c>
      <c r="C54" s="215">
        <v>8.5</v>
      </c>
      <c r="D54" s="215">
        <v>9.1999999999999993</v>
      </c>
      <c r="E54" s="215">
        <v>9.1999999999999993</v>
      </c>
      <c r="F54" s="215">
        <v>10.1</v>
      </c>
      <c r="G54" s="215">
        <v>9.8000000000000007</v>
      </c>
      <c r="H54" s="215">
        <v>10</v>
      </c>
      <c r="I54" s="215">
        <v>9.4</v>
      </c>
      <c r="J54" s="215">
        <v>9.6999999999999993</v>
      </c>
      <c r="K54" s="215">
        <v>9.3000000000000007</v>
      </c>
      <c r="L54" s="215">
        <v>10.3</v>
      </c>
      <c r="M54" s="215">
        <v>9.5</v>
      </c>
      <c r="N54" s="288">
        <f>SUM(B54:M54)/12</f>
        <v>9.4500000000000011</v>
      </c>
      <c r="O54" s="283">
        <v>107.6</v>
      </c>
      <c r="P54" s="222"/>
      <c r="Q54" s="385"/>
      <c r="R54" s="385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 x14ac:dyDescent="0.15">
      <c r="A55" s="10" t="s">
        <v>203</v>
      </c>
      <c r="B55" s="215">
        <v>9.3000000000000007</v>
      </c>
      <c r="C55" s="215">
        <v>10.3</v>
      </c>
      <c r="D55" s="215">
        <v>9.9</v>
      </c>
      <c r="E55" s="215">
        <v>10.9</v>
      </c>
      <c r="F55" s="215">
        <v>11.3</v>
      </c>
      <c r="G55" s="215">
        <v>12.5</v>
      </c>
      <c r="H55" s="215">
        <v>12.3</v>
      </c>
      <c r="I55" s="215">
        <v>13.1</v>
      </c>
      <c r="J55" s="215">
        <v>13</v>
      </c>
      <c r="K55" s="215">
        <v>13.2</v>
      </c>
      <c r="L55" s="215">
        <v>13.4</v>
      </c>
      <c r="M55" s="215">
        <v>12.4</v>
      </c>
      <c r="N55" s="288">
        <f>SUM(B55:M55)/12</f>
        <v>11.799999999999999</v>
      </c>
      <c r="O55" s="283">
        <f t="shared" ref="O55:O57" si="1">ROUND(N55/N54*100,1)</f>
        <v>124.9</v>
      </c>
      <c r="P55" s="222"/>
      <c r="Q55" s="385"/>
      <c r="R55" s="385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 x14ac:dyDescent="0.15">
      <c r="A56" s="10" t="s">
        <v>206</v>
      </c>
      <c r="B56" s="215">
        <v>12</v>
      </c>
      <c r="C56" s="215">
        <v>10.9</v>
      </c>
      <c r="D56" s="215">
        <v>12</v>
      </c>
      <c r="E56" s="215">
        <v>12.2</v>
      </c>
      <c r="F56" s="215">
        <v>13.6</v>
      </c>
      <c r="G56" s="215">
        <v>14.2</v>
      </c>
      <c r="H56" s="215">
        <v>13.8</v>
      </c>
      <c r="I56" s="215">
        <v>11.5</v>
      </c>
      <c r="J56" s="215">
        <v>12.7</v>
      </c>
      <c r="K56" s="215">
        <v>14</v>
      </c>
      <c r="L56" s="215">
        <v>13.5</v>
      </c>
      <c r="M56" s="215">
        <v>13.1</v>
      </c>
      <c r="N56" s="288">
        <f>SUM(B56:M56)/12</f>
        <v>12.791666666666664</v>
      </c>
      <c r="O56" s="283">
        <f t="shared" si="1"/>
        <v>108.4</v>
      </c>
      <c r="P56" s="222"/>
      <c r="Q56" s="385"/>
      <c r="R56" s="385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 x14ac:dyDescent="0.15">
      <c r="A57" s="10" t="s">
        <v>215</v>
      </c>
      <c r="B57" s="215">
        <v>11.4</v>
      </c>
      <c r="C57" s="215">
        <v>11.9</v>
      </c>
      <c r="D57" s="215">
        <v>12.6</v>
      </c>
      <c r="E57" s="215">
        <v>11.8</v>
      </c>
      <c r="F57" s="215">
        <v>12.6</v>
      </c>
      <c r="G57" s="215">
        <v>13.9</v>
      </c>
      <c r="H57" s="215">
        <v>14.6</v>
      </c>
      <c r="I57" s="215">
        <v>13.4</v>
      </c>
      <c r="J57" s="215">
        <v>13.4</v>
      </c>
      <c r="K57" s="215">
        <v>12.3</v>
      </c>
      <c r="L57" s="215">
        <v>12.4</v>
      </c>
      <c r="M57" s="215">
        <v>12.2</v>
      </c>
      <c r="N57" s="288">
        <f>SUM(B57:M57)/12</f>
        <v>12.708333333333334</v>
      </c>
      <c r="O57" s="283">
        <f t="shared" si="1"/>
        <v>99.3</v>
      </c>
      <c r="P57" s="222"/>
      <c r="Q57" s="385"/>
      <c r="R57" s="385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 x14ac:dyDescent="0.15">
      <c r="A58" s="10" t="s">
        <v>223</v>
      </c>
      <c r="B58" s="215">
        <v>12</v>
      </c>
      <c r="C58" s="215">
        <v>11.6</v>
      </c>
      <c r="D58" s="215">
        <v>12</v>
      </c>
      <c r="E58" s="215">
        <v>12</v>
      </c>
      <c r="F58" s="215">
        <v>12.3</v>
      </c>
      <c r="G58" s="215">
        <v>11.7</v>
      </c>
      <c r="H58" s="215">
        <v>11.5</v>
      </c>
      <c r="I58" s="215">
        <v>11.2</v>
      </c>
      <c r="J58" s="215"/>
      <c r="K58" s="215"/>
      <c r="L58" s="215"/>
      <c r="M58" s="215"/>
      <c r="N58" s="288"/>
      <c r="O58" s="283"/>
      <c r="P58" s="222"/>
      <c r="Q58" s="480"/>
      <c r="R58" s="480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1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7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7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>
        <v>89.8</v>
      </c>
      <c r="I88" s="208">
        <v>81</v>
      </c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C18" sqref="C18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7" width="7.625" style="310" customWidth="1"/>
    <col min="28" max="16384" width="9" style="310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1"/>
      <c r="O14" s="311"/>
    </row>
    <row r="17" spans="1:48" ht="9.9499999999999993" customHeight="1" x14ac:dyDescent="0.15">
      <c r="O17" s="311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196</v>
      </c>
      <c r="B25" s="215">
        <v>14.4</v>
      </c>
      <c r="C25" s="215">
        <v>14.3</v>
      </c>
      <c r="D25" s="215">
        <v>14.8</v>
      </c>
      <c r="E25" s="215">
        <v>15.4</v>
      </c>
      <c r="F25" s="215">
        <v>14</v>
      </c>
      <c r="G25" s="215">
        <v>14.7</v>
      </c>
      <c r="H25" s="215">
        <v>14</v>
      </c>
      <c r="I25" s="215">
        <v>13.2</v>
      </c>
      <c r="J25" s="215">
        <v>15.8</v>
      </c>
      <c r="K25" s="215">
        <v>14.9</v>
      </c>
      <c r="L25" s="215">
        <v>15.2</v>
      </c>
      <c r="M25" s="450">
        <v>14.8</v>
      </c>
      <c r="N25" s="288">
        <f>SUM(B25:M25)</f>
        <v>175.50000000000003</v>
      </c>
      <c r="O25" s="283">
        <v>96.9</v>
      </c>
      <c r="P25" s="218"/>
      <c r="Q25" s="385"/>
      <c r="R25" s="38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203</v>
      </c>
      <c r="B26" s="215">
        <v>14.1</v>
      </c>
      <c r="C26" s="215">
        <v>14.9</v>
      </c>
      <c r="D26" s="215">
        <v>16.399999999999999</v>
      </c>
      <c r="E26" s="215">
        <v>16.100000000000001</v>
      </c>
      <c r="F26" s="215">
        <v>15.5</v>
      </c>
      <c r="G26" s="215">
        <v>16.8</v>
      </c>
      <c r="H26" s="215">
        <v>16.100000000000001</v>
      </c>
      <c r="I26" s="215">
        <v>15</v>
      </c>
      <c r="J26" s="215">
        <v>17.8</v>
      </c>
      <c r="K26" s="215">
        <v>16.899999999999999</v>
      </c>
      <c r="L26" s="215">
        <v>15.7</v>
      </c>
      <c r="M26" s="450">
        <v>15.7</v>
      </c>
      <c r="N26" s="288">
        <f>SUM(B26:M26)</f>
        <v>191</v>
      </c>
      <c r="O26" s="283">
        <f>SUM(N26/N25)*100</f>
        <v>108.83190883190881</v>
      </c>
      <c r="P26" s="218"/>
      <c r="Q26" s="385"/>
      <c r="R26" s="38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206</v>
      </c>
      <c r="B27" s="215">
        <v>14.6</v>
      </c>
      <c r="C27" s="215">
        <v>14.9</v>
      </c>
      <c r="D27" s="215">
        <v>16</v>
      </c>
      <c r="E27" s="215">
        <v>15.6</v>
      </c>
      <c r="F27" s="215">
        <v>15.5</v>
      </c>
      <c r="G27" s="215">
        <v>15.8</v>
      </c>
      <c r="H27" s="215">
        <v>15.8</v>
      </c>
      <c r="I27" s="215">
        <v>15.3</v>
      </c>
      <c r="J27" s="215">
        <v>19.3</v>
      </c>
      <c r="K27" s="215">
        <v>20.3</v>
      </c>
      <c r="L27" s="215">
        <v>21.1</v>
      </c>
      <c r="M27" s="450">
        <v>18.5</v>
      </c>
      <c r="N27" s="388">
        <f>SUM(B27:M27)</f>
        <v>202.7</v>
      </c>
      <c r="O27" s="283">
        <f>SUM(N27/N26)*100</f>
        <v>106.12565445026176</v>
      </c>
      <c r="P27" s="218"/>
      <c r="Q27" s="385"/>
      <c r="R27" s="38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215</v>
      </c>
      <c r="B28" s="215">
        <v>20</v>
      </c>
      <c r="C28" s="215">
        <v>20.100000000000001</v>
      </c>
      <c r="D28" s="215">
        <v>21.2</v>
      </c>
      <c r="E28" s="215">
        <v>22.7</v>
      </c>
      <c r="F28" s="215">
        <v>21.8</v>
      </c>
      <c r="G28" s="215">
        <v>21.8</v>
      </c>
      <c r="H28" s="215">
        <v>23.4</v>
      </c>
      <c r="I28" s="215">
        <v>20.3</v>
      </c>
      <c r="J28" s="215">
        <v>23.3</v>
      </c>
      <c r="K28" s="215">
        <v>22.7</v>
      </c>
      <c r="L28" s="215">
        <v>21.9</v>
      </c>
      <c r="M28" s="450">
        <v>20.8</v>
      </c>
      <c r="N28" s="388">
        <f>SUM(B28:M28)</f>
        <v>260</v>
      </c>
      <c r="O28" s="283">
        <f>SUM(N28/N27)*100</f>
        <v>128.26837691169217</v>
      </c>
      <c r="P28" s="218"/>
      <c r="Q28" s="385"/>
      <c r="R28" s="38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224</v>
      </c>
      <c r="B29" s="215">
        <v>20.3</v>
      </c>
      <c r="C29" s="215">
        <v>21.9</v>
      </c>
      <c r="D29" s="215">
        <v>25.5</v>
      </c>
      <c r="E29" s="215">
        <v>26.2</v>
      </c>
      <c r="F29" s="215">
        <v>20.399999999999999</v>
      </c>
      <c r="G29" s="215">
        <v>21.6</v>
      </c>
      <c r="H29" s="215">
        <v>23.6</v>
      </c>
      <c r="I29" s="215">
        <v>19.3</v>
      </c>
      <c r="J29" s="215"/>
      <c r="K29" s="215"/>
      <c r="L29" s="215"/>
      <c r="M29" s="450"/>
      <c r="N29" s="3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196</v>
      </c>
      <c r="B54" s="215">
        <v>22.8</v>
      </c>
      <c r="C54" s="215">
        <v>22.7</v>
      </c>
      <c r="D54" s="215">
        <v>21.7</v>
      </c>
      <c r="E54" s="215">
        <v>21.4</v>
      </c>
      <c r="F54" s="215">
        <v>22</v>
      </c>
      <c r="G54" s="215">
        <v>21.7</v>
      </c>
      <c r="H54" s="215">
        <v>21.6</v>
      </c>
      <c r="I54" s="215">
        <v>21.9</v>
      </c>
      <c r="J54" s="215">
        <v>22.5</v>
      </c>
      <c r="K54" s="215">
        <v>22.3</v>
      </c>
      <c r="L54" s="215">
        <v>22.7</v>
      </c>
      <c r="M54" s="215">
        <v>22.4</v>
      </c>
      <c r="N54" s="288">
        <f t="shared" ref="N54:N57" si="0">SUM(B54:M54)/12</f>
        <v>22.141666666666666</v>
      </c>
      <c r="O54" s="283">
        <v>101.9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203</v>
      </c>
      <c r="B55" s="215">
        <v>22.9</v>
      </c>
      <c r="C55" s="215">
        <v>22.8</v>
      </c>
      <c r="D55" s="215">
        <v>23.1</v>
      </c>
      <c r="E55" s="215">
        <v>23.2</v>
      </c>
      <c r="F55" s="215">
        <v>23</v>
      </c>
      <c r="G55" s="215">
        <v>23.1</v>
      </c>
      <c r="H55" s="215">
        <v>22.7</v>
      </c>
      <c r="I55" s="215">
        <v>22.8</v>
      </c>
      <c r="J55" s="215">
        <v>23.7</v>
      </c>
      <c r="K55" s="215">
        <v>24.1</v>
      </c>
      <c r="L55" s="215">
        <v>24.6</v>
      </c>
      <c r="M55" s="215">
        <v>24.6</v>
      </c>
      <c r="N55" s="288">
        <f t="shared" si="0"/>
        <v>23.383333333333336</v>
      </c>
      <c r="O55" s="283">
        <f>SUM(N55/N54)*100</f>
        <v>105.60782837786979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206</v>
      </c>
      <c r="B56" s="215">
        <v>24.8</v>
      </c>
      <c r="C56" s="215">
        <v>25.3</v>
      </c>
      <c r="D56" s="215">
        <v>24.4</v>
      </c>
      <c r="E56" s="215">
        <v>23.9</v>
      </c>
      <c r="F56" s="215">
        <v>23.3</v>
      </c>
      <c r="G56" s="215">
        <v>23.4</v>
      </c>
      <c r="H56" s="215">
        <v>23.5</v>
      </c>
      <c r="I56" s="215">
        <v>23.2</v>
      </c>
      <c r="J56" s="215">
        <v>26.7</v>
      </c>
      <c r="K56" s="215">
        <v>29.6</v>
      </c>
      <c r="L56" s="215">
        <v>30.7</v>
      </c>
      <c r="M56" s="215">
        <v>29.8</v>
      </c>
      <c r="N56" s="288">
        <f t="shared" si="0"/>
        <v>25.716666666666665</v>
      </c>
      <c r="O56" s="283">
        <f t="shared" ref="O56:O57" si="1">SUM(N56/N55)*100</f>
        <v>109.97861724875264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215</v>
      </c>
      <c r="B57" s="215">
        <v>29.9</v>
      </c>
      <c r="C57" s="215">
        <v>30.7</v>
      </c>
      <c r="D57" s="215">
        <v>30.6</v>
      </c>
      <c r="E57" s="215">
        <v>31.5</v>
      </c>
      <c r="F57" s="215">
        <v>30.7</v>
      </c>
      <c r="G57" s="215">
        <v>30.4</v>
      </c>
      <c r="H57" s="215">
        <v>31.2</v>
      </c>
      <c r="I57" s="215">
        <v>31.6</v>
      </c>
      <c r="J57" s="215">
        <v>30.1</v>
      </c>
      <c r="K57" s="215">
        <v>31.2</v>
      </c>
      <c r="L57" s="215">
        <v>32.200000000000003</v>
      </c>
      <c r="M57" s="215">
        <v>30.2</v>
      </c>
      <c r="N57" s="288">
        <f t="shared" si="0"/>
        <v>30.858333333333331</v>
      </c>
      <c r="O57" s="283">
        <f t="shared" si="1"/>
        <v>119.99351911860012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224</v>
      </c>
      <c r="B58" s="215">
        <v>31.5</v>
      </c>
      <c r="C58" s="215">
        <v>32.5</v>
      </c>
      <c r="D58" s="215">
        <v>33.299999999999997</v>
      </c>
      <c r="E58" s="215">
        <v>34</v>
      </c>
      <c r="F58" s="215">
        <v>33.9</v>
      </c>
      <c r="G58" s="215">
        <v>32.9</v>
      </c>
      <c r="H58" s="215">
        <v>31</v>
      </c>
      <c r="I58" s="215">
        <v>30.4</v>
      </c>
      <c r="J58" s="215"/>
      <c r="K58" s="215"/>
      <c r="L58" s="215"/>
      <c r="M58" s="215"/>
      <c r="N58" s="288"/>
      <c r="O58" s="283"/>
      <c r="P58" s="218"/>
      <c r="Q58" s="396"/>
      <c r="R58" s="396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196</v>
      </c>
      <c r="B84" s="206">
        <v>62.2</v>
      </c>
      <c r="C84" s="206">
        <v>62.8</v>
      </c>
      <c r="D84" s="206">
        <v>69</v>
      </c>
      <c r="E84" s="206">
        <v>72.2</v>
      </c>
      <c r="F84" s="206">
        <v>63.1</v>
      </c>
      <c r="G84" s="206">
        <v>68</v>
      </c>
      <c r="H84" s="206">
        <v>64.5</v>
      </c>
      <c r="I84" s="206">
        <v>59.7</v>
      </c>
      <c r="J84" s="206">
        <v>70</v>
      </c>
      <c r="K84" s="206">
        <v>67</v>
      </c>
      <c r="L84" s="206">
        <v>66.400000000000006</v>
      </c>
      <c r="M84" s="206">
        <v>66.3</v>
      </c>
      <c r="N84" s="287">
        <f t="shared" ref="N84:N87" si="2">SUM(B84:M84)/12</f>
        <v>65.933333333333323</v>
      </c>
      <c r="O84" s="208">
        <v>94.8</v>
      </c>
      <c r="P84" s="57"/>
      <c r="Q84" s="387"/>
      <c r="R84" s="387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203</v>
      </c>
      <c r="B85" s="206">
        <v>61.1</v>
      </c>
      <c r="C85" s="206">
        <v>65.400000000000006</v>
      </c>
      <c r="D85" s="206">
        <v>70.900000000000006</v>
      </c>
      <c r="E85" s="206">
        <v>69.2</v>
      </c>
      <c r="F85" s="206">
        <v>67.3</v>
      </c>
      <c r="G85" s="206">
        <v>72.8</v>
      </c>
      <c r="H85" s="206">
        <v>71.2</v>
      </c>
      <c r="I85" s="206">
        <v>66</v>
      </c>
      <c r="J85" s="206">
        <v>74.900000000000006</v>
      </c>
      <c r="K85" s="206">
        <v>69.900000000000006</v>
      </c>
      <c r="L85" s="206">
        <v>63.4</v>
      </c>
      <c r="M85" s="206">
        <v>63.8</v>
      </c>
      <c r="N85" s="287">
        <f t="shared" si="2"/>
        <v>67.99166666666666</v>
      </c>
      <c r="O85" s="208">
        <f t="shared" ref="O85:O87" si="3">ROUND(N85/N84*100,1)</f>
        <v>103.1</v>
      </c>
      <c r="P85" s="57"/>
      <c r="Q85" s="387"/>
      <c r="R85" s="387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206</v>
      </c>
      <c r="B86" s="206">
        <v>58.8</v>
      </c>
      <c r="C86" s="206">
        <v>58.5</v>
      </c>
      <c r="D86" s="206">
        <v>66.2</v>
      </c>
      <c r="E86" s="206">
        <v>65.8</v>
      </c>
      <c r="F86" s="206">
        <v>67.099999999999994</v>
      </c>
      <c r="G86" s="206">
        <v>67.3</v>
      </c>
      <c r="H86" s="206">
        <v>67.099999999999994</v>
      </c>
      <c r="I86" s="206">
        <v>66.2</v>
      </c>
      <c r="J86" s="206">
        <v>70.3</v>
      </c>
      <c r="K86" s="206">
        <v>67.099999999999994</v>
      </c>
      <c r="L86" s="206">
        <v>68.2</v>
      </c>
      <c r="M86" s="206">
        <v>62.5</v>
      </c>
      <c r="N86" s="287">
        <f t="shared" si="2"/>
        <v>65.424999999999997</v>
      </c>
      <c r="O86" s="208">
        <f t="shared" si="3"/>
        <v>96.2</v>
      </c>
      <c r="P86" s="57"/>
      <c r="Q86" s="387"/>
      <c r="R86" s="387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215</v>
      </c>
      <c r="B87" s="206">
        <v>67.099999999999994</v>
      </c>
      <c r="C87" s="206">
        <v>65</v>
      </c>
      <c r="D87" s="206">
        <v>69.599999999999994</v>
      </c>
      <c r="E87" s="206">
        <v>71.8</v>
      </c>
      <c r="F87" s="206">
        <v>71.3</v>
      </c>
      <c r="G87" s="206">
        <v>71.900000000000006</v>
      </c>
      <c r="H87" s="206">
        <v>74.599999999999994</v>
      </c>
      <c r="I87" s="206">
        <v>64.2</v>
      </c>
      <c r="J87" s="206">
        <v>77.900000000000006</v>
      </c>
      <c r="K87" s="206">
        <v>72.5</v>
      </c>
      <c r="L87" s="206">
        <v>67.5</v>
      </c>
      <c r="M87" s="206">
        <v>70</v>
      </c>
      <c r="N87" s="287">
        <f t="shared" si="2"/>
        <v>70.283333333333346</v>
      </c>
      <c r="O87" s="208">
        <f t="shared" si="3"/>
        <v>107.4</v>
      </c>
      <c r="P87" s="57"/>
      <c r="Q87" s="387"/>
      <c r="R87" s="387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224</v>
      </c>
      <c r="B88" s="206">
        <v>63.7</v>
      </c>
      <c r="C88" s="206">
        <v>66.900000000000006</v>
      </c>
      <c r="D88" s="206">
        <v>76.400000000000006</v>
      </c>
      <c r="E88" s="206">
        <v>76.900000000000006</v>
      </c>
      <c r="F88" s="206">
        <v>60.2</v>
      </c>
      <c r="G88" s="206">
        <v>66.400000000000006</v>
      </c>
      <c r="H88" s="206">
        <v>77</v>
      </c>
      <c r="I88" s="206">
        <v>64</v>
      </c>
      <c r="J88" s="206"/>
      <c r="K88" s="206"/>
      <c r="L88" s="206"/>
      <c r="M88" s="206"/>
      <c r="N88" s="287"/>
      <c r="O88" s="208"/>
      <c r="P88" s="57"/>
      <c r="Q88" s="479"/>
      <c r="R88" s="479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topLeftCell="B1" workbookViewId="0">
      <selection activeCell="C18" sqref="C18"/>
    </sheetView>
  </sheetViews>
  <sheetFormatPr defaultColWidth="10.625" defaultRowHeight="13.5" x14ac:dyDescent="0.15"/>
  <cols>
    <col min="1" max="1" width="8.5" style="474" customWidth="1"/>
    <col min="2" max="2" width="13.375" style="474" customWidth="1"/>
    <col min="3" max="16384" width="10.625" style="474"/>
  </cols>
  <sheetData>
    <row r="1" spans="1:13" ht="17.25" customHeight="1" x14ac:dyDescent="0.2">
      <c r="A1" s="562" t="s">
        <v>154</v>
      </c>
      <c r="F1" s="201"/>
      <c r="G1" s="201"/>
      <c r="H1" s="201"/>
    </row>
    <row r="2" spans="1:13" x14ac:dyDescent="0.15">
      <c r="A2" s="556"/>
    </row>
    <row r="3" spans="1:13" ht="17.25" x14ac:dyDescent="0.2">
      <c r="A3" s="556"/>
      <c r="C3" s="201"/>
    </row>
    <row r="4" spans="1:13" ht="17.25" x14ac:dyDescent="0.2">
      <c r="A4" s="556"/>
      <c r="J4" s="201"/>
      <c r="K4" s="201"/>
      <c r="L4" s="201"/>
      <c r="M4" s="201"/>
    </row>
    <row r="5" spans="1:13" x14ac:dyDescent="0.15">
      <c r="A5" s="556"/>
    </row>
    <row r="6" spans="1:13" x14ac:dyDescent="0.15">
      <c r="A6" s="556"/>
    </row>
    <row r="7" spans="1:13" x14ac:dyDescent="0.15">
      <c r="A7" s="556"/>
    </row>
    <row r="8" spans="1:13" x14ac:dyDescent="0.15">
      <c r="A8" s="556"/>
    </row>
    <row r="9" spans="1:13" x14ac:dyDescent="0.15">
      <c r="A9" s="556"/>
    </row>
    <row r="10" spans="1:13" x14ac:dyDescent="0.15">
      <c r="A10" s="556"/>
    </row>
    <row r="11" spans="1:13" x14ac:dyDescent="0.15">
      <c r="A11" s="556"/>
    </row>
    <row r="12" spans="1:13" x14ac:dyDescent="0.15">
      <c r="A12" s="556"/>
    </row>
    <row r="13" spans="1:13" x14ac:dyDescent="0.15">
      <c r="A13" s="556"/>
    </row>
    <row r="14" spans="1:13" x14ac:dyDescent="0.15">
      <c r="A14" s="556"/>
    </row>
    <row r="15" spans="1:13" x14ac:dyDescent="0.15">
      <c r="A15" s="556"/>
    </row>
    <row r="16" spans="1:13" x14ac:dyDescent="0.15">
      <c r="A16" s="556"/>
    </row>
    <row r="17" spans="1:15" x14ac:dyDescent="0.15">
      <c r="A17" s="556"/>
    </row>
    <row r="18" spans="1:15" x14ac:dyDescent="0.15">
      <c r="A18" s="556"/>
    </row>
    <row r="19" spans="1:15" x14ac:dyDescent="0.15">
      <c r="A19" s="556"/>
    </row>
    <row r="20" spans="1:15" x14ac:dyDescent="0.15">
      <c r="A20" s="556"/>
    </row>
    <row r="21" spans="1:15" x14ac:dyDescent="0.15">
      <c r="A21" s="556"/>
    </row>
    <row r="22" spans="1:15" x14ac:dyDescent="0.15">
      <c r="A22" s="556"/>
    </row>
    <row r="23" spans="1:15" x14ac:dyDescent="0.15">
      <c r="A23" s="556"/>
    </row>
    <row r="24" spans="1:15" x14ac:dyDescent="0.15">
      <c r="A24" s="556"/>
    </row>
    <row r="25" spans="1:15" x14ac:dyDescent="0.15">
      <c r="A25" s="556"/>
    </row>
    <row r="26" spans="1:15" x14ac:dyDescent="0.15">
      <c r="A26" s="556"/>
    </row>
    <row r="27" spans="1:15" x14ac:dyDescent="0.15">
      <c r="A27" s="556"/>
    </row>
    <row r="28" spans="1:15" x14ac:dyDescent="0.15">
      <c r="A28" s="556"/>
    </row>
    <row r="29" spans="1:15" x14ac:dyDescent="0.15">
      <c r="A29" s="556"/>
      <c r="O29" s="471"/>
    </row>
    <row r="30" spans="1:15" x14ac:dyDescent="0.15">
      <c r="A30" s="556"/>
    </row>
    <row r="31" spans="1:15" x14ac:dyDescent="0.15">
      <c r="A31" s="556"/>
    </row>
    <row r="32" spans="1:15" x14ac:dyDescent="0.15">
      <c r="A32" s="556"/>
    </row>
    <row r="33" spans="1:15" x14ac:dyDescent="0.15">
      <c r="A33" s="556"/>
    </row>
    <row r="34" spans="1:15" x14ac:dyDescent="0.15">
      <c r="A34" s="556"/>
    </row>
    <row r="35" spans="1:15" s="51" customFormat="1" ht="20.100000000000001" customHeight="1" x14ac:dyDescent="0.15">
      <c r="A35" s="556"/>
      <c r="B35" s="501" t="s">
        <v>204</v>
      </c>
      <c r="C35" s="501" t="s">
        <v>144</v>
      </c>
      <c r="D35" s="501" t="s">
        <v>153</v>
      </c>
      <c r="E35" s="501" t="s">
        <v>184</v>
      </c>
      <c r="F35" s="501" t="s">
        <v>185</v>
      </c>
      <c r="G35" s="502" t="s">
        <v>188</v>
      </c>
      <c r="H35" s="503" t="s">
        <v>191</v>
      </c>
      <c r="I35" s="503" t="s">
        <v>196</v>
      </c>
      <c r="J35" s="503" t="s">
        <v>203</v>
      </c>
      <c r="K35" s="503" t="s">
        <v>206</v>
      </c>
      <c r="L35" s="503" t="s">
        <v>211</v>
      </c>
      <c r="M35" s="504" t="s">
        <v>235</v>
      </c>
      <c r="N35" s="56"/>
      <c r="O35" s="203"/>
    </row>
    <row r="36" spans="1:15" ht="25.5" customHeight="1" x14ac:dyDescent="0.15">
      <c r="A36" s="556"/>
      <c r="B36" s="269" t="s">
        <v>130</v>
      </c>
      <c r="C36" s="380">
        <v>101.6</v>
      </c>
      <c r="D36" s="380">
        <v>107.2</v>
      </c>
      <c r="E36" s="380">
        <v>105</v>
      </c>
      <c r="F36" s="380">
        <v>95.8</v>
      </c>
      <c r="G36" s="380">
        <v>99.5</v>
      </c>
      <c r="H36" s="380">
        <v>100.7</v>
      </c>
      <c r="I36" s="380">
        <v>106.9</v>
      </c>
      <c r="J36" s="380">
        <v>108.5</v>
      </c>
      <c r="K36" s="380">
        <v>114.8</v>
      </c>
      <c r="L36" s="380">
        <v>122.6</v>
      </c>
      <c r="M36" s="380">
        <v>123.7</v>
      </c>
      <c r="N36" s="1"/>
      <c r="O36" s="1"/>
    </row>
    <row r="37" spans="1:15" ht="25.5" customHeight="1" x14ac:dyDescent="0.15">
      <c r="A37" s="556"/>
      <c r="B37" s="268" t="s">
        <v>158</v>
      </c>
      <c r="C37" s="380">
        <v>215.3</v>
      </c>
      <c r="D37" s="380">
        <v>214.8</v>
      </c>
      <c r="E37" s="380">
        <v>215</v>
      </c>
      <c r="F37" s="380">
        <v>220.5</v>
      </c>
      <c r="G37" s="380">
        <v>225.3</v>
      </c>
      <c r="H37" s="380">
        <v>226.3</v>
      </c>
      <c r="I37" s="380">
        <v>228.9</v>
      </c>
      <c r="J37" s="380">
        <v>231.8</v>
      </c>
      <c r="K37" s="380">
        <v>234.9</v>
      </c>
      <c r="L37" s="380">
        <v>240.8</v>
      </c>
      <c r="M37" s="380">
        <v>233.8</v>
      </c>
      <c r="N37" s="1"/>
      <c r="O37" s="1"/>
    </row>
    <row r="38" spans="1:15" ht="24.75" customHeight="1" x14ac:dyDescent="0.15">
      <c r="A38" s="556"/>
      <c r="B38" s="242" t="s">
        <v>157</v>
      </c>
      <c r="C38" s="380">
        <v>174</v>
      </c>
      <c r="D38" s="380">
        <v>174</v>
      </c>
      <c r="E38" s="380">
        <v>174</v>
      </c>
      <c r="F38" s="380">
        <v>173</v>
      </c>
      <c r="G38" s="380">
        <v>171</v>
      </c>
      <c r="H38" s="380">
        <v>171</v>
      </c>
      <c r="I38" s="380">
        <v>171</v>
      </c>
      <c r="J38" s="380">
        <v>171</v>
      </c>
      <c r="K38" s="380">
        <v>170</v>
      </c>
      <c r="L38" s="380">
        <v>171</v>
      </c>
      <c r="M38" s="380">
        <v>168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C18" sqref="C18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6"/>
      <c r="B1" s="563" t="s">
        <v>236</v>
      </c>
      <c r="C1" s="563"/>
      <c r="D1" s="563"/>
      <c r="E1" s="563"/>
      <c r="F1" s="563"/>
      <c r="G1" s="564" t="s">
        <v>155</v>
      </c>
      <c r="H1" s="564"/>
      <c r="I1" s="564"/>
      <c r="J1" s="309" t="s">
        <v>132</v>
      </c>
      <c r="K1" s="5"/>
      <c r="M1" s="5" t="s">
        <v>198</v>
      </c>
    </row>
    <row r="2" spans="1:15" x14ac:dyDescent="0.15">
      <c r="A2" s="306"/>
      <c r="B2" s="563"/>
      <c r="C2" s="563"/>
      <c r="D2" s="563"/>
      <c r="E2" s="563"/>
      <c r="F2" s="563"/>
      <c r="G2" s="564"/>
      <c r="H2" s="564"/>
      <c r="I2" s="564"/>
      <c r="J2" s="463">
        <v>191440</v>
      </c>
      <c r="K2" s="7" t="s">
        <v>134</v>
      </c>
      <c r="L2" s="278">
        <f t="shared" ref="L2:L7" si="0">SUM(J2)</f>
        <v>191440</v>
      </c>
      <c r="M2" s="463">
        <v>130022</v>
      </c>
    </row>
    <row r="3" spans="1:15" x14ac:dyDescent="0.15">
      <c r="J3" s="463">
        <v>418657</v>
      </c>
      <c r="K3" s="5" t="s">
        <v>135</v>
      </c>
      <c r="L3" s="278">
        <f t="shared" si="0"/>
        <v>418657</v>
      </c>
      <c r="M3" s="463">
        <v>278511</v>
      </c>
    </row>
    <row r="4" spans="1:15" x14ac:dyDescent="0.15">
      <c r="J4" s="463">
        <v>502755</v>
      </c>
      <c r="K4" s="5" t="s">
        <v>124</v>
      </c>
      <c r="L4" s="278">
        <f t="shared" si="0"/>
        <v>502755</v>
      </c>
      <c r="M4" s="463">
        <v>324608</v>
      </c>
    </row>
    <row r="5" spans="1:15" x14ac:dyDescent="0.15">
      <c r="J5" s="463">
        <v>151070</v>
      </c>
      <c r="K5" s="5" t="s">
        <v>104</v>
      </c>
      <c r="L5" s="278">
        <f t="shared" si="0"/>
        <v>151070</v>
      </c>
      <c r="M5" s="463">
        <v>120069</v>
      </c>
    </row>
    <row r="6" spans="1:15" x14ac:dyDescent="0.15">
      <c r="J6" s="463">
        <v>246495</v>
      </c>
      <c r="K6" s="5" t="s">
        <v>122</v>
      </c>
      <c r="L6" s="278">
        <f t="shared" si="0"/>
        <v>246495</v>
      </c>
      <c r="M6" s="463">
        <v>143582</v>
      </c>
    </row>
    <row r="7" spans="1:15" x14ac:dyDescent="0.15">
      <c r="J7" s="463">
        <v>827357</v>
      </c>
      <c r="K7" s="5" t="s">
        <v>125</v>
      </c>
      <c r="L7" s="278">
        <f t="shared" si="0"/>
        <v>827357</v>
      </c>
      <c r="M7" s="463">
        <v>561835</v>
      </c>
    </row>
    <row r="8" spans="1:15" x14ac:dyDescent="0.15">
      <c r="J8" s="278">
        <f>SUM(J2:J7)</f>
        <v>2337774</v>
      </c>
      <c r="K8" s="5" t="s">
        <v>111</v>
      </c>
      <c r="L8" s="60">
        <f>SUM(L2:L7)</f>
        <v>2337774</v>
      </c>
      <c r="M8" s="530">
        <f>SUM(M2:M7)</f>
        <v>1558627</v>
      </c>
    </row>
    <row r="10" spans="1:15" x14ac:dyDescent="0.15">
      <c r="K10" s="5"/>
      <c r="L10" s="5" t="s">
        <v>198</v>
      </c>
      <c r="M10" s="5" t="s">
        <v>136</v>
      </c>
      <c r="N10" s="5"/>
      <c r="O10" s="5" t="s">
        <v>156</v>
      </c>
    </row>
    <row r="11" spans="1:15" x14ac:dyDescent="0.15">
      <c r="K11" s="7" t="s">
        <v>134</v>
      </c>
      <c r="L11" s="278">
        <f>SUM(M2)</f>
        <v>130022</v>
      </c>
      <c r="M11" s="278">
        <f t="shared" ref="M11:M17" si="1">SUM(N11-L11)</f>
        <v>61418</v>
      </c>
      <c r="N11" s="278">
        <f t="shared" ref="N11:N17" si="2">SUM(L2)</f>
        <v>191440</v>
      </c>
      <c r="O11" s="464">
        <f>SUM(L11/N11)</f>
        <v>0.67917885499373176</v>
      </c>
    </row>
    <row r="12" spans="1:15" x14ac:dyDescent="0.15">
      <c r="K12" s="5" t="s">
        <v>135</v>
      </c>
      <c r="L12" s="278">
        <f t="shared" ref="L12:L17" si="3">SUM(M3)</f>
        <v>278511</v>
      </c>
      <c r="M12" s="278">
        <f t="shared" si="1"/>
        <v>140146</v>
      </c>
      <c r="N12" s="278">
        <f t="shared" si="2"/>
        <v>418657</v>
      </c>
      <c r="O12" s="464">
        <f t="shared" ref="O12:O17" si="4">SUM(L12/N12)</f>
        <v>0.66524864029503861</v>
      </c>
    </row>
    <row r="13" spans="1:15" x14ac:dyDescent="0.15">
      <c r="K13" s="5" t="s">
        <v>124</v>
      </c>
      <c r="L13" s="278">
        <f t="shared" si="3"/>
        <v>324608</v>
      </c>
      <c r="M13" s="278">
        <f t="shared" si="1"/>
        <v>178147</v>
      </c>
      <c r="N13" s="278">
        <f t="shared" si="2"/>
        <v>502755</v>
      </c>
      <c r="O13" s="464">
        <f t="shared" si="4"/>
        <v>0.64565842209426061</v>
      </c>
    </row>
    <row r="14" spans="1:15" x14ac:dyDescent="0.15">
      <c r="K14" s="5" t="s">
        <v>104</v>
      </c>
      <c r="L14" s="278">
        <f t="shared" si="3"/>
        <v>120069</v>
      </c>
      <c r="M14" s="278">
        <f t="shared" si="1"/>
        <v>31001</v>
      </c>
      <c r="N14" s="278">
        <f t="shared" si="2"/>
        <v>151070</v>
      </c>
      <c r="O14" s="464">
        <f t="shared" si="4"/>
        <v>0.79479049447276096</v>
      </c>
    </row>
    <row r="15" spans="1:15" x14ac:dyDescent="0.15">
      <c r="K15" s="5" t="s">
        <v>122</v>
      </c>
      <c r="L15" s="278">
        <f t="shared" si="3"/>
        <v>143582</v>
      </c>
      <c r="M15" s="278">
        <f t="shared" si="1"/>
        <v>102913</v>
      </c>
      <c r="N15" s="278">
        <f t="shared" si="2"/>
        <v>246495</v>
      </c>
      <c r="O15" s="464">
        <f t="shared" si="4"/>
        <v>0.58249457392644877</v>
      </c>
    </row>
    <row r="16" spans="1:15" x14ac:dyDescent="0.15">
      <c r="K16" s="5" t="s">
        <v>125</v>
      </c>
      <c r="L16" s="278">
        <f t="shared" si="3"/>
        <v>561835</v>
      </c>
      <c r="M16" s="278">
        <f t="shared" si="1"/>
        <v>265522</v>
      </c>
      <c r="N16" s="278">
        <f t="shared" si="2"/>
        <v>827357</v>
      </c>
      <c r="O16" s="464">
        <f t="shared" si="4"/>
        <v>0.67907203299180408</v>
      </c>
    </row>
    <row r="17" spans="11:15" x14ac:dyDescent="0.15">
      <c r="K17" s="5" t="s">
        <v>111</v>
      </c>
      <c r="L17" s="278">
        <f t="shared" si="3"/>
        <v>1558627</v>
      </c>
      <c r="M17" s="278">
        <f t="shared" si="1"/>
        <v>779147</v>
      </c>
      <c r="N17" s="278">
        <f t="shared" si="2"/>
        <v>2337774</v>
      </c>
      <c r="O17" s="531">
        <f t="shared" si="4"/>
        <v>0.66671414773198778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137</v>
      </c>
      <c r="B56" s="44"/>
      <c r="C56" s="565" t="s">
        <v>132</v>
      </c>
      <c r="D56" s="566"/>
      <c r="E56" s="565" t="s">
        <v>133</v>
      </c>
      <c r="F56" s="566"/>
      <c r="G56" s="569" t="s">
        <v>138</v>
      </c>
      <c r="H56" s="565" t="s">
        <v>139</v>
      </c>
      <c r="I56" s="566"/>
    </row>
    <row r="57" spans="1:11" ht="14.25" x14ac:dyDescent="0.15">
      <c r="A57" s="45" t="s">
        <v>140</v>
      </c>
      <c r="B57" s="46"/>
      <c r="C57" s="567"/>
      <c r="D57" s="568"/>
      <c r="E57" s="567"/>
      <c r="F57" s="568"/>
      <c r="G57" s="570"/>
      <c r="H57" s="567"/>
      <c r="I57" s="568"/>
    </row>
    <row r="58" spans="1:11" ht="19.5" customHeight="1" x14ac:dyDescent="0.15">
      <c r="A58" s="50" t="s">
        <v>141</v>
      </c>
      <c r="B58" s="47"/>
      <c r="C58" s="573" t="s">
        <v>190</v>
      </c>
      <c r="D58" s="572"/>
      <c r="E58" s="574" t="s">
        <v>225</v>
      </c>
      <c r="F58" s="572"/>
      <c r="G58" s="116">
        <v>15.1</v>
      </c>
      <c r="H58" s="48"/>
      <c r="I58" s="49"/>
    </row>
    <row r="59" spans="1:11" ht="19.5" customHeight="1" x14ac:dyDescent="0.15">
      <c r="A59" s="50" t="s">
        <v>142</v>
      </c>
      <c r="B59" s="47"/>
      <c r="C59" s="571" t="s">
        <v>187</v>
      </c>
      <c r="D59" s="572"/>
      <c r="E59" s="574" t="s">
        <v>237</v>
      </c>
      <c r="F59" s="572"/>
      <c r="G59" s="122">
        <v>34.299999999999997</v>
      </c>
      <c r="H59" s="48"/>
      <c r="I59" s="49"/>
    </row>
    <row r="60" spans="1:11" ht="20.100000000000001" customHeight="1" x14ac:dyDescent="0.15">
      <c r="A60" s="50" t="s">
        <v>143</v>
      </c>
      <c r="B60" s="47"/>
      <c r="C60" s="574" t="s">
        <v>226</v>
      </c>
      <c r="D60" s="575"/>
      <c r="E60" s="571" t="s">
        <v>238</v>
      </c>
      <c r="F60" s="572"/>
      <c r="G60" s="116">
        <v>76.599999999999994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C18" sqref="C18"/>
    </sheetView>
  </sheetViews>
  <sheetFormatPr defaultColWidth="4.75" defaultRowHeight="9.9499999999999993" customHeight="1" x14ac:dyDescent="0.15"/>
  <cols>
    <col min="1" max="1" width="7.625" style="475" customWidth="1"/>
    <col min="2" max="10" width="6.125" style="475" customWidth="1"/>
    <col min="11" max="11" width="6.125" style="1" customWidth="1"/>
    <col min="12" max="13" width="6.125" style="475" customWidth="1"/>
    <col min="14" max="14" width="7.625" style="475" customWidth="1"/>
    <col min="15" max="15" width="7.5" style="475" customWidth="1"/>
    <col min="16" max="34" width="7.625" style="475" customWidth="1"/>
    <col min="35" max="41" width="9.625" style="475" customWidth="1"/>
    <col min="42" max="16384" width="4.75" style="475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81"/>
    </row>
    <row r="14" spans="1:19" ht="9.9499999999999993" customHeight="1" x14ac:dyDescent="0.15">
      <c r="R14" s="221"/>
      <c r="S14" s="381"/>
    </row>
    <row r="15" spans="1:19" ht="9.9499999999999993" customHeight="1" x14ac:dyDescent="0.15">
      <c r="R15" s="221"/>
      <c r="S15" s="381"/>
    </row>
    <row r="16" spans="1:19" ht="9.9499999999999993" customHeight="1" x14ac:dyDescent="0.15">
      <c r="R16" s="221"/>
      <c r="S16" s="381"/>
    </row>
    <row r="17" spans="1:35" ht="9.9499999999999993" customHeight="1" x14ac:dyDescent="0.15">
      <c r="R17" s="221"/>
      <c r="S17" s="381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2" t="s">
        <v>149</v>
      </c>
      <c r="O25" s="209" t="s">
        <v>148</v>
      </c>
      <c r="AI25" s="475"/>
    </row>
    <row r="26" spans="1:35" ht="9.9499999999999993" customHeight="1" x14ac:dyDescent="0.15">
      <c r="A26" s="10" t="s">
        <v>196</v>
      </c>
      <c r="B26" s="206">
        <v>61.5</v>
      </c>
      <c r="C26" s="206">
        <v>63.9</v>
      </c>
      <c r="D26" s="208">
        <v>67.2</v>
      </c>
      <c r="E26" s="206">
        <v>66</v>
      </c>
      <c r="F26" s="206">
        <v>64.400000000000006</v>
      </c>
      <c r="G26" s="206">
        <v>68.099999999999994</v>
      </c>
      <c r="H26" s="208">
        <v>70</v>
      </c>
      <c r="I26" s="206">
        <v>62.7</v>
      </c>
      <c r="J26" s="206">
        <v>65.5</v>
      </c>
      <c r="K26" s="206">
        <v>65.2</v>
      </c>
      <c r="L26" s="206">
        <v>67.7</v>
      </c>
      <c r="M26" s="416">
        <v>68.3</v>
      </c>
      <c r="N26" s="417">
        <f t="shared" ref="N26:N29" si="0">SUM(B26:M26)</f>
        <v>790.50000000000011</v>
      </c>
      <c r="O26" s="208">
        <v>101.6</v>
      </c>
    </row>
    <row r="27" spans="1:35" ht="9.9499999999999993" customHeight="1" x14ac:dyDescent="0.15">
      <c r="A27" s="10" t="s">
        <v>203</v>
      </c>
      <c r="B27" s="206">
        <v>62</v>
      </c>
      <c r="C27" s="206">
        <v>64.5</v>
      </c>
      <c r="D27" s="208">
        <v>73.8</v>
      </c>
      <c r="E27" s="206">
        <v>76.400000000000006</v>
      </c>
      <c r="F27" s="206">
        <v>79.2</v>
      </c>
      <c r="G27" s="206">
        <v>78.099999999999994</v>
      </c>
      <c r="H27" s="208">
        <v>77.5</v>
      </c>
      <c r="I27" s="206">
        <v>71.099999999999994</v>
      </c>
      <c r="J27" s="206">
        <v>75.7</v>
      </c>
      <c r="K27" s="206">
        <v>73.3</v>
      </c>
      <c r="L27" s="206">
        <v>72.900000000000006</v>
      </c>
      <c r="M27" s="416">
        <v>75.400000000000006</v>
      </c>
      <c r="N27" s="417">
        <f t="shared" si="0"/>
        <v>879.9</v>
      </c>
      <c r="O27" s="208">
        <f>SUM(N27/N26)*100</f>
        <v>111.30929791271345</v>
      </c>
    </row>
    <row r="28" spans="1:35" ht="9.9499999999999993" customHeight="1" x14ac:dyDescent="0.15">
      <c r="A28" s="10" t="s">
        <v>206</v>
      </c>
      <c r="B28" s="206">
        <v>64.900000000000006</v>
      </c>
      <c r="C28" s="206">
        <v>67.599999999999994</v>
      </c>
      <c r="D28" s="208">
        <v>77.400000000000006</v>
      </c>
      <c r="E28" s="206">
        <v>74</v>
      </c>
      <c r="F28" s="206">
        <v>77</v>
      </c>
      <c r="G28" s="206">
        <v>78.2</v>
      </c>
      <c r="H28" s="208">
        <v>75.400000000000006</v>
      </c>
      <c r="I28" s="206">
        <v>74.8</v>
      </c>
      <c r="J28" s="206">
        <v>77</v>
      </c>
      <c r="K28" s="206">
        <v>80.7</v>
      </c>
      <c r="L28" s="206">
        <v>84.1</v>
      </c>
      <c r="M28" s="416">
        <v>74.400000000000006</v>
      </c>
      <c r="N28" s="417">
        <f t="shared" si="0"/>
        <v>905.5</v>
      </c>
      <c r="O28" s="208">
        <f>SUM(N28/N27)*100</f>
        <v>102.90942152517333</v>
      </c>
    </row>
    <row r="29" spans="1:35" ht="9.9499999999999993" customHeight="1" x14ac:dyDescent="0.15">
      <c r="A29" s="10" t="s">
        <v>215</v>
      </c>
      <c r="B29" s="206">
        <v>74.599999999999994</v>
      </c>
      <c r="C29" s="206">
        <v>75.400000000000006</v>
      </c>
      <c r="D29" s="208">
        <v>81.099999999999994</v>
      </c>
      <c r="E29" s="206">
        <v>81.599999999999994</v>
      </c>
      <c r="F29" s="206">
        <v>80.7</v>
      </c>
      <c r="G29" s="206">
        <v>79.400000000000006</v>
      </c>
      <c r="H29" s="208">
        <v>87.2</v>
      </c>
      <c r="I29" s="206">
        <v>72.599999999999994</v>
      </c>
      <c r="J29" s="206">
        <v>79</v>
      </c>
      <c r="K29" s="206">
        <v>82.8</v>
      </c>
      <c r="L29" s="206">
        <v>76.400000000000006</v>
      </c>
      <c r="M29" s="416">
        <v>76.5</v>
      </c>
      <c r="N29" s="417">
        <f t="shared" si="0"/>
        <v>947.3</v>
      </c>
      <c r="O29" s="208">
        <f>SUM(N29/N28)*100</f>
        <v>104.61623412479292</v>
      </c>
    </row>
    <row r="30" spans="1:35" ht="9.9499999999999993" customHeight="1" x14ac:dyDescent="0.15">
      <c r="A30" s="10" t="s">
        <v>214</v>
      </c>
      <c r="B30" s="206">
        <v>69</v>
      </c>
      <c r="C30" s="206">
        <v>77.5</v>
      </c>
      <c r="D30" s="208">
        <v>84.3</v>
      </c>
      <c r="E30" s="206">
        <v>83</v>
      </c>
      <c r="F30" s="206">
        <v>72.7</v>
      </c>
      <c r="G30" s="206">
        <v>75.400000000000006</v>
      </c>
      <c r="H30" s="208">
        <v>78.3</v>
      </c>
      <c r="I30" s="206">
        <v>69.5</v>
      </c>
      <c r="J30" s="206"/>
      <c r="K30" s="206"/>
      <c r="L30" s="206"/>
      <c r="M30" s="416"/>
      <c r="N30" s="417"/>
      <c r="O30" s="208"/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2" t="s">
        <v>150</v>
      </c>
      <c r="O55" s="209" t="s">
        <v>148</v>
      </c>
    </row>
    <row r="56" spans="1:27" ht="9.9499999999999993" customHeight="1" x14ac:dyDescent="0.15">
      <c r="A56" s="10" t="s">
        <v>196</v>
      </c>
      <c r="B56" s="206">
        <v>110.5</v>
      </c>
      <c r="C56" s="206">
        <v>112.3</v>
      </c>
      <c r="D56" s="206">
        <v>111.4</v>
      </c>
      <c r="E56" s="206">
        <v>106.4</v>
      </c>
      <c r="F56" s="206">
        <v>108.4</v>
      </c>
      <c r="G56" s="206">
        <v>105.6</v>
      </c>
      <c r="H56" s="206">
        <v>105.1</v>
      </c>
      <c r="I56" s="206">
        <v>103.8</v>
      </c>
      <c r="J56" s="207">
        <v>105.3</v>
      </c>
      <c r="K56" s="206">
        <v>105.5</v>
      </c>
      <c r="L56" s="206">
        <v>106.6</v>
      </c>
      <c r="M56" s="207">
        <v>102.3</v>
      </c>
      <c r="N56" s="287">
        <f t="shared" ref="N56:N59" si="1">SUM(B56:M56)/12</f>
        <v>106.93333333333332</v>
      </c>
      <c r="O56" s="208">
        <v>106.2</v>
      </c>
      <c r="P56" s="21"/>
      <c r="Q56" s="21"/>
    </row>
    <row r="57" spans="1:27" ht="9.9499999999999993" customHeight="1" x14ac:dyDescent="0.15">
      <c r="A57" s="10" t="s">
        <v>203</v>
      </c>
      <c r="B57" s="206">
        <v>104.4</v>
      </c>
      <c r="C57" s="206">
        <v>104.4</v>
      </c>
      <c r="D57" s="206">
        <v>105.2</v>
      </c>
      <c r="E57" s="206">
        <v>107.2</v>
      </c>
      <c r="F57" s="206">
        <v>110.3</v>
      </c>
      <c r="G57" s="206">
        <v>111.5</v>
      </c>
      <c r="H57" s="206">
        <v>107.4</v>
      </c>
      <c r="I57" s="206">
        <v>107.8</v>
      </c>
      <c r="J57" s="207">
        <v>109.6</v>
      </c>
      <c r="K57" s="206">
        <v>111.2</v>
      </c>
      <c r="L57" s="206">
        <v>111.4</v>
      </c>
      <c r="M57" s="207">
        <v>111.9</v>
      </c>
      <c r="N57" s="287">
        <f t="shared" si="1"/>
        <v>108.52500000000002</v>
      </c>
      <c r="O57" s="208">
        <f>SUM(N57/N56)*100</f>
        <v>101.48846633416461</v>
      </c>
      <c r="P57" s="21"/>
      <c r="Q57" s="21"/>
    </row>
    <row r="58" spans="1:27" ht="9.9499999999999993" customHeight="1" x14ac:dyDescent="0.15">
      <c r="A58" s="10" t="s">
        <v>206</v>
      </c>
      <c r="B58" s="206">
        <v>109.8</v>
      </c>
      <c r="C58" s="206">
        <v>111.1</v>
      </c>
      <c r="D58" s="206">
        <v>112.9</v>
      </c>
      <c r="E58" s="206">
        <v>112.6</v>
      </c>
      <c r="F58" s="206">
        <v>115.3</v>
      </c>
      <c r="G58" s="206">
        <v>116.9</v>
      </c>
      <c r="H58" s="206">
        <v>111</v>
      </c>
      <c r="I58" s="206">
        <v>109</v>
      </c>
      <c r="J58" s="207">
        <v>114.4</v>
      </c>
      <c r="K58" s="206">
        <v>118.3</v>
      </c>
      <c r="L58" s="206">
        <v>124.3</v>
      </c>
      <c r="M58" s="207">
        <v>121.6</v>
      </c>
      <c r="N58" s="287">
        <f t="shared" si="1"/>
        <v>114.76666666666665</v>
      </c>
      <c r="O58" s="208">
        <f>SUM(N58/N57)*100</f>
        <v>105.75136297320122</v>
      </c>
      <c r="P58" s="21"/>
      <c r="Q58" s="21"/>
    </row>
    <row r="59" spans="1:27" ht="10.5" customHeight="1" x14ac:dyDescent="0.15">
      <c r="A59" s="10" t="s">
        <v>215</v>
      </c>
      <c r="B59" s="206">
        <v>119.6</v>
      </c>
      <c r="C59" s="206">
        <v>123</v>
      </c>
      <c r="D59" s="206">
        <v>124.9</v>
      </c>
      <c r="E59" s="206">
        <v>120.4</v>
      </c>
      <c r="F59" s="206">
        <v>122.8</v>
      </c>
      <c r="G59" s="206">
        <v>122.8</v>
      </c>
      <c r="H59" s="206">
        <v>126.5</v>
      </c>
      <c r="I59" s="206">
        <v>124.6</v>
      </c>
      <c r="J59" s="207">
        <v>120.4</v>
      </c>
      <c r="K59" s="206">
        <v>123.9</v>
      </c>
      <c r="L59" s="206">
        <v>123.3</v>
      </c>
      <c r="M59" s="207">
        <v>119.5</v>
      </c>
      <c r="N59" s="287">
        <f t="shared" si="1"/>
        <v>122.64166666666667</v>
      </c>
      <c r="O59" s="208">
        <f>SUM(N59/N58)*100</f>
        <v>106.86174847516703</v>
      </c>
      <c r="P59" s="21"/>
      <c r="Q59" s="21"/>
    </row>
    <row r="60" spans="1:27" ht="10.5" customHeight="1" x14ac:dyDescent="0.15">
      <c r="A60" s="10" t="s">
        <v>214</v>
      </c>
      <c r="B60" s="206">
        <v>121.9</v>
      </c>
      <c r="C60" s="206">
        <v>124.4</v>
      </c>
      <c r="D60" s="206">
        <v>124.3</v>
      </c>
      <c r="E60" s="206">
        <v>124</v>
      </c>
      <c r="F60" s="206">
        <v>129.1</v>
      </c>
      <c r="G60" s="206">
        <v>126</v>
      </c>
      <c r="H60" s="206">
        <v>120.9</v>
      </c>
      <c r="I60" s="206">
        <v>119.3</v>
      </c>
      <c r="J60" s="207"/>
      <c r="K60" s="206"/>
      <c r="L60" s="206"/>
      <c r="M60" s="207"/>
      <c r="N60" s="287"/>
      <c r="O60" s="208"/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2" t="s">
        <v>150</v>
      </c>
      <c r="O85" s="209" t="s">
        <v>148</v>
      </c>
    </row>
    <row r="86" spans="1:25" ht="9.9499999999999993" customHeight="1" x14ac:dyDescent="0.15">
      <c r="A86" s="10" t="s">
        <v>196</v>
      </c>
      <c r="B86" s="206">
        <v>54.1</v>
      </c>
      <c r="C86" s="206">
        <v>56.5</v>
      </c>
      <c r="D86" s="206">
        <v>60.5</v>
      </c>
      <c r="E86" s="206">
        <v>62.9</v>
      </c>
      <c r="F86" s="206">
        <v>59</v>
      </c>
      <c r="G86" s="206">
        <v>65</v>
      </c>
      <c r="H86" s="206">
        <v>66.599999999999994</v>
      </c>
      <c r="I86" s="206">
        <v>60.7</v>
      </c>
      <c r="J86" s="207">
        <v>61.9</v>
      </c>
      <c r="K86" s="206">
        <v>61.7</v>
      </c>
      <c r="L86" s="206">
        <v>63.3</v>
      </c>
      <c r="M86" s="207">
        <v>67.400000000000006</v>
      </c>
      <c r="N86" s="287">
        <f t="shared" ref="N86" si="2">SUM(B86:M86)/12</f>
        <v>61.633333333333333</v>
      </c>
      <c r="O86" s="208">
        <v>95.9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203</v>
      </c>
      <c r="B87" s="206">
        <v>59</v>
      </c>
      <c r="C87" s="206">
        <v>61.8</v>
      </c>
      <c r="D87" s="206">
        <v>70</v>
      </c>
      <c r="E87" s="206">
        <v>71.099999999999994</v>
      </c>
      <c r="F87" s="206">
        <v>71.400000000000006</v>
      </c>
      <c r="G87" s="206">
        <v>69.900000000000006</v>
      </c>
      <c r="H87" s="206">
        <v>72.599999999999994</v>
      </c>
      <c r="I87" s="206">
        <v>65.900000000000006</v>
      </c>
      <c r="J87" s="207">
        <v>68.8</v>
      </c>
      <c r="K87" s="206">
        <v>65.7</v>
      </c>
      <c r="L87" s="206">
        <v>65.400000000000006</v>
      </c>
      <c r="M87" s="207">
        <v>67.3</v>
      </c>
      <c r="N87" s="287">
        <f>SUM(B87:M87)/12</f>
        <v>67.408333333333317</v>
      </c>
      <c r="O87" s="208">
        <f t="shared" ref="O87:O88" si="3">SUM(N87/N86)*100</f>
        <v>109.36992969172523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206</v>
      </c>
      <c r="B88" s="206">
        <v>59.5</v>
      </c>
      <c r="C88" s="206">
        <v>60.6</v>
      </c>
      <c r="D88" s="206">
        <v>68.3</v>
      </c>
      <c r="E88" s="206">
        <v>65.8</v>
      </c>
      <c r="F88" s="206">
        <v>66.5</v>
      </c>
      <c r="G88" s="206">
        <v>66.7</v>
      </c>
      <c r="H88" s="206">
        <v>68.8</v>
      </c>
      <c r="I88" s="206">
        <v>68.900000000000006</v>
      </c>
      <c r="J88" s="207">
        <v>66.5</v>
      </c>
      <c r="K88" s="206">
        <v>67.7</v>
      </c>
      <c r="L88" s="206">
        <v>66.8</v>
      </c>
      <c r="M88" s="207">
        <v>61.7</v>
      </c>
      <c r="N88" s="287">
        <f>SUM(B88:M88)/12</f>
        <v>65.650000000000006</v>
      </c>
      <c r="O88" s="208">
        <f t="shared" si="3"/>
        <v>97.391519347261749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215</v>
      </c>
      <c r="B89" s="206">
        <v>62.7</v>
      </c>
      <c r="C89" s="206">
        <v>60.7</v>
      </c>
      <c r="D89" s="206">
        <v>64.7</v>
      </c>
      <c r="E89" s="206">
        <v>68.3</v>
      </c>
      <c r="F89" s="206">
        <v>65.3</v>
      </c>
      <c r="G89" s="206">
        <v>64.7</v>
      </c>
      <c r="H89" s="206">
        <v>68.400000000000006</v>
      </c>
      <c r="I89" s="206">
        <v>58.6</v>
      </c>
      <c r="J89" s="207">
        <v>66.2</v>
      </c>
      <c r="K89" s="206">
        <v>66.3</v>
      </c>
      <c r="L89" s="206">
        <v>62.1</v>
      </c>
      <c r="M89" s="207">
        <v>64.599999999999994</v>
      </c>
      <c r="N89" s="287">
        <f>SUM(B89:M89)/12</f>
        <v>64.38333333333334</v>
      </c>
      <c r="O89" s="208">
        <f>SUM(N89/N88)*100</f>
        <v>98.070576288398073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214</v>
      </c>
      <c r="B90" s="206">
        <v>56.2</v>
      </c>
      <c r="C90" s="206">
        <v>61.9</v>
      </c>
      <c r="D90" s="206">
        <v>67.900000000000006</v>
      </c>
      <c r="E90" s="206">
        <v>67</v>
      </c>
      <c r="F90" s="206">
        <v>55.4</v>
      </c>
      <c r="G90" s="206">
        <v>60.3</v>
      </c>
      <c r="H90" s="206">
        <v>65.5</v>
      </c>
      <c r="I90" s="206">
        <v>58.5</v>
      </c>
      <c r="J90" s="207"/>
      <c r="K90" s="206"/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C18" sqref="C1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76" t="s">
        <v>239</v>
      </c>
      <c r="B1" s="577"/>
      <c r="C1" s="577"/>
      <c r="D1" s="577"/>
      <c r="E1" s="577"/>
      <c r="F1" s="577"/>
      <c r="G1" s="577"/>
      <c r="M1" s="20"/>
      <c r="N1" s="453" t="s">
        <v>216</v>
      </c>
      <c r="O1" s="155"/>
      <c r="P1" s="58"/>
      <c r="Q1" s="382" t="s">
        <v>215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102596</v>
      </c>
      <c r="K3" s="271">
        <v>1</v>
      </c>
      <c r="L3" s="5">
        <f>SUM(H3)</f>
        <v>33</v>
      </c>
      <c r="M3" s="224" t="s">
        <v>0</v>
      </c>
      <c r="N3" s="17">
        <f>SUM(J3)</f>
        <v>102596</v>
      </c>
      <c r="O3" s="5">
        <f>SUM(H3)</f>
        <v>33</v>
      </c>
      <c r="P3" s="224" t="s">
        <v>0</v>
      </c>
      <c r="Q3" s="272">
        <v>95113</v>
      </c>
    </row>
    <row r="4" spans="1:19" ht="13.5" customHeight="1" x14ac:dyDescent="0.15">
      <c r="H4" s="119">
        <v>26</v>
      </c>
      <c r="I4" s="224" t="s">
        <v>31</v>
      </c>
      <c r="J4" s="17">
        <v>87453</v>
      </c>
      <c r="K4" s="271">
        <v>2</v>
      </c>
      <c r="L4" s="5">
        <f t="shared" ref="L4:L12" si="0">SUM(H4)</f>
        <v>26</v>
      </c>
      <c r="M4" s="224" t="s">
        <v>31</v>
      </c>
      <c r="N4" s="17">
        <f t="shared" ref="N4:N12" si="1">SUM(J4)</f>
        <v>87453</v>
      </c>
      <c r="O4" s="5">
        <f t="shared" ref="O4:O12" si="2">SUM(H4)</f>
        <v>26</v>
      </c>
      <c r="P4" s="224" t="s">
        <v>31</v>
      </c>
      <c r="Q4" s="125">
        <v>104974</v>
      </c>
    </row>
    <row r="5" spans="1:19" ht="13.5" customHeight="1" x14ac:dyDescent="0.15">
      <c r="H5" s="119">
        <v>36</v>
      </c>
      <c r="I5" s="225" t="s">
        <v>5</v>
      </c>
      <c r="J5" s="17">
        <v>87042</v>
      </c>
      <c r="K5" s="271">
        <v>3</v>
      </c>
      <c r="L5" s="5">
        <f t="shared" si="0"/>
        <v>36</v>
      </c>
      <c r="M5" s="225" t="s">
        <v>5</v>
      </c>
      <c r="N5" s="17">
        <f t="shared" si="1"/>
        <v>87042</v>
      </c>
      <c r="O5" s="5">
        <f t="shared" si="2"/>
        <v>36</v>
      </c>
      <c r="P5" s="225" t="s">
        <v>5</v>
      </c>
      <c r="Q5" s="125">
        <v>88406</v>
      </c>
      <c r="S5" s="58"/>
    </row>
    <row r="6" spans="1:19" ht="13.5" customHeight="1" x14ac:dyDescent="0.15">
      <c r="H6" s="119">
        <v>17</v>
      </c>
      <c r="I6" s="224" t="s">
        <v>22</v>
      </c>
      <c r="J6" s="17">
        <v>49462</v>
      </c>
      <c r="K6" s="271">
        <v>4</v>
      </c>
      <c r="L6" s="5">
        <f t="shared" si="0"/>
        <v>17</v>
      </c>
      <c r="M6" s="224" t="s">
        <v>22</v>
      </c>
      <c r="N6" s="17">
        <f t="shared" si="1"/>
        <v>49462</v>
      </c>
      <c r="O6" s="5">
        <f t="shared" si="2"/>
        <v>17</v>
      </c>
      <c r="P6" s="224" t="s">
        <v>22</v>
      </c>
      <c r="Q6" s="125">
        <v>47280</v>
      </c>
    </row>
    <row r="7" spans="1:19" ht="13.5" customHeight="1" x14ac:dyDescent="0.15">
      <c r="H7" s="404">
        <v>40</v>
      </c>
      <c r="I7" s="225" t="s">
        <v>2</v>
      </c>
      <c r="J7" s="17">
        <v>45968</v>
      </c>
      <c r="K7" s="271">
        <v>5</v>
      </c>
      <c r="L7" s="5">
        <f t="shared" si="0"/>
        <v>40</v>
      </c>
      <c r="M7" s="225" t="s">
        <v>2</v>
      </c>
      <c r="N7" s="17">
        <f t="shared" si="1"/>
        <v>45968</v>
      </c>
      <c r="O7" s="5">
        <f t="shared" si="2"/>
        <v>40</v>
      </c>
      <c r="P7" s="225" t="s">
        <v>2</v>
      </c>
      <c r="Q7" s="125">
        <v>45009</v>
      </c>
    </row>
    <row r="8" spans="1:19" ht="13.5" customHeight="1" x14ac:dyDescent="0.15">
      <c r="G8" s="517"/>
      <c r="H8" s="119">
        <v>16</v>
      </c>
      <c r="I8" s="224" t="s">
        <v>3</v>
      </c>
      <c r="J8" s="126">
        <v>42406</v>
      </c>
      <c r="K8" s="271">
        <v>6</v>
      </c>
      <c r="L8" s="5">
        <f t="shared" si="0"/>
        <v>16</v>
      </c>
      <c r="M8" s="224" t="s">
        <v>3</v>
      </c>
      <c r="N8" s="17">
        <f t="shared" si="1"/>
        <v>42406</v>
      </c>
      <c r="O8" s="5">
        <f t="shared" si="2"/>
        <v>16</v>
      </c>
      <c r="P8" s="224" t="s">
        <v>3</v>
      </c>
      <c r="Q8" s="125">
        <v>61689</v>
      </c>
    </row>
    <row r="9" spans="1:19" ht="13.5" customHeight="1" x14ac:dyDescent="0.15">
      <c r="H9" s="194">
        <v>34</v>
      </c>
      <c r="I9" s="227" t="s">
        <v>1</v>
      </c>
      <c r="J9" s="300">
        <v>38984</v>
      </c>
      <c r="K9" s="271">
        <v>7</v>
      </c>
      <c r="L9" s="5">
        <f t="shared" si="0"/>
        <v>34</v>
      </c>
      <c r="M9" s="227" t="s">
        <v>1</v>
      </c>
      <c r="N9" s="17">
        <f t="shared" si="1"/>
        <v>38984</v>
      </c>
      <c r="O9" s="5">
        <f t="shared" si="2"/>
        <v>34</v>
      </c>
      <c r="P9" s="227" t="s">
        <v>1</v>
      </c>
      <c r="Q9" s="125">
        <v>47135</v>
      </c>
    </row>
    <row r="10" spans="1:19" ht="13.5" customHeight="1" x14ac:dyDescent="0.15">
      <c r="G10" s="517"/>
      <c r="H10" s="119">
        <v>13</v>
      </c>
      <c r="I10" s="224" t="s">
        <v>7</v>
      </c>
      <c r="J10" s="193">
        <v>31837</v>
      </c>
      <c r="K10" s="271">
        <v>8</v>
      </c>
      <c r="L10" s="5">
        <f t="shared" si="0"/>
        <v>13</v>
      </c>
      <c r="M10" s="224" t="s">
        <v>7</v>
      </c>
      <c r="N10" s="17">
        <f t="shared" si="1"/>
        <v>31837</v>
      </c>
      <c r="O10" s="5">
        <f t="shared" si="2"/>
        <v>13</v>
      </c>
      <c r="P10" s="224" t="s">
        <v>7</v>
      </c>
      <c r="Q10" s="125">
        <v>29998</v>
      </c>
    </row>
    <row r="11" spans="1:19" ht="13.5" customHeight="1" x14ac:dyDescent="0.15">
      <c r="H11" s="194">
        <v>25</v>
      </c>
      <c r="I11" s="227" t="s">
        <v>30</v>
      </c>
      <c r="J11" s="17">
        <v>28709</v>
      </c>
      <c r="K11" s="271">
        <v>9</v>
      </c>
      <c r="L11" s="5">
        <f t="shared" si="0"/>
        <v>25</v>
      </c>
      <c r="M11" s="227" t="s">
        <v>30</v>
      </c>
      <c r="N11" s="17">
        <f t="shared" si="1"/>
        <v>28709</v>
      </c>
      <c r="O11" s="5">
        <f t="shared" si="2"/>
        <v>25</v>
      </c>
      <c r="P11" s="227" t="s">
        <v>30</v>
      </c>
      <c r="Q11" s="125">
        <v>23947</v>
      </c>
    </row>
    <row r="12" spans="1:19" ht="13.5" customHeight="1" thickBot="1" x14ac:dyDescent="0.2">
      <c r="H12" s="373">
        <v>38</v>
      </c>
      <c r="I12" s="459" t="s">
        <v>39</v>
      </c>
      <c r="J12" s="548">
        <v>25747</v>
      </c>
      <c r="K12" s="270">
        <v>10</v>
      </c>
      <c r="L12" s="5">
        <f t="shared" si="0"/>
        <v>38</v>
      </c>
      <c r="M12" s="459" t="s">
        <v>39</v>
      </c>
      <c r="N12" s="160">
        <f t="shared" si="1"/>
        <v>25747</v>
      </c>
      <c r="O12" s="18">
        <f t="shared" si="2"/>
        <v>38</v>
      </c>
      <c r="P12" s="459" t="s">
        <v>39</v>
      </c>
      <c r="Q12" s="273">
        <v>27627</v>
      </c>
    </row>
    <row r="13" spans="1:19" ht="13.5" customHeight="1" thickTop="1" thickBot="1" x14ac:dyDescent="0.2">
      <c r="H13" s="168">
        <v>24</v>
      </c>
      <c r="I13" s="546" t="s">
        <v>29</v>
      </c>
      <c r="J13" s="547">
        <v>24628</v>
      </c>
      <c r="K13" s="147"/>
      <c r="L13" s="113"/>
      <c r="M13" s="228"/>
      <c r="N13" s="461">
        <f>SUM(J43)</f>
        <v>694578</v>
      </c>
      <c r="O13" s="5"/>
      <c r="P13" s="372" t="s">
        <v>182</v>
      </c>
      <c r="Q13" s="275">
        <v>726197</v>
      </c>
    </row>
    <row r="14" spans="1:19" ht="13.5" customHeight="1" x14ac:dyDescent="0.15">
      <c r="B14" s="24"/>
      <c r="G14" s="1"/>
      <c r="H14" s="119">
        <v>2</v>
      </c>
      <c r="I14" s="224" t="s">
        <v>6</v>
      </c>
      <c r="J14" s="17">
        <v>22965</v>
      </c>
      <c r="K14" s="147"/>
      <c r="L14" s="31"/>
      <c r="N14" t="s">
        <v>66</v>
      </c>
      <c r="O14"/>
    </row>
    <row r="15" spans="1:19" ht="13.5" customHeight="1" x14ac:dyDescent="0.15">
      <c r="H15" s="119">
        <v>31</v>
      </c>
      <c r="I15" s="224" t="s">
        <v>126</v>
      </c>
      <c r="J15" s="17">
        <v>20602</v>
      </c>
      <c r="K15" s="147"/>
      <c r="L15" s="31"/>
      <c r="M15" s="1" t="s">
        <v>217</v>
      </c>
      <c r="N15" s="19"/>
      <c r="O15"/>
      <c r="P15" s="453" t="s">
        <v>218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3</v>
      </c>
      <c r="I16" s="224" t="s">
        <v>11</v>
      </c>
      <c r="J16" s="17">
        <v>18746</v>
      </c>
      <c r="K16" s="147"/>
      <c r="L16" s="5">
        <f>SUM(L3)</f>
        <v>33</v>
      </c>
      <c r="M16" s="17">
        <f>SUM(N3)</f>
        <v>102596</v>
      </c>
      <c r="N16" s="224" t="s">
        <v>0</v>
      </c>
      <c r="O16" s="5">
        <f>SUM(O3)</f>
        <v>33</v>
      </c>
      <c r="P16" s="17">
        <f>SUM(M16)</f>
        <v>102596</v>
      </c>
      <c r="Q16" s="377">
        <v>133832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14</v>
      </c>
      <c r="I17" s="224" t="s">
        <v>20</v>
      </c>
      <c r="J17" s="17">
        <v>10235</v>
      </c>
      <c r="K17" s="147"/>
      <c r="L17" s="5">
        <f t="shared" ref="L17:L25" si="3">SUM(L4)</f>
        <v>26</v>
      </c>
      <c r="M17" s="17">
        <f t="shared" ref="M17:M25" si="4">SUM(N4)</f>
        <v>87453</v>
      </c>
      <c r="N17" s="224" t="s">
        <v>31</v>
      </c>
      <c r="O17" s="5">
        <f t="shared" ref="O17:O25" si="5">SUM(O4)</f>
        <v>26</v>
      </c>
      <c r="P17" s="17">
        <f t="shared" ref="P17:P25" si="6">SUM(M17)</f>
        <v>87453</v>
      </c>
      <c r="Q17" s="378">
        <v>88598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9</v>
      </c>
      <c r="I18" s="454" t="s">
        <v>201</v>
      </c>
      <c r="J18" s="17">
        <v>10082</v>
      </c>
      <c r="K18" s="147"/>
      <c r="L18" s="5">
        <f t="shared" si="3"/>
        <v>36</v>
      </c>
      <c r="M18" s="17">
        <f t="shared" si="4"/>
        <v>87042</v>
      </c>
      <c r="N18" s="225" t="s">
        <v>5</v>
      </c>
      <c r="O18" s="5">
        <f t="shared" si="5"/>
        <v>36</v>
      </c>
      <c r="P18" s="17">
        <f t="shared" si="6"/>
        <v>87042</v>
      </c>
      <c r="Q18" s="378">
        <v>96727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499"/>
      <c r="H19" s="119">
        <v>21</v>
      </c>
      <c r="I19" s="454" t="s">
        <v>193</v>
      </c>
      <c r="J19" s="17">
        <v>7179</v>
      </c>
      <c r="L19" s="5">
        <f t="shared" si="3"/>
        <v>17</v>
      </c>
      <c r="M19" s="17">
        <f t="shared" si="4"/>
        <v>49462</v>
      </c>
      <c r="N19" s="224" t="s">
        <v>22</v>
      </c>
      <c r="O19" s="5">
        <f t="shared" si="5"/>
        <v>17</v>
      </c>
      <c r="P19" s="17">
        <f t="shared" si="6"/>
        <v>49462</v>
      </c>
      <c r="Q19" s="378">
        <v>56633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11</v>
      </c>
      <c r="I20" s="224" t="s">
        <v>18</v>
      </c>
      <c r="J20" s="300">
        <v>7049</v>
      </c>
      <c r="L20" s="5">
        <f t="shared" si="3"/>
        <v>40</v>
      </c>
      <c r="M20" s="17">
        <f t="shared" si="4"/>
        <v>45968</v>
      </c>
      <c r="N20" s="225" t="s">
        <v>2</v>
      </c>
      <c r="O20" s="5">
        <f t="shared" si="5"/>
        <v>40</v>
      </c>
      <c r="P20" s="17">
        <f t="shared" si="6"/>
        <v>45968</v>
      </c>
      <c r="Q20" s="378">
        <v>51524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15</v>
      </c>
      <c r="I21" s="224" t="s">
        <v>21</v>
      </c>
      <c r="J21" s="17">
        <v>6764</v>
      </c>
      <c r="L21" s="5">
        <f t="shared" si="3"/>
        <v>16</v>
      </c>
      <c r="M21" s="17">
        <f t="shared" si="4"/>
        <v>42406</v>
      </c>
      <c r="N21" s="224" t="s">
        <v>3</v>
      </c>
      <c r="O21" s="5">
        <f t="shared" si="5"/>
        <v>16</v>
      </c>
      <c r="P21" s="17">
        <f t="shared" si="6"/>
        <v>42406</v>
      </c>
      <c r="Q21" s="378">
        <v>62901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37</v>
      </c>
      <c r="I22" s="224" t="s">
        <v>38</v>
      </c>
      <c r="J22" s="17">
        <v>6498</v>
      </c>
      <c r="K22" s="19"/>
      <c r="L22" s="5">
        <f t="shared" si="3"/>
        <v>34</v>
      </c>
      <c r="M22" s="17">
        <f t="shared" si="4"/>
        <v>38984</v>
      </c>
      <c r="N22" s="227" t="s">
        <v>1</v>
      </c>
      <c r="O22" s="5">
        <f t="shared" si="5"/>
        <v>34</v>
      </c>
      <c r="P22" s="17">
        <f t="shared" si="6"/>
        <v>38984</v>
      </c>
      <c r="Q22" s="378">
        <v>43934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1</v>
      </c>
      <c r="I23" s="224" t="s">
        <v>4</v>
      </c>
      <c r="J23" s="17">
        <v>4890</v>
      </c>
      <c r="K23" s="19"/>
      <c r="L23" s="5">
        <f t="shared" si="3"/>
        <v>13</v>
      </c>
      <c r="M23" s="17">
        <f t="shared" si="4"/>
        <v>31837</v>
      </c>
      <c r="N23" s="224" t="s">
        <v>7</v>
      </c>
      <c r="O23" s="5">
        <f t="shared" si="5"/>
        <v>13</v>
      </c>
      <c r="P23" s="17">
        <f t="shared" si="6"/>
        <v>31837</v>
      </c>
      <c r="Q23" s="378">
        <v>28704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30</v>
      </c>
      <c r="I24" s="224" t="s">
        <v>34</v>
      </c>
      <c r="J24" s="17">
        <v>2062</v>
      </c>
      <c r="K24" s="19"/>
      <c r="L24" s="5">
        <f t="shared" si="3"/>
        <v>25</v>
      </c>
      <c r="M24" s="17">
        <f t="shared" si="4"/>
        <v>28709</v>
      </c>
      <c r="N24" s="227" t="s">
        <v>30</v>
      </c>
      <c r="O24" s="5">
        <f t="shared" si="5"/>
        <v>25</v>
      </c>
      <c r="P24" s="17">
        <f t="shared" si="6"/>
        <v>28709</v>
      </c>
      <c r="Q24" s="378">
        <v>32804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39</v>
      </c>
      <c r="I25" s="224" t="s">
        <v>40</v>
      </c>
      <c r="J25" s="17">
        <v>1836</v>
      </c>
      <c r="K25" s="19"/>
      <c r="L25" s="18">
        <f t="shared" si="3"/>
        <v>38</v>
      </c>
      <c r="M25" s="160">
        <f t="shared" si="4"/>
        <v>25747</v>
      </c>
      <c r="N25" s="459" t="s">
        <v>39</v>
      </c>
      <c r="O25" s="18">
        <f t="shared" si="5"/>
        <v>38</v>
      </c>
      <c r="P25" s="160">
        <f t="shared" si="6"/>
        <v>25747</v>
      </c>
      <c r="Q25" s="379">
        <v>30334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18</v>
      </c>
      <c r="I26" s="224" t="s">
        <v>23</v>
      </c>
      <c r="J26" s="17">
        <v>1803</v>
      </c>
      <c r="K26" s="19"/>
      <c r="L26" s="161"/>
      <c r="M26" s="226">
        <f>SUM(J43-(M16+M17+M18+M19+M20+M21+M22+M23+M24+M25))</f>
        <v>154374</v>
      </c>
      <c r="N26" s="301" t="s">
        <v>46</v>
      </c>
      <c r="O26" s="162"/>
      <c r="P26" s="226">
        <f>SUM(M26)</f>
        <v>154374</v>
      </c>
      <c r="Q26" s="226"/>
      <c r="R26" s="246">
        <v>782862</v>
      </c>
      <c r="T26" s="33"/>
    </row>
    <row r="27" spans="2:20" ht="13.5" customHeight="1" x14ac:dyDescent="0.15">
      <c r="H27" s="119">
        <v>12</v>
      </c>
      <c r="I27" s="224" t="s">
        <v>19</v>
      </c>
      <c r="J27" s="17">
        <v>1787</v>
      </c>
      <c r="K27" s="19"/>
      <c r="M27" s="58" t="s">
        <v>227</v>
      </c>
      <c r="N27" s="58"/>
      <c r="O27" s="155"/>
      <c r="P27" s="156" t="s">
        <v>228</v>
      </c>
    </row>
    <row r="28" spans="2:20" ht="13.5" customHeight="1" x14ac:dyDescent="0.15">
      <c r="G28" s="21"/>
      <c r="H28" s="119">
        <v>22</v>
      </c>
      <c r="I28" s="224" t="s">
        <v>27</v>
      </c>
      <c r="J28" s="300">
        <v>1557</v>
      </c>
      <c r="K28" s="19"/>
      <c r="M28" s="125">
        <f t="shared" ref="M28:M37" si="7">SUM(Q3)</f>
        <v>95113</v>
      </c>
      <c r="N28" s="224" t="s">
        <v>0</v>
      </c>
      <c r="O28" s="5">
        <f>SUM(L3)</f>
        <v>33</v>
      </c>
      <c r="P28" s="125">
        <f t="shared" ref="P28:P37" si="8">SUM(Q3)</f>
        <v>95113</v>
      </c>
    </row>
    <row r="29" spans="2:20" ht="13.5" customHeight="1" x14ac:dyDescent="0.15">
      <c r="H29" s="119">
        <v>35</v>
      </c>
      <c r="I29" s="224" t="s">
        <v>37</v>
      </c>
      <c r="J29" s="193">
        <v>1252</v>
      </c>
      <c r="K29" s="19"/>
      <c r="M29" s="125">
        <f t="shared" si="7"/>
        <v>104974</v>
      </c>
      <c r="N29" s="224" t="s">
        <v>31</v>
      </c>
      <c r="O29" s="5">
        <f t="shared" ref="O29:O37" si="9">SUM(L4)</f>
        <v>26</v>
      </c>
      <c r="P29" s="125">
        <f t="shared" si="8"/>
        <v>104974</v>
      </c>
    </row>
    <row r="30" spans="2:20" ht="13.5" customHeight="1" x14ac:dyDescent="0.15">
      <c r="H30" s="119">
        <v>29</v>
      </c>
      <c r="I30" s="224" t="s">
        <v>116</v>
      </c>
      <c r="J30" s="17">
        <v>1248</v>
      </c>
      <c r="K30" s="19"/>
      <c r="M30" s="125">
        <f t="shared" si="7"/>
        <v>88406</v>
      </c>
      <c r="N30" s="225" t="s">
        <v>5</v>
      </c>
      <c r="O30" s="5">
        <f t="shared" si="9"/>
        <v>36</v>
      </c>
      <c r="P30" s="125">
        <f t="shared" si="8"/>
        <v>88406</v>
      </c>
    </row>
    <row r="31" spans="2:20" ht="13.5" customHeight="1" x14ac:dyDescent="0.15">
      <c r="H31" s="119">
        <v>27</v>
      </c>
      <c r="I31" s="224" t="s">
        <v>32</v>
      </c>
      <c r="J31" s="193">
        <v>817</v>
      </c>
      <c r="K31" s="19"/>
      <c r="M31" s="125">
        <f t="shared" si="7"/>
        <v>47280</v>
      </c>
      <c r="N31" s="224" t="s">
        <v>22</v>
      </c>
      <c r="O31" s="5">
        <f t="shared" si="9"/>
        <v>17</v>
      </c>
      <c r="P31" s="125">
        <f t="shared" si="8"/>
        <v>47280</v>
      </c>
    </row>
    <row r="32" spans="2:20" ht="13.5" customHeight="1" x14ac:dyDescent="0.15">
      <c r="H32" s="119">
        <v>23</v>
      </c>
      <c r="I32" s="224" t="s">
        <v>28</v>
      </c>
      <c r="J32" s="17">
        <v>511</v>
      </c>
      <c r="K32" s="19"/>
      <c r="M32" s="125">
        <f t="shared" si="7"/>
        <v>45009</v>
      </c>
      <c r="N32" s="225" t="s">
        <v>2</v>
      </c>
      <c r="O32" s="5">
        <f t="shared" si="9"/>
        <v>40</v>
      </c>
      <c r="P32" s="125">
        <f t="shared" si="8"/>
        <v>45009</v>
      </c>
      <c r="S32" s="14"/>
    </row>
    <row r="33" spans="7:21" ht="13.5" customHeight="1" x14ac:dyDescent="0.15">
      <c r="G33" s="518"/>
      <c r="H33" s="119">
        <v>6</v>
      </c>
      <c r="I33" s="224" t="s">
        <v>14</v>
      </c>
      <c r="J33" s="17">
        <v>445</v>
      </c>
      <c r="K33" s="19"/>
      <c r="M33" s="125">
        <f t="shared" si="7"/>
        <v>61689</v>
      </c>
      <c r="N33" s="224" t="s">
        <v>3</v>
      </c>
      <c r="O33" s="5">
        <f t="shared" si="9"/>
        <v>16</v>
      </c>
      <c r="P33" s="125">
        <f t="shared" si="8"/>
        <v>61689</v>
      </c>
      <c r="S33" s="33"/>
      <c r="T33" s="33"/>
    </row>
    <row r="34" spans="7:21" ht="13.5" customHeight="1" x14ac:dyDescent="0.15">
      <c r="H34" s="119">
        <v>19</v>
      </c>
      <c r="I34" s="224" t="s">
        <v>24</v>
      </c>
      <c r="J34" s="17">
        <v>307</v>
      </c>
      <c r="K34" s="19"/>
      <c r="M34" s="125">
        <f t="shared" si="7"/>
        <v>47135</v>
      </c>
      <c r="N34" s="227" t="s">
        <v>1</v>
      </c>
      <c r="O34" s="5">
        <f t="shared" si="9"/>
        <v>34</v>
      </c>
      <c r="P34" s="125">
        <f t="shared" si="8"/>
        <v>47135</v>
      </c>
      <c r="S34" s="33"/>
      <c r="T34" s="33"/>
    </row>
    <row r="35" spans="7:21" ht="13.5" customHeight="1" x14ac:dyDescent="0.15">
      <c r="H35" s="119">
        <v>20</v>
      </c>
      <c r="I35" s="224" t="s">
        <v>25</v>
      </c>
      <c r="J35" s="126">
        <v>273</v>
      </c>
      <c r="K35" s="19"/>
      <c r="M35" s="125">
        <f t="shared" si="7"/>
        <v>29998</v>
      </c>
      <c r="N35" s="224" t="s">
        <v>7</v>
      </c>
      <c r="O35" s="5">
        <f t="shared" si="9"/>
        <v>13</v>
      </c>
      <c r="P35" s="125">
        <f t="shared" si="8"/>
        <v>29998</v>
      </c>
      <c r="S35" s="33"/>
    </row>
    <row r="36" spans="7:21" ht="13.5" customHeight="1" x14ac:dyDescent="0.15">
      <c r="H36" s="119">
        <v>4</v>
      </c>
      <c r="I36" s="224" t="s">
        <v>12</v>
      </c>
      <c r="J36" s="300">
        <v>210</v>
      </c>
      <c r="K36" s="19"/>
      <c r="M36" s="125">
        <f t="shared" si="7"/>
        <v>23947</v>
      </c>
      <c r="N36" s="227" t="s">
        <v>30</v>
      </c>
      <c r="O36" s="5">
        <f t="shared" si="9"/>
        <v>25</v>
      </c>
      <c r="P36" s="125">
        <f t="shared" si="8"/>
        <v>23947</v>
      </c>
      <c r="S36" s="33"/>
    </row>
    <row r="37" spans="7:21" ht="13.5" customHeight="1" thickBot="1" x14ac:dyDescent="0.2">
      <c r="H37" s="119">
        <v>32</v>
      </c>
      <c r="I37" s="224" t="s">
        <v>36</v>
      </c>
      <c r="J37" s="193">
        <v>204</v>
      </c>
      <c r="K37" s="19"/>
      <c r="M37" s="159">
        <f t="shared" si="7"/>
        <v>27627</v>
      </c>
      <c r="N37" s="459" t="s">
        <v>39</v>
      </c>
      <c r="O37" s="18">
        <f t="shared" si="9"/>
        <v>38</v>
      </c>
      <c r="P37" s="159">
        <f t="shared" si="8"/>
        <v>27627</v>
      </c>
      <c r="S37" s="33"/>
    </row>
    <row r="38" spans="7:21" ht="13.5" customHeight="1" thickTop="1" x14ac:dyDescent="0.15">
      <c r="G38" s="499"/>
      <c r="H38" s="119">
        <v>5</v>
      </c>
      <c r="I38" s="224" t="s">
        <v>13</v>
      </c>
      <c r="J38" s="300">
        <v>184</v>
      </c>
      <c r="K38" s="19"/>
      <c r="M38" s="467">
        <f>SUM(Q13-(Q3+Q4+Q5+Q6+Q7+Q8+Q9+Q10+Q11+Q12))</f>
        <v>155019</v>
      </c>
      <c r="N38" s="468" t="s">
        <v>197</v>
      </c>
      <c r="O38" s="469"/>
      <c r="P38" s="470">
        <f>SUM(M38)</f>
        <v>155019</v>
      </c>
      <c r="U38" s="33"/>
    </row>
    <row r="39" spans="7:21" ht="13.5" customHeight="1" x14ac:dyDescent="0.15">
      <c r="H39" s="119">
        <v>8</v>
      </c>
      <c r="I39" s="224" t="s">
        <v>16</v>
      </c>
      <c r="J39" s="17">
        <v>147</v>
      </c>
      <c r="K39" s="19"/>
      <c r="P39" s="33"/>
    </row>
    <row r="40" spans="7:21" ht="13.5" customHeight="1" x14ac:dyDescent="0.15">
      <c r="H40" s="119">
        <v>10</v>
      </c>
      <c r="I40" s="224" t="s">
        <v>17</v>
      </c>
      <c r="J40" s="17">
        <v>82</v>
      </c>
      <c r="K40" s="19"/>
    </row>
    <row r="41" spans="7:21" ht="13.5" customHeight="1" x14ac:dyDescent="0.15">
      <c r="G41" s="518"/>
      <c r="H41" s="119">
        <v>28</v>
      </c>
      <c r="I41" s="224" t="s">
        <v>33</v>
      </c>
      <c r="J41" s="17">
        <v>11</v>
      </c>
      <c r="K41" s="19"/>
    </row>
    <row r="42" spans="7:21" ht="13.5" customHeight="1" thickBot="1" x14ac:dyDescent="0.2">
      <c r="H42" s="194">
        <v>7</v>
      </c>
      <c r="I42" s="227" t="s">
        <v>15</v>
      </c>
      <c r="J42" s="539">
        <v>0</v>
      </c>
      <c r="K42" s="19"/>
    </row>
    <row r="43" spans="7:21" ht="13.5" customHeight="1" thickTop="1" x14ac:dyDescent="0.15">
      <c r="H43" s="161"/>
      <c r="I43" s="399" t="s">
        <v>111</v>
      </c>
      <c r="J43" s="400">
        <f>SUM(J3:J42)</f>
        <v>694578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216</v>
      </c>
      <c r="D52" s="12" t="s">
        <v>215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0</v>
      </c>
      <c r="C53" s="17">
        <f t="shared" ref="C53:C62" si="10">SUM(J3)</f>
        <v>102596</v>
      </c>
      <c r="D53" s="126">
        <f t="shared" ref="D53:D63" si="11">SUM(Q3)</f>
        <v>95113</v>
      </c>
      <c r="E53" s="123">
        <f t="shared" ref="E53:E62" si="12">SUM(P16/Q16*100)</f>
        <v>76.660290513479595</v>
      </c>
      <c r="F53" s="25">
        <f t="shared" ref="F53:F63" si="13">SUM(C53/D53*100)</f>
        <v>107.8674839401554</v>
      </c>
      <c r="G53" s="26"/>
      <c r="I53" s="223"/>
    </row>
    <row r="54" spans="1:16" ht="13.5" customHeight="1" x14ac:dyDescent="0.15">
      <c r="A54" s="13">
        <v>2</v>
      </c>
      <c r="B54" s="224" t="s">
        <v>31</v>
      </c>
      <c r="C54" s="17">
        <f t="shared" si="10"/>
        <v>87453</v>
      </c>
      <c r="D54" s="126">
        <f t="shared" si="11"/>
        <v>104974</v>
      </c>
      <c r="E54" s="123">
        <f t="shared" si="12"/>
        <v>98.707645770784893</v>
      </c>
      <c r="F54" s="25">
        <f t="shared" si="13"/>
        <v>83.309200373425796</v>
      </c>
      <c r="G54" s="26"/>
      <c r="I54" s="223"/>
    </row>
    <row r="55" spans="1:16" ht="13.5" customHeight="1" x14ac:dyDescent="0.15">
      <c r="A55" s="13">
        <v>3</v>
      </c>
      <c r="B55" s="225" t="s">
        <v>5</v>
      </c>
      <c r="C55" s="17">
        <f t="shared" si="10"/>
        <v>87042</v>
      </c>
      <c r="D55" s="126">
        <f t="shared" si="11"/>
        <v>88406</v>
      </c>
      <c r="E55" s="123">
        <f t="shared" si="12"/>
        <v>89.98728379873252</v>
      </c>
      <c r="F55" s="25">
        <f t="shared" si="13"/>
        <v>98.457118295138329</v>
      </c>
      <c r="G55" s="26"/>
      <c r="I55" s="223"/>
    </row>
    <row r="56" spans="1:16" ht="13.5" customHeight="1" x14ac:dyDescent="0.15">
      <c r="A56" s="13">
        <v>4</v>
      </c>
      <c r="B56" s="224" t="s">
        <v>22</v>
      </c>
      <c r="C56" s="17">
        <f t="shared" si="10"/>
        <v>49462</v>
      </c>
      <c r="D56" s="126">
        <f t="shared" si="11"/>
        <v>47280</v>
      </c>
      <c r="E56" s="123">
        <f t="shared" si="12"/>
        <v>87.337771264103964</v>
      </c>
      <c r="F56" s="25">
        <f t="shared" si="13"/>
        <v>104.61505922165821</v>
      </c>
      <c r="G56" s="26"/>
      <c r="I56" s="223"/>
    </row>
    <row r="57" spans="1:16" ht="13.5" customHeight="1" x14ac:dyDescent="0.15">
      <c r="A57" s="13">
        <v>5</v>
      </c>
      <c r="B57" s="225" t="s">
        <v>2</v>
      </c>
      <c r="C57" s="17">
        <f t="shared" si="10"/>
        <v>45968</v>
      </c>
      <c r="D57" s="126">
        <f t="shared" si="11"/>
        <v>45009</v>
      </c>
      <c r="E57" s="123">
        <f t="shared" si="12"/>
        <v>89.216675723934486</v>
      </c>
      <c r="F57" s="25">
        <f t="shared" si="13"/>
        <v>102.13068497411628</v>
      </c>
      <c r="G57" s="26"/>
      <c r="I57" s="223"/>
      <c r="P57" s="33"/>
    </row>
    <row r="58" spans="1:16" ht="13.5" customHeight="1" x14ac:dyDescent="0.15">
      <c r="A58" s="13">
        <v>6</v>
      </c>
      <c r="B58" s="224" t="s">
        <v>3</v>
      </c>
      <c r="C58" s="17">
        <f t="shared" si="10"/>
        <v>42406</v>
      </c>
      <c r="D58" s="126">
        <f t="shared" si="11"/>
        <v>61689</v>
      </c>
      <c r="E58" s="123">
        <f t="shared" si="12"/>
        <v>67.417052193128896</v>
      </c>
      <c r="F58" s="25">
        <f t="shared" si="13"/>
        <v>68.741590883301726</v>
      </c>
      <c r="G58" s="26"/>
    </row>
    <row r="59" spans="1:16" ht="13.5" customHeight="1" x14ac:dyDescent="0.15">
      <c r="A59" s="13">
        <v>7</v>
      </c>
      <c r="B59" s="227" t="s">
        <v>1</v>
      </c>
      <c r="C59" s="17">
        <f t="shared" si="10"/>
        <v>38984</v>
      </c>
      <c r="D59" s="126">
        <f t="shared" si="11"/>
        <v>47135</v>
      </c>
      <c r="E59" s="123">
        <f t="shared" si="12"/>
        <v>88.733099649474212</v>
      </c>
      <c r="F59" s="25">
        <f t="shared" si="13"/>
        <v>82.7071178529755</v>
      </c>
      <c r="G59" s="26"/>
    </row>
    <row r="60" spans="1:16" ht="13.5" customHeight="1" x14ac:dyDescent="0.15">
      <c r="A60" s="13">
        <v>8</v>
      </c>
      <c r="B60" s="224" t="s">
        <v>7</v>
      </c>
      <c r="C60" s="17">
        <f t="shared" si="10"/>
        <v>31837</v>
      </c>
      <c r="D60" s="126">
        <f t="shared" si="11"/>
        <v>29998</v>
      </c>
      <c r="E60" s="123">
        <f t="shared" si="12"/>
        <v>110.91485507246377</v>
      </c>
      <c r="F60" s="25">
        <f t="shared" si="13"/>
        <v>106.13040869391293</v>
      </c>
      <c r="G60" s="26"/>
    </row>
    <row r="61" spans="1:16" ht="13.5" customHeight="1" x14ac:dyDescent="0.15">
      <c r="A61" s="13">
        <v>9</v>
      </c>
      <c r="B61" s="227" t="s">
        <v>30</v>
      </c>
      <c r="C61" s="17">
        <f t="shared" si="10"/>
        <v>28709</v>
      </c>
      <c r="D61" s="126">
        <f t="shared" si="11"/>
        <v>23947</v>
      </c>
      <c r="E61" s="123">
        <f t="shared" si="12"/>
        <v>87.516766248018527</v>
      </c>
      <c r="F61" s="25">
        <f t="shared" si="13"/>
        <v>119.88558065728483</v>
      </c>
      <c r="G61" s="26"/>
    </row>
    <row r="62" spans="1:16" ht="13.5" customHeight="1" thickBot="1" x14ac:dyDescent="0.2">
      <c r="A62" s="179">
        <v>10</v>
      </c>
      <c r="B62" s="459" t="s">
        <v>39</v>
      </c>
      <c r="C62" s="160">
        <f t="shared" si="10"/>
        <v>25747</v>
      </c>
      <c r="D62" s="180">
        <f t="shared" si="11"/>
        <v>27627</v>
      </c>
      <c r="E62" s="181">
        <f t="shared" si="12"/>
        <v>84.878354321883037</v>
      </c>
      <c r="F62" s="182">
        <f t="shared" si="13"/>
        <v>93.195062800883193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694578</v>
      </c>
      <c r="D63" s="185">
        <f t="shared" si="11"/>
        <v>726197</v>
      </c>
      <c r="E63" s="186">
        <f>SUM(C63/R26*100)</f>
        <v>88.722916682633723</v>
      </c>
      <c r="F63" s="187">
        <f t="shared" si="13"/>
        <v>95.645947311817594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C18" sqref="C18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214</v>
      </c>
      <c r="I2" s="119"/>
      <c r="J2" s="257" t="s">
        <v>123</v>
      </c>
      <c r="K2" s="5"/>
      <c r="L2" s="408" t="s">
        <v>215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120</v>
      </c>
      <c r="I3" s="119"/>
      <c r="J3" s="202" t="s">
        <v>121</v>
      </c>
      <c r="K3" s="5"/>
      <c r="L3" s="408" t="s">
        <v>120</v>
      </c>
      <c r="M3" s="1"/>
      <c r="N3" s="129"/>
      <c r="O3" s="129"/>
      <c r="S3" s="31"/>
      <c r="T3" s="31"/>
      <c r="U3" s="31"/>
    </row>
    <row r="4" spans="8:30" x14ac:dyDescent="0.15">
      <c r="H4" s="128">
        <v>23209</v>
      </c>
      <c r="I4" s="119">
        <v>33</v>
      </c>
      <c r="J4" s="224" t="s">
        <v>0</v>
      </c>
      <c r="K4" s="163">
        <f>SUM(I4)</f>
        <v>33</v>
      </c>
      <c r="L4" s="425">
        <v>26989</v>
      </c>
      <c r="M4" s="54"/>
      <c r="N4" s="130"/>
      <c r="O4" s="130"/>
      <c r="S4" s="31"/>
      <c r="T4" s="31"/>
      <c r="U4" s="31"/>
    </row>
    <row r="5" spans="8:30" x14ac:dyDescent="0.15">
      <c r="H5" s="53">
        <v>13949</v>
      </c>
      <c r="I5" s="119">
        <v>26</v>
      </c>
      <c r="J5" s="224" t="s">
        <v>31</v>
      </c>
      <c r="K5" s="163">
        <f t="shared" ref="K5:K13" si="0">SUM(I5)</f>
        <v>26</v>
      </c>
      <c r="L5" s="426">
        <v>20560</v>
      </c>
      <c r="M5" s="54"/>
      <c r="N5" s="130"/>
      <c r="O5" s="130"/>
      <c r="S5" s="31"/>
      <c r="T5" s="31"/>
      <c r="U5" s="31"/>
    </row>
    <row r="6" spans="8:30" x14ac:dyDescent="0.15">
      <c r="H6" s="267">
        <v>5869</v>
      </c>
      <c r="I6" s="119">
        <v>14</v>
      </c>
      <c r="J6" s="224" t="s">
        <v>20</v>
      </c>
      <c r="K6" s="163">
        <f t="shared" si="0"/>
        <v>14</v>
      </c>
      <c r="L6" s="426">
        <v>9224</v>
      </c>
      <c r="M6" s="54"/>
      <c r="N6" s="256"/>
      <c r="O6" s="130"/>
      <c r="S6" s="31"/>
      <c r="T6" s="31"/>
      <c r="U6" s="31"/>
    </row>
    <row r="7" spans="8:30" x14ac:dyDescent="0.15">
      <c r="H7" s="53">
        <v>3018</v>
      </c>
      <c r="I7" s="119">
        <v>38</v>
      </c>
      <c r="J7" s="224" t="s">
        <v>39</v>
      </c>
      <c r="K7" s="163">
        <f t="shared" si="0"/>
        <v>38</v>
      </c>
      <c r="L7" s="426">
        <v>4098</v>
      </c>
      <c r="M7" s="54"/>
      <c r="N7" s="130"/>
      <c r="O7" s="130"/>
      <c r="S7" s="31"/>
      <c r="T7" s="31"/>
      <c r="U7" s="31"/>
    </row>
    <row r="8" spans="8:30" x14ac:dyDescent="0.15">
      <c r="H8" s="53">
        <v>2557</v>
      </c>
      <c r="I8" s="119">
        <v>15</v>
      </c>
      <c r="J8" s="224" t="s">
        <v>21</v>
      </c>
      <c r="K8" s="163">
        <f t="shared" si="0"/>
        <v>15</v>
      </c>
      <c r="L8" s="426">
        <v>3173</v>
      </c>
      <c r="M8" s="54"/>
      <c r="N8" s="130"/>
      <c r="O8" s="130"/>
      <c r="S8" s="31"/>
      <c r="T8" s="31"/>
      <c r="U8" s="31"/>
    </row>
    <row r="9" spans="8:30" x14ac:dyDescent="0.15">
      <c r="H9" s="127">
        <v>2339</v>
      </c>
      <c r="I9" s="119">
        <v>34</v>
      </c>
      <c r="J9" s="224" t="s">
        <v>1</v>
      </c>
      <c r="K9" s="163">
        <f t="shared" si="0"/>
        <v>34</v>
      </c>
      <c r="L9" s="426">
        <v>1528</v>
      </c>
      <c r="M9" s="54"/>
      <c r="N9" s="130"/>
      <c r="O9" s="130"/>
      <c r="S9" s="31"/>
      <c r="T9" s="31"/>
      <c r="U9" s="31"/>
    </row>
    <row r="10" spans="8:30" x14ac:dyDescent="0.15">
      <c r="H10" s="267">
        <v>2166</v>
      </c>
      <c r="I10" s="194">
        <v>36</v>
      </c>
      <c r="J10" s="227" t="s">
        <v>5</v>
      </c>
      <c r="K10" s="163">
        <f t="shared" si="0"/>
        <v>36</v>
      </c>
      <c r="L10" s="426">
        <v>1578</v>
      </c>
      <c r="S10" s="31"/>
      <c r="T10" s="31"/>
      <c r="U10" s="31"/>
    </row>
    <row r="11" spans="8:30" x14ac:dyDescent="0.15">
      <c r="H11" s="139">
        <v>2138</v>
      </c>
      <c r="I11" s="119">
        <v>37</v>
      </c>
      <c r="J11" s="224" t="s">
        <v>38</v>
      </c>
      <c r="K11" s="163">
        <f t="shared" si="0"/>
        <v>37</v>
      </c>
      <c r="L11" s="426">
        <v>2408</v>
      </c>
      <c r="M11" s="54"/>
      <c r="N11" s="130"/>
      <c r="O11" s="130"/>
      <c r="S11" s="31"/>
      <c r="T11" s="31"/>
      <c r="U11" s="31"/>
    </row>
    <row r="12" spans="8:30" x14ac:dyDescent="0.15">
      <c r="H12" s="447">
        <v>1753</v>
      </c>
      <c r="I12" s="194">
        <v>24</v>
      </c>
      <c r="J12" s="227" t="s">
        <v>29</v>
      </c>
      <c r="K12" s="163">
        <f t="shared" si="0"/>
        <v>24</v>
      </c>
      <c r="L12" s="426">
        <v>2872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543">
        <v>852</v>
      </c>
      <c r="I13" s="528">
        <v>17</v>
      </c>
      <c r="J13" s="529" t="s">
        <v>22</v>
      </c>
      <c r="K13" s="163">
        <f t="shared" si="0"/>
        <v>17</v>
      </c>
      <c r="L13" s="426">
        <v>1549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127">
        <v>796</v>
      </c>
      <c r="I14" s="168">
        <v>25</v>
      </c>
      <c r="J14" s="245" t="s">
        <v>30</v>
      </c>
      <c r="K14" s="151" t="s">
        <v>8</v>
      </c>
      <c r="L14" s="427">
        <v>78430</v>
      </c>
      <c r="S14" s="31"/>
      <c r="T14" s="31"/>
      <c r="U14" s="31"/>
    </row>
    <row r="15" spans="8:30" x14ac:dyDescent="0.15">
      <c r="H15" s="127">
        <v>626</v>
      </c>
      <c r="I15" s="404">
        <v>40</v>
      </c>
      <c r="J15" s="225" t="s">
        <v>2</v>
      </c>
      <c r="K15" s="61"/>
      <c r="L15" s="1" t="s">
        <v>67</v>
      </c>
      <c r="M15" s="536" t="s">
        <v>112</v>
      </c>
      <c r="N15" s="51" t="s">
        <v>83</v>
      </c>
      <c r="S15" s="31"/>
      <c r="T15" s="31"/>
      <c r="U15" s="31"/>
    </row>
    <row r="16" spans="8:30" x14ac:dyDescent="0.15">
      <c r="H16" s="53">
        <v>377</v>
      </c>
      <c r="I16" s="119">
        <v>1</v>
      </c>
      <c r="J16" s="224" t="s">
        <v>4</v>
      </c>
      <c r="K16" s="163">
        <f>SUM(I4)</f>
        <v>33</v>
      </c>
      <c r="L16" s="224" t="s">
        <v>0</v>
      </c>
      <c r="M16" s="428">
        <v>25604</v>
      </c>
      <c r="N16" s="128">
        <f>SUM(H4)</f>
        <v>23209</v>
      </c>
      <c r="O16" s="54"/>
      <c r="P16" s="21"/>
      <c r="S16" s="31"/>
      <c r="T16" s="31"/>
      <c r="U16" s="31"/>
    </row>
    <row r="17" spans="1:21" x14ac:dyDescent="0.15">
      <c r="H17" s="127">
        <v>124</v>
      </c>
      <c r="I17" s="119">
        <v>21</v>
      </c>
      <c r="J17" s="224" t="s">
        <v>26</v>
      </c>
      <c r="K17" s="163">
        <f t="shared" ref="K17:K25" si="1">SUM(I5)</f>
        <v>26</v>
      </c>
      <c r="L17" s="224" t="s">
        <v>31</v>
      </c>
      <c r="M17" s="429">
        <v>15679</v>
      </c>
      <c r="N17" s="128">
        <f t="shared" ref="N17:N25" si="2">SUM(H5)</f>
        <v>13949</v>
      </c>
      <c r="O17" s="54"/>
      <c r="P17" s="21"/>
      <c r="S17" s="31"/>
      <c r="T17" s="31"/>
      <c r="U17" s="31"/>
    </row>
    <row r="18" spans="1:21" x14ac:dyDescent="0.15">
      <c r="H18" s="472">
        <v>103</v>
      </c>
      <c r="I18" s="119">
        <v>23</v>
      </c>
      <c r="J18" s="224" t="s">
        <v>28</v>
      </c>
      <c r="K18" s="163">
        <f t="shared" si="1"/>
        <v>14</v>
      </c>
      <c r="L18" s="224" t="s">
        <v>20</v>
      </c>
      <c r="M18" s="429">
        <v>7192</v>
      </c>
      <c r="N18" s="128">
        <f t="shared" si="2"/>
        <v>5869</v>
      </c>
      <c r="O18" s="54"/>
      <c r="P18" s="21"/>
      <c r="S18" s="31"/>
      <c r="T18" s="31"/>
      <c r="U18" s="31"/>
    </row>
    <row r="19" spans="1:21" x14ac:dyDescent="0.15">
      <c r="H19" s="128">
        <v>69</v>
      </c>
      <c r="I19" s="119">
        <v>16</v>
      </c>
      <c r="J19" s="224" t="s">
        <v>3</v>
      </c>
      <c r="K19" s="163">
        <f t="shared" si="1"/>
        <v>38</v>
      </c>
      <c r="L19" s="224" t="s">
        <v>39</v>
      </c>
      <c r="M19" s="429">
        <v>3253</v>
      </c>
      <c r="N19" s="128">
        <f t="shared" si="2"/>
        <v>3018</v>
      </c>
      <c r="O19" s="54"/>
      <c r="P19" s="21"/>
      <c r="S19" s="31"/>
      <c r="T19" s="31"/>
      <c r="U19" s="31"/>
    </row>
    <row r="20" spans="1:21" ht="14.25" thickBot="1" x14ac:dyDescent="0.2">
      <c r="H20" s="53">
        <v>30</v>
      </c>
      <c r="I20" s="119">
        <v>9</v>
      </c>
      <c r="J20" s="454" t="s">
        <v>202</v>
      </c>
      <c r="K20" s="163">
        <f t="shared" si="1"/>
        <v>15</v>
      </c>
      <c r="L20" s="224" t="s">
        <v>21</v>
      </c>
      <c r="M20" s="429">
        <v>2242</v>
      </c>
      <c r="N20" s="128">
        <f t="shared" si="2"/>
        <v>2557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214</v>
      </c>
      <c r="D21" s="74" t="s">
        <v>215</v>
      </c>
      <c r="E21" s="74" t="s">
        <v>54</v>
      </c>
      <c r="F21" s="74" t="s">
        <v>53</v>
      </c>
      <c r="G21" s="74" t="s">
        <v>55</v>
      </c>
      <c r="H21" s="267">
        <v>23</v>
      </c>
      <c r="I21" s="119">
        <v>2</v>
      </c>
      <c r="J21" s="224" t="s">
        <v>6</v>
      </c>
      <c r="K21" s="163">
        <f t="shared" si="1"/>
        <v>34</v>
      </c>
      <c r="L21" s="224" t="s">
        <v>1</v>
      </c>
      <c r="M21" s="429">
        <v>2532</v>
      </c>
      <c r="N21" s="128">
        <f t="shared" si="2"/>
        <v>2339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23209</v>
      </c>
      <c r="D22" s="128">
        <f>SUM(L4)</f>
        <v>26989</v>
      </c>
      <c r="E22" s="66">
        <f t="shared" ref="E22:E32" si="4">SUM(N16/M16*100)</f>
        <v>90.645992813622868</v>
      </c>
      <c r="F22" s="70">
        <f>SUM(C22/D22*100)</f>
        <v>85.994293971618063</v>
      </c>
      <c r="G22" s="5"/>
      <c r="H22" s="131">
        <v>15</v>
      </c>
      <c r="I22" s="119">
        <v>31</v>
      </c>
      <c r="J22" s="224" t="s">
        <v>126</v>
      </c>
      <c r="K22" s="163">
        <f t="shared" si="1"/>
        <v>36</v>
      </c>
      <c r="L22" s="227" t="s">
        <v>5</v>
      </c>
      <c r="M22" s="429">
        <v>2082</v>
      </c>
      <c r="N22" s="128">
        <f t="shared" si="2"/>
        <v>2166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13949</v>
      </c>
      <c r="D23" s="128">
        <f>SUM(L5)</f>
        <v>20560</v>
      </c>
      <c r="E23" s="66">
        <f t="shared" si="4"/>
        <v>88.966133044199253</v>
      </c>
      <c r="F23" s="70">
        <f t="shared" ref="F23:F32" si="5">SUM(C23/D23*100)</f>
        <v>67.845330739299612</v>
      </c>
      <c r="G23" s="5"/>
      <c r="H23" s="131">
        <v>9</v>
      </c>
      <c r="I23" s="119">
        <v>4</v>
      </c>
      <c r="J23" s="224" t="s">
        <v>12</v>
      </c>
      <c r="K23" s="163">
        <f t="shared" si="1"/>
        <v>37</v>
      </c>
      <c r="L23" s="224" t="s">
        <v>38</v>
      </c>
      <c r="M23" s="429">
        <v>1885</v>
      </c>
      <c r="N23" s="128">
        <f t="shared" si="2"/>
        <v>2138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5869</v>
      </c>
      <c r="D24" s="128">
        <f t="shared" ref="D24:D31" si="6">SUM(L6)</f>
        <v>9224</v>
      </c>
      <c r="E24" s="66">
        <f t="shared" si="4"/>
        <v>81.604560622914349</v>
      </c>
      <c r="F24" s="70">
        <f t="shared" si="5"/>
        <v>63.627493495229835</v>
      </c>
      <c r="G24" s="5"/>
      <c r="H24" s="131">
        <v>2</v>
      </c>
      <c r="I24" s="119">
        <v>3</v>
      </c>
      <c r="J24" s="224" t="s">
        <v>11</v>
      </c>
      <c r="K24" s="163">
        <f t="shared" si="1"/>
        <v>24</v>
      </c>
      <c r="L24" s="227" t="s">
        <v>29</v>
      </c>
      <c r="M24" s="429">
        <v>2120</v>
      </c>
      <c r="N24" s="128">
        <f t="shared" si="2"/>
        <v>1753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39</v>
      </c>
      <c r="C25" s="52">
        <f t="shared" si="3"/>
        <v>3018</v>
      </c>
      <c r="D25" s="128">
        <f t="shared" si="6"/>
        <v>4098</v>
      </c>
      <c r="E25" s="66">
        <f t="shared" si="4"/>
        <v>92.775899169996919</v>
      </c>
      <c r="F25" s="70">
        <f t="shared" si="5"/>
        <v>73.645680819912158</v>
      </c>
      <c r="G25" s="5"/>
      <c r="H25" s="131">
        <v>0</v>
      </c>
      <c r="I25" s="119">
        <v>5</v>
      </c>
      <c r="J25" s="224" t="s">
        <v>13</v>
      </c>
      <c r="K25" s="252">
        <f t="shared" si="1"/>
        <v>17</v>
      </c>
      <c r="L25" s="529" t="s">
        <v>22</v>
      </c>
      <c r="M25" s="430">
        <v>752</v>
      </c>
      <c r="N25" s="233">
        <f t="shared" si="2"/>
        <v>852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4" t="s">
        <v>21</v>
      </c>
      <c r="C26" s="52">
        <f t="shared" si="3"/>
        <v>2557</v>
      </c>
      <c r="D26" s="128">
        <f t="shared" si="6"/>
        <v>3173</v>
      </c>
      <c r="E26" s="66">
        <f t="shared" si="4"/>
        <v>114.04995539696698</v>
      </c>
      <c r="F26" s="70">
        <f t="shared" si="5"/>
        <v>80.586196028994635</v>
      </c>
      <c r="G26" s="16"/>
      <c r="H26" s="131">
        <v>0</v>
      </c>
      <c r="I26" s="119">
        <v>6</v>
      </c>
      <c r="J26" s="224" t="s">
        <v>14</v>
      </c>
      <c r="K26" s="5"/>
      <c r="L26" s="505" t="s">
        <v>192</v>
      </c>
      <c r="M26" s="431">
        <v>65476</v>
      </c>
      <c r="N26" s="265">
        <f>SUM(H44)</f>
        <v>60024</v>
      </c>
      <c r="S26" s="31"/>
      <c r="T26" s="31"/>
      <c r="U26" s="31"/>
    </row>
    <row r="27" spans="1:21" x14ac:dyDescent="0.15">
      <c r="A27" s="76">
        <v>6</v>
      </c>
      <c r="B27" s="224" t="s">
        <v>1</v>
      </c>
      <c r="C27" s="52">
        <f t="shared" si="3"/>
        <v>2339</v>
      </c>
      <c r="D27" s="128">
        <f t="shared" si="6"/>
        <v>1528</v>
      </c>
      <c r="E27" s="66">
        <f t="shared" si="4"/>
        <v>92.37756714060032</v>
      </c>
      <c r="F27" s="70">
        <f t="shared" si="5"/>
        <v>153.07591623036649</v>
      </c>
      <c r="G27" s="5"/>
      <c r="H27" s="131">
        <v>0</v>
      </c>
      <c r="I27" s="119">
        <v>7</v>
      </c>
      <c r="J27" s="224" t="s">
        <v>15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5</v>
      </c>
      <c r="C28" s="52">
        <f t="shared" si="3"/>
        <v>2166</v>
      </c>
      <c r="D28" s="128">
        <f t="shared" si="6"/>
        <v>1578</v>
      </c>
      <c r="E28" s="66">
        <f t="shared" si="4"/>
        <v>104.03458213256485</v>
      </c>
      <c r="F28" s="70">
        <f t="shared" si="5"/>
        <v>137.26235741444867</v>
      </c>
      <c r="G28" s="5"/>
      <c r="H28" s="176">
        <v>0</v>
      </c>
      <c r="I28" s="119">
        <v>8</v>
      </c>
      <c r="J28" s="224" t="s">
        <v>16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38</v>
      </c>
      <c r="C29" s="52">
        <f t="shared" si="3"/>
        <v>2138</v>
      </c>
      <c r="D29" s="128">
        <f t="shared" si="6"/>
        <v>2408</v>
      </c>
      <c r="E29" s="66">
        <f t="shared" si="4"/>
        <v>113.42175066312998</v>
      </c>
      <c r="F29" s="70">
        <f t="shared" si="5"/>
        <v>88.787375415282384</v>
      </c>
      <c r="G29" s="15"/>
      <c r="H29" s="176">
        <v>0</v>
      </c>
      <c r="I29" s="119">
        <v>10</v>
      </c>
      <c r="J29" s="224" t="s">
        <v>17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29</v>
      </c>
      <c r="C30" s="52">
        <f t="shared" si="3"/>
        <v>1753</v>
      </c>
      <c r="D30" s="128">
        <f t="shared" si="6"/>
        <v>2872</v>
      </c>
      <c r="E30" s="66">
        <f t="shared" si="4"/>
        <v>82.688679245283012</v>
      </c>
      <c r="F30" s="70">
        <f t="shared" si="5"/>
        <v>61.037604456824511</v>
      </c>
      <c r="G30" s="16"/>
      <c r="H30" s="534">
        <v>0</v>
      </c>
      <c r="I30" s="119">
        <v>11</v>
      </c>
      <c r="J30" s="224" t="s">
        <v>18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529" t="s">
        <v>22</v>
      </c>
      <c r="C31" s="52">
        <f t="shared" si="3"/>
        <v>852</v>
      </c>
      <c r="D31" s="128">
        <f t="shared" si="6"/>
        <v>1549</v>
      </c>
      <c r="E31" s="66">
        <f t="shared" si="4"/>
        <v>113.29787234042554</v>
      </c>
      <c r="F31" s="70">
        <f t="shared" si="5"/>
        <v>55.003227888960616</v>
      </c>
      <c r="G31" s="132"/>
      <c r="H31" s="176">
        <v>0</v>
      </c>
      <c r="I31" s="119">
        <v>12</v>
      </c>
      <c r="J31" s="224" t="s">
        <v>19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60024</v>
      </c>
      <c r="D32" s="82">
        <f>SUM(L14)</f>
        <v>78430</v>
      </c>
      <c r="E32" s="85">
        <f t="shared" si="4"/>
        <v>91.673284867737792</v>
      </c>
      <c r="F32" s="83">
        <f t="shared" si="5"/>
        <v>76.531939308937908</v>
      </c>
      <c r="G32" s="84"/>
      <c r="H32" s="550">
        <v>0</v>
      </c>
      <c r="I32" s="119">
        <v>13</v>
      </c>
      <c r="J32" s="224" t="s">
        <v>7</v>
      </c>
      <c r="L32" s="36"/>
      <c r="M32" s="31"/>
      <c r="S32" s="31"/>
      <c r="T32" s="31"/>
      <c r="U32" s="31"/>
    </row>
    <row r="33" spans="1:30" x14ac:dyDescent="0.15">
      <c r="H33" s="139">
        <v>0</v>
      </c>
      <c r="I33" s="119">
        <v>18</v>
      </c>
      <c r="J33" s="224" t="s">
        <v>23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128">
        <v>0</v>
      </c>
      <c r="I34" s="119">
        <v>19</v>
      </c>
      <c r="J34" s="224" t="s">
        <v>24</v>
      </c>
      <c r="L34" s="295"/>
      <c r="M34" s="31"/>
      <c r="S34" s="31"/>
      <c r="T34" s="31"/>
      <c r="U34" s="31"/>
    </row>
    <row r="35" spans="1:30" x14ac:dyDescent="0.15">
      <c r="H35" s="169">
        <v>0</v>
      </c>
      <c r="I35" s="119">
        <v>20</v>
      </c>
      <c r="J35" s="224" t="s">
        <v>25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52">
        <v>0</v>
      </c>
      <c r="I36" s="119">
        <v>22</v>
      </c>
      <c r="J36" s="224" t="s">
        <v>27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267">
        <v>0</v>
      </c>
      <c r="I37" s="119">
        <v>27</v>
      </c>
      <c r="J37" s="224" t="s">
        <v>32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267">
        <v>0</v>
      </c>
      <c r="I38" s="119">
        <v>28</v>
      </c>
      <c r="J38" s="224" t="s">
        <v>33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549">
        <v>0</v>
      </c>
      <c r="I39" s="119">
        <v>29</v>
      </c>
      <c r="J39" s="224" t="s">
        <v>116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53">
        <v>0</v>
      </c>
      <c r="I40" s="119">
        <v>30</v>
      </c>
      <c r="J40" s="224" t="s">
        <v>34</v>
      </c>
      <c r="L40" s="57"/>
      <c r="M40" s="31"/>
      <c r="S40" s="31"/>
      <c r="T40" s="31"/>
      <c r="U40" s="31"/>
    </row>
    <row r="41" spans="1:30" x14ac:dyDescent="0.15">
      <c r="H41" s="127">
        <v>0</v>
      </c>
      <c r="I41" s="119">
        <v>32</v>
      </c>
      <c r="J41" s="224" t="s">
        <v>36</v>
      </c>
      <c r="L41" s="57"/>
      <c r="M41" s="31"/>
      <c r="S41" s="31"/>
      <c r="T41" s="31"/>
      <c r="U41" s="31"/>
    </row>
    <row r="42" spans="1:30" x14ac:dyDescent="0.15">
      <c r="H42" s="452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 x14ac:dyDescent="0.15">
      <c r="H43" s="243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 x14ac:dyDescent="0.15">
      <c r="H44" s="164">
        <f>SUM(H4:H43)</f>
        <v>60024</v>
      </c>
      <c r="I44" s="119"/>
      <c r="J44" s="232" t="s">
        <v>118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216</v>
      </c>
      <c r="I47" s="119"/>
      <c r="J47" s="250" t="s">
        <v>79</v>
      </c>
      <c r="K47" s="5"/>
      <c r="L47" s="413" t="s">
        <v>215</v>
      </c>
      <c r="S47" s="31"/>
      <c r="T47" s="31"/>
      <c r="U47" s="31"/>
      <c r="V47" s="31"/>
    </row>
    <row r="48" spans="1:30" x14ac:dyDescent="0.15">
      <c r="H48" s="258" t="s">
        <v>120</v>
      </c>
      <c r="I48" s="168"/>
      <c r="J48" s="249" t="s">
        <v>56</v>
      </c>
      <c r="K48" s="243"/>
      <c r="L48" s="418" t="s">
        <v>120</v>
      </c>
      <c r="S48" s="31"/>
      <c r="T48" s="31"/>
      <c r="U48" s="31"/>
      <c r="V48" s="31"/>
    </row>
    <row r="49" spans="1:22" x14ac:dyDescent="0.15">
      <c r="H49" s="128">
        <v>49922</v>
      </c>
      <c r="I49" s="119">
        <v>26</v>
      </c>
      <c r="J49" s="224" t="s">
        <v>31</v>
      </c>
      <c r="K49" s="5">
        <f>SUM(I49)</f>
        <v>26</v>
      </c>
      <c r="L49" s="419">
        <v>57662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52">
        <v>16994</v>
      </c>
      <c r="I50" s="119">
        <v>33</v>
      </c>
      <c r="J50" s="224" t="s">
        <v>0</v>
      </c>
      <c r="K50" s="5">
        <f t="shared" ref="K50:K58" si="7">SUM(I50)</f>
        <v>33</v>
      </c>
      <c r="L50" s="419">
        <v>17518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452">
        <v>13448</v>
      </c>
      <c r="I51" s="119">
        <v>13</v>
      </c>
      <c r="J51" s="224" t="s">
        <v>7</v>
      </c>
      <c r="K51" s="5">
        <f t="shared" si="7"/>
        <v>13</v>
      </c>
      <c r="L51" s="419">
        <v>13468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397">
        <v>8029</v>
      </c>
      <c r="I52" s="119">
        <v>25</v>
      </c>
      <c r="J52" s="224" t="s">
        <v>30</v>
      </c>
      <c r="K52" s="5">
        <f t="shared" si="7"/>
        <v>25</v>
      </c>
      <c r="L52" s="419">
        <v>8345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214</v>
      </c>
      <c r="D53" s="74" t="s">
        <v>215</v>
      </c>
      <c r="E53" s="74" t="s">
        <v>54</v>
      </c>
      <c r="F53" s="74" t="s">
        <v>53</v>
      </c>
      <c r="G53" s="74" t="s">
        <v>55</v>
      </c>
      <c r="H53" s="53">
        <v>7584</v>
      </c>
      <c r="I53" s="119">
        <v>34</v>
      </c>
      <c r="J53" s="224" t="s">
        <v>1</v>
      </c>
      <c r="K53" s="5">
        <f t="shared" si="7"/>
        <v>34</v>
      </c>
      <c r="L53" s="419">
        <v>8272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49922</v>
      </c>
      <c r="D54" s="139">
        <f>SUM(L49)</f>
        <v>57662</v>
      </c>
      <c r="E54" s="66">
        <f t="shared" ref="E54:E64" si="9">SUM(N63/M63*100)</f>
        <v>105.49873203719358</v>
      </c>
      <c r="F54" s="66">
        <f>SUM(C54/D54*100)</f>
        <v>86.576948423571849</v>
      </c>
      <c r="G54" s="5"/>
      <c r="H54" s="127">
        <v>7002</v>
      </c>
      <c r="I54" s="119">
        <v>40</v>
      </c>
      <c r="J54" s="224" t="s">
        <v>2</v>
      </c>
      <c r="K54" s="5">
        <f t="shared" si="7"/>
        <v>40</v>
      </c>
      <c r="L54" s="419">
        <v>3253</v>
      </c>
      <c r="M54" s="31"/>
      <c r="N54" s="500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0</v>
      </c>
      <c r="C55" s="52">
        <f t="shared" si="8"/>
        <v>16994</v>
      </c>
      <c r="D55" s="139">
        <f t="shared" ref="D55:D64" si="10">SUM(L50)</f>
        <v>17518</v>
      </c>
      <c r="E55" s="66">
        <f t="shared" si="9"/>
        <v>97.96506600564939</v>
      </c>
      <c r="F55" s="66">
        <f t="shared" ref="F55:F64" si="11">SUM(C55/D55*100)</f>
        <v>97.008790957871909</v>
      </c>
      <c r="G55" s="5"/>
      <c r="H55" s="127">
        <v>4296</v>
      </c>
      <c r="I55" s="119">
        <v>36</v>
      </c>
      <c r="J55" s="224" t="s">
        <v>5</v>
      </c>
      <c r="K55" s="5">
        <f t="shared" si="7"/>
        <v>36</v>
      </c>
      <c r="L55" s="419">
        <v>2671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7</v>
      </c>
      <c r="C56" s="52">
        <f t="shared" si="8"/>
        <v>13448</v>
      </c>
      <c r="D56" s="139">
        <f t="shared" si="10"/>
        <v>13468</v>
      </c>
      <c r="E56" s="66">
        <f t="shared" si="9"/>
        <v>151.93763416563101</v>
      </c>
      <c r="F56" s="66">
        <f t="shared" si="11"/>
        <v>99.851499851499852</v>
      </c>
      <c r="G56" s="5"/>
      <c r="H56" s="127">
        <v>3639</v>
      </c>
      <c r="I56" s="119">
        <v>24</v>
      </c>
      <c r="J56" s="224" t="s">
        <v>29</v>
      </c>
      <c r="K56" s="5">
        <f t="shared" si="7"/>
        <v>24</v>
      </c>
      <c r="L56" s="419">
        <v>3382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30</v>
      </c>
      <c r="C57" s="52">
        <f t="shared" si="8"/>
        <v>8029</v>
      </c>
      <c r="D57" s="139">
        <f t="shared" si="10"/>
        <v>8345</v>
      </c>
      <c r="E57" s="66">
        <f t="shared" si="9"/>
        <v>93.197910621009868</v>
      </c>
      <c r="F57" s="66">
        <f t="shared" si="11"/>
        <v>96.21330137807071</v>
      </c>
      <c r="G57" s="5"/>
      <c r="H57" s="176">
        <v>2554</v>
      </c>
      <c r="I57" s="119">
        <v>16</v>
      </c>
      <c r="J57" s="224" t="s">
        <v>3</v>
      </c>
      <c r="K57" s="5">
        <f t="shared" si="7"/>
        <v>16</v>
      </c>
      <c r="L57" s="419">
        <v>6769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1</v>
      </c>
      <c r="C58" s="52">
        <f t="shared" si="8"/>
        <v>7584</v>
      </c>
      <c r="D58" s="139">
        <f t="shared" si="10"/>
        <v>8272</v>
      </c>
      <c r="E58" s="66">
        <f t="shared" si="9"/>
        <v>101.93548387096773</v>
      </c>
      <c r="F58" s="66">
        <f t="shared" si="11"/>
        <v>91.682785299806582</v>
      </c>
      <c r="G58" s="16"/>
      <c r="H58" s="447">
        <v>1705</v>
      </c>
      <c r="I58" s="194">
        <v>15</v>
      </c>
      <c r="J58" s="227" t="s">
        <v>21</v>
      </c>
      <c r="K58" s="18">
        <f t="shared" si="7"/>
        <v>15</v>
      </c>
      <c r="L58" s="420">
        <v>2213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2</v>
      </c>
      <c r="C59" s="52">
        <f t="shared" si="8"/>
        <v>7002</v>
      </c>
      <c r="D59" s="139">
        <f t="shared" si="10"/>
        <v>3253</v>
      </c>
      <c r="E59" s="66">
        <f t="shared" si="9"/>
        <v>180.09259259259258</v>
      </c>
      <c r="F59" s="66">
        <f t="shared" si="11"/>
        <v>215.24746387949585</v>
      </c>
      <c r="G59" s="5"/>
      <c r="H59" s="544">
        <v>1509</v>
      </c>
      <c r="I59" s="460">
        <v>38</v>
      </c>
      <c r="J59" s="304" t="s">
        <v>39</v>
      </c>
      <c r="K59" s="12" t="s">
        <v>75</v>
      </c>
      <c r="L59" s="421">
        <v>128600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5</v>
      </c>
      <c r="C60" s="52">
        <f t="shared" si="8"/>
        <v>4296</v>
      </c>
      <c r="D60" s="139">
        <f t="shared" si="10"/>
        <v>2671</v>
      </c>
      <c r="E60" s="66">
        <f t="shared" si="9"/>
        <v>84.351070096210492</v>
      </c>
      <c r="F60" s="66">
        <f t="shared" si="11"/>
        <v>160.83863721452641</v>
      </c>
      <c r="G60" s="5"/>
      <c r="H60" s="131">
        <v>1132</v>
      </c>
      <c r="I60" s="197">
        <v>22</v>
      </c>
      <c r="J60" s="224" t="s">
        <v>27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29</v>
      </c>
      <c r="C61" s="52">
        <f t="shared" si="8"/>
        <v>3639</v>
      </c>
      <c r="D61" s="139">
        <f t="shared" si="10"/>
        <v>3382</v>
      </c>
      <c r="E61" s="66">
        <f t="shared" si="9"/>
        <v>134.13195724290455</v>
      </c>
      <c r="F61" s="66">
        <f t="shared" si="11"/>
        <v>107.59905381431105</v>
      </c>
      <c r="G61" s="15"/>
      <c r="H61" s="131">
        <v>499</v>
      </c>
      <c r="I61" s="197">
        <v>17</v>
      </c>
      <c r="J61" s="224" t="s">
        <v>22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3</v>
      </c>
      <c r="C62" s="52">
        <f t="shared" si="8"/>
        <v>2554</v>
      </c>
      <c r="D62" s="139">
        <f t="shared" si="10"/>
        <v>6769</v>
      </c>
      <c r="E62" s="66">
        <f t="shared" si="9"/>
        <v>73.054919908466815</v>
      </c>
      <c r="F62" s="66">
        <f t="shared" si="11"/>
        <v>37.730831732899986</v>
      </c>
      <c r="G62" s="16"/>
      <c r="H62" s="131">
        <v>384</v>
      </c>
      <c r="I62" s="244">
        <v>21</v>
      </c>
      <c r="J62" s="5" t="s">
        <v>189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21</v>
      </c>
      <c r="C63" s="447">
        <f t="shared" si="8"/>
        <v>1705</v>
      </c>
      <c r="D63" s="195">
        <f t="shared" si="10"/>
        <v>2213</v>
      </c>
      <c r="E63" s="72">
        <f t="shared" si="9"/>
        <v>95.786516853932582</v>
      </c>
      <c r="F63" s="72">
        <f t="shared" si="11"/>
        <v>77.044735652959787</v>
      </c>
      <c r="G63" s="132"/>
      <c r="H63" s="131">
        <v>240</v>
      </c>
      <c r="I63" s="119">
        <v>19</v>
      </c>
      <c r="J63" s="224" t="s">
        <v>24</v>
      </c>
      <c r="K63" s="5">
        <f>SUM(K49)</f>
        <v>26</v>
      </c>
      <c r="L63" s="224" t="s">
        <v>31</v>
      </c>
      <c r="M63" s="236">
        <v>47320</v>
      </c>
      <c r="N63" s="128">
        <f>SUM(H49)</f>
        <v>49922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119518</v>
      </c>
      <c r="D64" s="196">
        <f t="shared" si="10"/>
        <v>128600</v>
      </c>
      <c r="E64" s="85">
        <f t="shared" si="9"/>
        <v>107.77388026727503</v>
      </c>
      <c r="F64" s="85">
        <f t="shared" si="11"/>
        <v>92.937791601866252</v>
      </c>
      <c r="G64" s="84"/>
      <c r="H64" s="176">
        <v>120</v>
      </c>
      <c r="I64" s="119">
        <v>39</v>
      </c>
      <c r="J64" s="224" t="s">
        <v>40</v>
      </c>
      <c r="K64" s="5">
        <f t="shared" ref="K64:K72" si="12">SUM(K50)</f>
        <v>33</v>
      </c>
      <c r="L64" s="224" t="s">
        <v>0</v>
      </c>
      <c r="M64" s="236">
        <v>17347</v>
      </c>
      <c r="N64" s="128">
        <f t="shared" ref="N64:N72" si="13">SUM(H50)</f>
        <v>16994</v>
      </c>
      <c r="O64" s="54"/>
      <c r="S64" s="31"/>
      <c r="T64" s="31"/>
      <c r="U64" s="31"/>
      <c r="V64" s="31"/>
    </row>
    <row r="65" spans="2:22" x14ac:dyDescent="0.15">
      <c r="H65" s="128">
        <v>113</v>
      </c>
      <c r="I65" s="119">
        <v>9</v>
      </c>
      <c r="J65" s="454" t="s">
        <v>199</v>
      </c>
      <c r="K65" s="5">
        <f t="shared" si="12"/>
        <v>13</v>
      </c>
      <c r="L65" s="224" t="s">
        <v>7</v>
      </c>
      <c r="M65" s="236">
        <v>8851</v>
      </c>
      <c r="N65" s="128">
        <f t="shared" si="13"/>
        <v>13448</v>
      </c>
      <c r="O65" s="54"/>
      <c r="S65" s="31"/>
      <c r="T65" s="31"/>
      <c r="U65" s="31"/>
      <c r="V65" s="31"/>
    </row>
    <row r="66" spans="2:22" x14ac:dyDescent="0.15">
      <c r="H66" s="52">
        <v>106</v>
      </c>
      <c r="I66" s="119">
        <v>23</v>
      </c>
      <c r="J66" s="224" t="s">
        <v>28</v>
      </c>
      <c r="K66" s="5">
        <f t="shared" si="12"/>
        <v>25</v>
      </c>
      <c r="L66" s="224" t="s">
        <v>30</v>
      </c>
      <c r="M66" s="236">
        <v>8615</v>
      </c>
      <c r="N66" s="128">
        <f t="shared" si="13"/>
        <v>8029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128">
        <v>105</v>
      </c>
      <c r="I67" s="119">
        <v>4</v>
      </c>
      <c r="J67" s="224" t="s">
        <v>12</v>
      </c>
      <c r="K67" s="5">
        <f t="shared" si="12"/>
        <v>34</v>
      </c>
      <c r="L67" s="224" t="s">
        <v>1</v>
      </c>
      <c r="M67" s="236">
        <v>7440</v>
      </c>
      <c r="N67" s="128">
        <f t="shared" si="13"/>
        <v>7584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53">
        <v>46</v>
      </c>
      <c r="I68" s="119">
        <v>37</v>
      </c>
      <c r="J68" s="224" t="s">
        <v>38</v>
      </c>
      <c r="K68" s="5">
        <f t="shared" si="12"/>
        <v>40</v>
      </c>
      <c r="L68" s="224" t="s">
        <v>2</v>
      </c>
      <c r="M68" s="236">
        <v>3888</v>
      </c>
      <c r="N68" s="128">
        <f t="shared" si="13"/>
        <v>7002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53">
        <v>36</v>
      </c>
      <c r="I69" s="119">
        <v>27</v>
      </c>
      <c r="J69" s="224" t="s">
        <v>32</v>
      </c>
      <c r="K69" s="5">
        <f t="shared" si="12"/>
        <v>36</v>
      </c>
      <c r="L69" s="224" t="s">
        <v>5</v>
      </c>
      <c r="M69" s="236">
        <v>5093</v>
      </c>
      <c r="N69" s="128">
        <f t="shared" si="13"/>
        <v>4296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53">
        <v>24</v>
      </c>
      <c r="I70" s="119">
        <v>1</v>
      </c>
      <c r="J70" s="224" t="s">
        <v>4</v>
      </c>
      <c r="K70" s="5">
        <f t="shared" si="12"/>
        <v>24</v>
      </c>
      <c r="L70" s="224" t="s">
        <v>29</v>
      </c>
      <c r="M70" s="236">
        <v>2713</v>
      </c>
      <c r="N70" s="128">
        <f t="shared" si="13"/>
        <v>3639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127">
        <v>23</v>
      </c>
      <c r="I71" s="119">
        <v>29</v>
      </c>
      <c r="J71" s="224" t="s">
        <v>116</v>
      </c>
      <c r="K71" s="5">
        <f t="shared" si="12"/>
        <v>16</v>
      </c>
      <c r="L71" s="224" t="s">
        <v>3</v>
      </c>
      <c r="M71" s="236">
        <v>3496</v>
      </c>
      <c r="N71" s="128">
        <f t="shared" si="13"/>
        <v>2554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452">
        <v>8</v>
      </c>
      <c r="I72" s="119">
        <v>30</v>
      </c>
      <c r="J72" s="224" t="s">
        <v>34</v>
      </c>
      <c r="K72" s="5">
        <f t="shared" si="12"/>
        <v>15</v>
      </c>
      <c r="L72" s="227" t="s">
        <v>21</v>
      </c>
      <c r="M72" s="237">
        <v>1780</v>
      </c>
      <c r="N72" s="128">
        <f t="shared" si="13"/>
        <v>1705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127">
        <v>0</v>
      </c>
      <c r="I73" s="119">
        <v>2</v>
      </c>
      <c r="J73" s="224" t="s">
        <v>6</v>
      </c>
      <c r="K73" s="52"/>
      <c r="L73" s="383" t="s">
        <v>106</v>
      </c>
      <c r="M73" s="235">
        <v>110897</v>
      </c>
      <c r="N73" s="234">
        <f>SUM(H89)</f>
        <v>119518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397">
        <v>0</v>
      </c>
      <c r="I74" s="119">
        <v>3</v>
      </c>
      <c r="J74" s="224" t="s">
        <v>11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53">
        <v>0</v>
      </c>
      <c r="I75" s="119">
        <v>5</v>
      </c>
      <c r="J75" s="224" t="s">
        <v>13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127">
        <v>0</v>
      </c>
      <c r="I76" s="119">
        <v>6</v>
      </c>
      <c r="J76" s="224" t="s">
        <v>14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53">
        <v>0</v>
      </c>
      <c r="I77" s="119">
        <v>7</v>
      </c>
      <c r="J77" s="224" t="s">
        <v>15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452">
        <v>0</v>
      </c>
      <c r="I78" s="119">
        <v>8</v>
      </c>
      <c r="J78" s="224" t="s">
        <v>16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128">
        <v>0</v>
      </c>
      <c r="I79" s="119">
        <v>10</v>
      </c>
      <c r="J79" s="224" t="s">
        <v>17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53">
        <v>0</v>
      </c>
      <c r="I80" s="119">
        <v>11</v>
      </c>
      <c r="J80" s="224" t="s">
        <v>18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169">
        <v>0</v>
      </c>
      <c r="I81" s="119">
        <v>12</v>
      </c>
      <c r="J81" s="224" t="s">
        <v>19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6">
        <v>0</v>
      </c>
      <c r="I82" s="119">
        <v>14</v>
      </c>
      <c r="J82" s="224" t="s">
        <v>20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53">
        <v>0</v>
      </c>
      <c r="I83" s="119">
        <v>18</v>
      </c>
      <c r="J83" s="224" t="s">
        <v>23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53">
        <v>0</v>
      </c>
      <c r="I84" s="119">
        <v>20</v>
      </c>
      <c r="J84" s="224" t="s">
        <v>25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53">
        <v>0</v>
      </c>
      <c r="I85" s="119">
        <v>28</v>
      </c>
      <c r="J85" s="224" t="s">
        <v>33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127">
        <v>0</v>
      </c>
      <c r="I86" s="119">
        <v>31</v>
      </c>
      <c r="J86" s="224" t="s">
        <v>117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127">
        <v>0</v>
      </c>
      <c r="I87" s="119">
        <v>32</v>
      </c>
      <c r="J87" s="224" t="s">
        <v>36</v>
      </c>
      <c r="L87" s="57"/>
      <c r="M87" s="31"/>
      <c r="N87" s="31"/>
      <c r="O87" s="31"/>
      <c r="S87" s="37"/>
      <c r="T87" s="37"/>
    </row>
    <row r="88" spans="8:22" x14ac:dyDescent="0.15">
      <c r="H88" s="53">
        <v>0</v>
      </c>
      <c r="I88" s="119">
        <v>35</v>
      </c>
      <c r="J88" s="224" t="s">
        <v>37</v>
      </c>
      <c r="L88" s="57"/>
      <c r="M88" s="31"/>
      <c r="N88" s="31"/>
      <c r="O88" s="31"/>
      <c r="Q88" s="31"/>
    </row>
    <row r="89" spans="8:22" x14ac:dyDescent="0.15">
      <c r="H89" s="165">
        <f>SUM(H49:H88)</f>
        <v>119518</v>
      </c>
      <c r="I89" s="119"/>
      <c r="J89" s="5" t="s">
        <v>111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C18" sqref="C1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84" t="s">
        <v>216</v>
      </c>
      <c r="I2" s="119"/>
      <c r="J2" s="259" t="s">
        <v>124</v>
      </c>
      <c r="K2" s="5"/>
      <c r="L2" s="251" t="s">
        <v>215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28">
        <v>22673</v>
      </c>
      <c r="I4" s="119">
        <v>2</v>
      </c>
      <c r="J4" s="40" t="s">
        <v>6</v>
      </c>
      <c r="K4" s="277">
        <f>SUM(I4)</f>
        <v>2</v>
      </c>
      <c r="L4" s="374">
        <v>9219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53">
        <v>19762</v>
      </c>
      <c r="I5" s="119">
        <v>33</v>
      </c>
      <c r="J5" s="40" t="s">
        <v>0</v>
      </c>
      <c r="K5" s="277">
        <f t="shared" ref="K5:K13" si="0">SUM(I5)</f>
        <v>33</v>
      </c>
      <c r="L5" s="374">
        <v>19750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27">
        <v>19013</v>
      </c>
      <c r="I6" s="119">
        <v>31</v>
      </c>
      <c r="J6" s="40" t="s">
        <v>71</v>
      </c>
      <c r="K6" s="277">
        <f t="shared" si="0"/>
        <v>31</v>
      </c>
      <c r="L6" s="374">
        <v>13904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127">
        <v>18744</v>
      </c>
      <c r="I7" s="119">
        <v>3</v>
      </c>
      <c r="J7" s="40" t="s">
        <v>11</v>
      </c>
      <c r="K7" s="277">
        <f t="shared" si="0"/>
        <v>3</v>
      </c>
      <c r="L7" s="374">
        <v>23901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27">
        <v>17988</v>
      </c>
      <c r="I8" s="119">
        <v>17</v>
      </c>
      <c r="J8" s="40" t="s">
        <v>22</v>
      </c>
      <c r="K8" s="277">
        <f t="shared" si="0"/>
        <v>17</v>
      </c>
      <c r="L8" s="374">
        <v>16668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27">
        <v>15920</v>
      </c>
      <c r="I9" s="119">
        <v>34</v>
      </c>
      <c r="J9" s="40" t="s">
        <v>1</v>
      </c>
      <c r="K9" s="277">
        <f t="shared" si="0"/>
        <v>34</v>
      </c>
      <c r="L9" s="374">
        <v>15976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27">
        <v>13885</v>
      </c>
      <c r="I10" s="119">
        <v>40</v>
      </c>
      <c r="J10" s="40" t="s">
        <v>2</v>
      </c>
      <c r="K10" s="277">
        <f t="shared" si="0"/>
        <v>40</v>
      </c>
      <c r="L10" s="374">
        <v>12569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127">
        <v>10739</v>
      </c>
      <c r="I11" s="119">
        <v>13</v>
      </c>
      <c r="J11" s="40" t="s">
        <v>7</v>
      </c>
      <c r="K11" s="277">
        <f t="shared" si="0"/>
        <v>13</v>
      </c>
      <c r="L11" s="374">
        <v>10221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38">
        <v>6986</v>
      </c>
      <c r="I12" s="119">
        <v>11</v>
      </c>
      <c r="J12" s="40" t="s">
        <v>18</v>
      </c>
      <c r="K12" s="277">
        <f t="shared" si="0"/>
        <v>11</v>
      </c>
      <c r="L12" s="375">
        <v>9790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551">
        <v>6647</v>
      </c>
      <c r="I13" s="194">
        <v>16</v>
      </c>
      <c r="J13" s="103" t="s">
        <v>3</v>
      </c>
      <c r="K13" s="277">
        <f t="shared" si="0"/>
        <v>16</v>
      </c>
      <c r="L13" s="375">
        <v>8149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537">
        <v>6277</v>
      </c>
      <c r="I14" s="303">
        <v>25</v>
      </c>
      <c r="J14" s="520" t="s">
        <v>30</v>
      </c>
      <c r="K14" s="151" t="s">
        <v>8</v>
      </c>
      <c r="L14" s="376">
        <v>174537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5815</v>
      </c>
      <c r="I15" s="119">
        <v>38</v>
      </c>
      <c r="J15" s="40" t="s">
        <v>39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53">
        <v>5601</v>
      </c>
      <c r="I16" s="119">
        <v>21</v>
      </c>
      <c r="J16" s="454" t="s">
        <v>193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4899</v>
      </c>
      <c r="I17" s="119">
        <v>26</v>
      </c>
      <c r="J17" s="40" t="s">
        <v>31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69">
        <v>4611</v>
      </c>
      <c r="I18" s="119">
        <v>24</v>
      </c>
      <c r="J18" s="404" t="s">
        <v>29</v>
      </c>
      <c r="K18" s="1"/>
      <c r="L18" s="260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28">
        <v>3069</v>
      </c>
      <c r="I19" s="119">
        <v>14</v>
      </c>
      <c r="J19" s="40" t="s">
        <v>20</v>
      </c>
      <c r="K19" s="163">
        <f>SUM(I4)</f>
        <v>2</v>
      </c>
      <c r="L19" s="40" t="s">
        <v>6</v>
      </c>
      <c r="M19" s="521">
        <v>18387</v>
      </c>
      <c r="N19" s="128">
        <f>SUM(H4)</f>
        <v>22673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216</v>
      </c>
      <c r="D20" s="74" t="s">
        <v>215</v>
      </c>
      <c r="E20" s="74" t="s">
        <v>54</v>
      </c>
      <c r="F20" s="74" t="s">
        <v>53</v>
      </c>
      <c r="G20" s="75" t="s">
        <v>55</v>
      </c>
      <c r="H20" s="127">
        <v>2067</v>
      </c>
      <c r="I20" s="119">
        <v>1</v>
      </c>
      <c r="J20" s="40" t="s">
        <v>4</v>
      </c>
      <c r="K20" s="163">
        <f t="shared" ref="K20:K28" si="1">SUM(I5)</f>
        <v>33</v>
      </c>
      <c r="L20" s="40" t="s">
        <v>0</v>
      </c>
      <c r="M20" s="522">
        <v>25066</v>
      </c>
      <c r="N20" s="128">
        <f t="shared" ref="N20:N28" si="2">SUM(H5)</f>
        <v>19762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6</v>
      </c>
      <c r="C21" s="276">
        <f>SUM(H4)</f>
        <v>22673</v>
      </c>
      <c r="D21" s="9">
        <f>SUM(L4)</f>
        <v>9219</v>
      </c>
      <c r="E21" s="66">
        <f t="shared" ref="E21:E30" si="3">SUM(N19/M19*100)</f>
        <v>123.30994724533637</v>
      </c>
      <c r="F21" s="66">
        <f t="shared" ref="F21:F31" si="4">SUM(C21/D21*100)</f>
        <v>245.93773728170083</v>
      </c>
      <c r="G21" s="77"/>
      <c r="H21" s="127">
        <v>1219</v>
      </c>
      <c r="I21" s="119">
        <v>9</v>
      </c>
      <c r="J21" s="454" t="s">
        <v>201</v>
      </c>
      <c r="K21" s="163">
        <f t="shared" si="1"/>
        <v>31</v>
      </c>
      <c r="L21" s="40" t="s">
        <v>71</v>
      </c>
      <c r="M21" s="522">
        <v>22798</v>
      </c>
      <c r="N21" s="128">
        <f t="shared" si="2"/>
        <v>19013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0</v>
      </c>
      <c r="C22" s="276">
        <f t="shared" ref="C22:C30" si="5">SUM(H5)</f>
        <v>19762</v>
      </c>
      <c r="D22" s="9">
        <f t="shared" ref="D22:D30" si="6">SUM(L5)</f>
        <v>19750</v>
      </c>
      <c r="E22" s="66">
        <f t="shared" si="3"/>
        <v>78.839862762307504</v>
      </c>
      <c r="F22" s="66">
        <f t="shared" si="4"/>
        <v>100.06075949367089</v>
      </c>
      <c r="G22" s="77"/>
      <c r="H22" s="127">
        <v>1084</v>
      </c>
      <c r="I22" s="119">
        <v>36</v>
      </c>
      <c r="J22" s="40" t="s">
        <v>5</v>
      </c>
      <c r="K22" s="163">
        <f t="shared" si="1"/>
        <v>3</v>
      </c>
      <c r="L22" s="40" t="s">
        <v>11</v>
      </c>
      <c r="M22" s="522">
        <v>16661</v>
      </c>
      <c r="N22" s="128">
        <f t="shared" si="2"/>
        <v>18744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71</v>
      </c>
      <c r="C23" s="541">
        <f t="shared" si="5"/>
        <v>19013</v>
      </c>
      <c r="D23" s="139">
        <f t="shared" si="6"/>
        <v>13904</v>
      </c>
      <c r="E23" s="542">
        <f t="shared" si="3"/>
        <v>83.397666461970346</v>
      </c>
      <c r="F23" s="542">
        <f t="shared" si="4"/>
        <v>136.74482163406213</v>
      </c>
      <c r="G23" s="77"/>
      <c r="H23" s="127">
        <v>675</v>
      </c>
      <c r="I23" s="119">
        <v>27</v>
      </c>
      <c r="J23" s="40" t="s">
        <v>32</v>
      </c>
      <c r="K23" s="163">
        <f t="shared" si="1"/>
        <v>17</v>
      </c>
      <c r="L23" s="40" t="s">
        <v>22</v>
      </c>
      <c r="M23" s="522">
        <v>22755</v>
      </c>
      <c r="N23" s="128">
        <f t="shared" si="2"/>
        <v>17988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11</v>
      </c>
      <c r="C24" s="276">
        <f t="shared" si="5"/>
        <v>18744</v>
      </c>
      <c r="D24" s="9">
        <f t="shared" si="6"/>
        <v>23901</v>
      </c>
      <c r="E24" s="66">
        <f t="shared" si="3"/>
        <v>112.50225076526019</v>
      </c>
      <c r="F24" s="66">
        <f t="shared" si="4"/>
        <v>78.423496924814856</v>
      </c>
      <c r="G24" s="77"/>
      <c r="H24" s="127">
        <v>351</v>
      </c>
      <c r="I24" s="119">
        <v>12</v>
      </c>
      <c r="J24" s="40" t="s">
        <v>19</v>
      </c>
      <c r="K24" s="163">
        <f t="shared" si="1"/>
        <v>34</v>
      </c>
      <c r="L24" s="40" t="s">
        <v>1</v>
      </c>
      <c r="M24" s="522">
        <v>17719</v>
      </c>
      <c r="N24" s="128">
        <f t="shared" si="2"/>
        <v>15920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22</v>
      </c>
      <c r="C25" s="276">
        <f t="shared" si="5"/>
        <v>17988</v>
      </c>
      <c r="D25" s="9">
        <f t="shared" si="6"/>
        <v>16668</v>
      </c>
      <c r="E25" s="66">
        <f t="shared" si="3"/>
        <v>79.050758075148323</v>
      </c>
      <c r="F25" s="66">
        <f t="shared" si="4"/>
        <v>107.91936645068394</v>
      </c>
      <c r="G25" s="87"/>
      <c r="H25" s="127">
        <v>285</v>
      </c>
      <c r="I25" s="119">
        <v>39</v>
      </c>
      <c r="J25" s="40" t="s">
        <v>40</v>
      </c>
      <c r="K25" s="163">
        <f t="shared" si="1"/>
        <v>40</v>
      </c>
      <c r="L25" s="40" t="s">
        <v>2</v>
      </c>
      <c r="M25" s="522">
        <v>14325</v>
      </c>
      <c r="N25" s="128">
        <f t="shared" si="2"/>
        <v>13885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40" t="s">
        <v>1</v>
      </c>
      <c r="C26" s="276">
        <f t="shared" si="5"/>
        <v>15920</v>
      </c>
      <c r="D26" s="9">
        <f t="shared" si="6"/>
        <v>15976</v>
      </c>
      <c r="E26" s="66">
        <f t="shared" si="3"/>
        <v>89.847056831649638</v>
      </c>
      <c r="F26" s="66">
        <f t="shared" si="4"/>
        <v>99.649474211316985</v>
      </c>
      <c r="G26" s="77"/>
      <c r="H26" s="127">
        <v>218</v>
      </c>
      <c r="I26" s="119">
        <v>20</v>
      </c>
      <c r="J26" s="40" t="s">
        <v>25</v>
      </c>
      <c r="K26" s="163">
        <f t="shared" si="1"/>
        <v>13</v>
      </c>
      <c r="L26" s="40" t="s">
        <v>7</v>
      </c>
      <c r="M26" s="522">
        <v>8911</v>
      </c>
      <c r="N26" s="128">
        <f t="shared" si="2"/>
        <v>10739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" t="s">
        <v>2</v>
      </c>
      <c r="C27" s="276">
        <f t="shared" si="5"/>
        <v>13885</v>
      </c>
      <c r="D27" s="9">
        <f t="shared" si="6"/>
        <v>12569</v>
      </c>
      <c r="E27" s="66">
        <f t="shared" si="3"/>
        <v>96.928446771378702</v>
      </c>
      <c r="F27" s="66">
        <f t="shared" si="4"/>
        <v>110.47020447131833</v>
      </c>
      <c r="G27" s="77"/>
      <c r="H27" s="127">
        <v>194</v>
      </c>
      <c r="I27" s="119">
        <v>32</v>
      </c>
      <c r="J27" s="40" t="s">
        <v>36</v>
      </c>
      <c r="K27" s="163">
        <f t="shared" si="1"/>
        <v>11</v>
      </c>
      <c r="L27" s="40" t="s">
        <v>18</v>
      </c>
      <c r="M27" s="523">
        <v>9418</v>
      </c>
      <c r="N27" s="128">
        <f t="shared" si="2"/>
        <v>6986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" t="s">
        <v>7</v>
      </c>
      <c r="C28" s="276">
        <f t="shared" si="5"/>
        <v>10739</v>
      </c>
      <c r="D28" s="9">
        <f t="shared" si="6"/>
        <v>10221</v>
      </c>
      <c r="E28" s="66">
        <f t="shared" si="3"/>
        <v>120.51397149590395</v>
      </c>
      <c r="F28" s="66">
        <f t="shared" si="4"/>
        <v>105.06799726054201</v>
      </c>
      <c r="G28" s="88"/>
      <c r="H28" s="127">
        <v>160</v>
      </c>
      <c r="I28" s="119">
        <v>29</v>
      </c>
      <c r="J28" s="40" t="s">
        <v>57</v>
      </c>
      <c r="K28" s="252">
        <f t="shared" si="1"/>
        <v>16</v>
      </c>
      <c r="L28" s="103" t="s">
        <v>3</v>
      </c>
      <c r="M28" s="524">
        <v>8570</v>
      </c>
      <c r="N28" s="233">
        <f t="shared" si="2"/>
        <v>6647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0" t="s">
        <v>18</v>
      </c>
      <c r="C29" s="276">
        <f t="shared" si="5"/>
        <v>6986</v>
      </c>
      <c r="D29" s="9">
        <f t="shared" si="6"/>
        <v>9790</v>
      </c>
      <c r="E29" s="66">
        <f t="shared" si="3"/>
        <v>74.177107666171167</v>
      </c>
      <c r="F29" s="66">
        <f t="shared" si="4"/>
        <v>71.3585291113381</v>
      </c>
      <c r="G29" s="87"/>
      <c r="H29" s="127">
        <v>117</v>
      </c>
      <c r="I29" s="119">
        <v>35</v>
      </c>
      <c r="J29" s="40" t="s">
        <v>37</v>
      </c>
      <c r="K29" s="161"/>
      <c r="L29" s="161" t="s">
        <v>205</v>
      </c>
      <c r="M29" s="525">
        <v>202545</v>
      </c>
      <c r="N29" s="241">
        <f>SUM(H44)</f>
        <v>189299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103" t="s">
        <v>3</v>
      </c>
      <c r="C30" s="276">
        <f t="shared" si="5"/>
        <v>6647</v>
      </c>
      <c r="D30" s="9">
        <f t="shared" si="6"/>
        <v>8149</v>
      </c>
      <c r="E30" s="72">
        <f t="shared" si="3"/>
        <v>77.561260210035016</v>
      </c>
      <c r="F30" s="78">
        <f t="shared" si="4"/>
        <v>81.568290587802181</v>
      </c>
      <c r="G30" s="90"/>
      <c r="H30" s="127">
        <v>82</v>
      </c>
      <c r="I30" s="119">
        <v>10</v>
      </c>
      <c r="J30" s="40" t="s">
        <v>17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189299</v>
      </c>
      <c r="D31" s="82">
        <f>SUM(L14)</f>
        <v>174537</v>
      </c>
      <c r="E31" s="85">
        <f>SUM(N29/M29*100)</f>
        <v>93.460218716828365</v>
      </c>
      <c r="F31" s="78">
        <f t="shared" si="4"/>
        <v>108.45780550828763</v>
      </c>
      <c r="G31" s="86"/>
      <c r="H31" s="452">
        <v>80</v>
      </c>
      <c r="I31" s="119">
        <v>4</v>
      </c>
      <c r="J31" s="40" t="s">
        <v>12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28">
        <v>52</v>
      </c>
      <c r="I32" s="119">
        <v>18</v>
      </c>
      <c r="J32" s="40" t="s">
        <v>23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127">
        <v>43</v>
      </c>
      <c r="I33" s="119">
        <v>5</v>
      </c>
      <c r="J33" s="40" t="s">
        <v>13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397">
        <v>31</v>
      </c>
      <c r="I34" s="119">
        <v>19</v>
      </c>
      <c r="J34" s="40" t="s">
        <v>24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169">
        <v>11</v>
      </c>
      <c r="I35" s="119">
        <v>23</v>
      </c>
      <c r="J35" s="40" t="s">
        <v>28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28">
        <v>1</v>
      </c>
      <c r="I36" s="119">
        <v>15</v>
      </c>
      <c r="J36" s="40" t="s">
        <v>21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127">
        <v>0</v>
      </c>
      <c r="I37" s="119">
        <v>6</v>
      </c>
      <c r="J37" s="40" t="s">
        <v>14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397">
        <v>0</v>
      </c>
      <c r="I38" s="119">
        <v>7</v>
      </c>
      <c r="J38" s="40" t="s">
        <v>15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8</v>
      </c>
      <c r="J39" s="40" t="s">
        <v>16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127">
        <v>0</v>
      </c>
      <c r="I40" s="119">
        <v>22</v>
      </c>
      <c r="J40" s="40" t="s">
        <v>27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27">
        <v>0</v>
      </c>
      <c r="I41" s="119">
        <v>28</v>
      </c>
      <c r="J41" s="40" t="s">
        <v>33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397">
        <v>0</v>
      </c>
      <c r="I42" s="119">
        <v>30</v>
      </c>
      <c r="J42" s="40" t="s">
        <v>34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127">
        <v>0</v>
      </c>
      <c r="I43" s="119">
        <v>37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189299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216</v>
      </c>
      <c r="I48" s="119"/>
      <c r="J48" s="262" t="s">
        <v>104</v>
      </c>
      <c r="K48" s="5"/>
      <c r="L48" s="443" t="s">
        <v>215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3" t="s">
        <v>229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52">
        <v>18410</v>
      </c>
      <c r="I50" s="119">
        <v>16</v>
      </c>
      <c r="J50" s="40" t="s">
        <v>3</v>
      </c>
      <c r="K50" s="441">
        <f>SUM(I50)</f>
        <v>16</v>
      </c>
      <c r="L50" s="444">
        <v>28876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53">
        <v>7828</v>
      </c>
      <c r="I51" s="119">
        <v>33</v>
      </c>
      <c r="J51" s="40" t="s">
        <v>0</v>
      </c>
      <c r="K51" s="441">
        <f t="shared" ref="K51:K59" si="7">SUM(I51)</f>
        <v>33</v>
      </c>
      <c r="L51" s="445">
        <v>2658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53">
        <v>5790</v>
      </c>
      <c r="I52" s="119">
        <v>38</v>
      </c>
      <c r="J52" s="40" t="s">
        <v>39</v>
      </c>
      <c r="K52" s="441">
        <f t="shared" si="7"/>
        <v>38</v>
      </c>
      <c r="L52" s="445">
        <v>5000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216</v>
      </c>
      <c r="D53" s="74" t="s">
        <v>215</v>
      </c>
      <c r="E53" s="74" t="s">
        <v>54</v>
      </c>
      <c r="F53" s="74" t="s">
        <v>53</v>
      </c>
      <c r="G53" s="75" t="s">
        <v>55</v>
      </c>
      <c r="H53" s="127">
        <v>3218</v>
      </c>
      <c r="I53" s="119">
        <v>26</v>
      </c>
      <c r="J53" s="40" t="s">
        <v>31</v>
      </c>
      <c r="K53" s="441">
        <f t="shared" si="7"/>
        <v>26</v>
      </c>
      <c r="L53" s="445">
        <v>2815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18410</v>
      </c>
      <c r="D54" s="139">
        <f>SUM(L50)</f>
        <v>28876</v>
      </c>
      <c r="E54" s="66">
        <f t="shared" ref="E54:E63" si="8">SUM(N67/M67*100)</f>
        <v>53.600023291699415</v>
      </c>
      <c r="F54" s="66">
        <f t="shared" ref="F54:F61" si="9">SUM(C54/D54*100)</f>
        <v>63.755367779470838</v>
      </c>
      <c r="G54" s="77"/>
      <c r="H54" s="53">
        <v>2409</v>
      </c>
      <c r="I54" s="119">
        <v>34</v>
      </c>
      <c r="J54" s="40" t="s">
        <v>1</v>
      </c>
      <c r="K54" s="441">
        <f t="shared" si="7"/>
        <v>34</v>
      </c>
      <c r="L54" s="445">
        <v>580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0</v>
      </c>
      <c r="C55" s="52">
        <f t="shared" ref="C55:C63" si="10">SUM(H51)</f>
        <v>7828</v>
      </c>
      <c r="D55" s="139">
        <f t="shared" ref="D55:D63" si="11">SUM(L51)</f>
        <v>2658</v>
      </c>
      <c r="E55" s="66">
        <f t="shared" si="8"/>
        <v>95.685124067962363</v>
      </c>
      <c r="F55" s="66">
        <f t="shared" si="9"/>
        <v>294.50714823175321</v>
      </c>
      <c r="G55" s="77"/>
      <c r="H55" s="53">
        <v>1221</v>
      </c>
      <c r="I55" s="119">
        <v>25</v>
      </c>
      <c r="J55" s="40" t="s">
        <v>30</v>
      </c>
      <c r="K55" s="441">
        <f t="shared" si="7"/>
        <v>25</v>
      </c>
      <c r="L55" s="445">
        <v>1414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39</v>
      </c>
      <c r="C56" s="52">
        <f t="shared" si="10"/>
        <v>5790</v>
      </c>
      <c r="D56" s="139">
        <f t="shared" si="11"/>
        <v>5000</v>
      </c>
      <c r="E56" s="66">
        <f t="shared" si="8"/>
        <v>61.101730688054033</v>
      </c>
      <c r="F56" s="66">
        <f t="shared" si="9"/>
        <v>115.8</v>
      </c>
      <c r="G56" s="77"/>
      <c r="H56" s="53">
        <v>621</v>
      </c>
      <c r="I56" s="119">
        <v>14</v>
      </c>
      <c r="J56" s="40" t="s">
        <v>20</v>
      </c>
      <c r="K56" s="441">
        <f t="shared" si="7"/>
        <v>14</v>
      </c>
      <c r="L56" s="445">
        <v>524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31</v>
      </c>
      <c r="C57" s="52">
        <f t="shared" si="10"/>
        <v>3218</v>
      </c>
      <c r="D57" s="139">
        <f t="shared" si="11"/>
        <v>2815</v>
      </c>
      <c r="E57" s="66">
        <f t="shared" si="8"/>
        <v>131.66939443535188</v>
      </c>
      <c r="F57" s="66">
        <f t="shared" si="9"/>
        <v>114.31616341030195</v>
      </c>
      <c r="G57" s="77"/>
      <c r="H57" s="127">
        <v>600</v>
      </c>
      <c r="I57" s="119">
        <v>36</v>
      </c>
      <c r="J57" s="40" t="s">
        <v>5</v>
      </c>
      <c r="K57" s="441">
        <f t="shared" si="7"/>
        <v>36</v>
      </c>
      <c r="L57" s="445">
        <v>39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1</v>
      </c>
      <c r="C58" s="52">
        <f t="shared" si="10"/>
        <v>2409</v>
      </c>
      <c r="D58" s="139">
        <f t="shared" si="11"/>
        <v>580</v>
      </c>
      <c r="E58" s="66">
        <f t="shared" si="8"/>
        <v>92.087155963302749</v>
      </c>
      <c r="F58" s="66">
        <f t="shared" si="9"/>
        <v>415.34482758620692</v>
      </c>
      <c r="G58" s="87"/>
      <c r="H58" s="127">
        <v>588</v>
      </c>
      <c r="I58" s="119">
        <v>31</v>
      </c>
      <c r="J58" s="40" t="s">
        <v>128</v>
      </c>
      <c r="K58" s="441">
        <f t="shared" si="7"/>
        <v>31</v>
      </c>
      <c r="L58" s="445">
        <v>465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30</v>
      </c>
      <c r="C59" s="52">
        <f t="shared" si="10"/>
        <v>1221</v>
      </c>
      <c r="D59" s="139">
        <f t="shared" si="11"/>
        <v>1414</v>
      </c>
      <c r="E59" s="66">
        <f t="shared" si="8"/>
        <v>32.089356110381075</v>
      </c>
      <c r="F59" s="66">
        <f t="shared" si="9"/>
        <v>86.350777934936346</v>
      </c>
      <c r="G59" s="77"/>
      <c r="H59" s="535">
        <v>585</v>
      </c>
      <c r="I59" s="194">
        <v>40</v>
      </c>
      <c r="J59" s="103" t="s">
        <v>2</v>
      </c>
      <c r="K59" s="442">
        <f t="shared" si="7"/>
        <v>40</v>
      </c>
      <c r="L59" s="446">
        <v>411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506">
        <v>7</v>
      </c>
      <c r="B60" s="40" t="s">
        <v>20</v>
      </c>
      <c r="C60" s="128">
        <f t="shared" si="10"/>
        <v>621</v>
      </c>
      <c r="D60" s="139">
        <f t="shared" si="11"/>
        <v>524</v>
      </c>
      <c r="E60" s="66">
        <f t="shared" si="8"/>
        <v>102.13815789473684</v>
      </c>
      <c r="F60" s="66">
        <f t="shared" si="9"/>
        <v>118.51145038167938</v>
      </c>
      <c r="G60" s="507"/>
      <c r="H60" s="552">
        <v>441</v>
      </c>
      <c r="I60" s="303">
        <v>1</v>
      </c>
      <c r="J60" s="520" t="s">
        <v>4</v>
      </c>
      <c r="K60" s="508" t="s">
        <v>8</v>
      </c>
      <c r="L60" s="532">
        <v>43700</v>
      </c>
      <c r="M60" s="509"/>
      <c r="N60" s="130"/>
      <c r="Q60" s="129"/>
      <c r="R60" s="509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5</v>
      </c>
      <c r="C61" s="52">
        <f t="shared" si="10"/>
        <v>600</v>
      </c>
      <c r="D61" s="139">
        <f t="shared" si="11"/>
        <v>39</v>
      </c>
      <c r="E61" s="66">
        <f t="shared" si="8"/>
        <v>77.220077220077215</v>
      </c>
      <c r="F61" s="66">
        <f t="shared" si="9"/>
        <v>1538.4615384615386</v>
      </c>
      <c r="G61" s="88"/>
      <c r="H61" s="53">
        <v>186</v>
      </c>
      <c r="I61" s="119">
        <v>24</v>
      </c>
      <c r="J61" s="404" t="s">
        <v>29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" t="s">
        <v>71</v>
      </c>
      <c r="C62" s="52">
        <f t="shared" si="10"/>
        <v>588</v>
      </c>
      <c r="D62" s="139">
        <f t="shared" si="11"/>
        <v>465</v>
      </c>
      <c r="E62" s="66">
        <f t="shared" si="8"/>
        <v>87.1111111111111</v>
      </c>
      <c r="F62" s="66">
        <f>SUM(C62/D62*100)</f>
        <v>126.45161290322579</v>
      </c>
      <c r="G62" s="87"/>
      <c r="H62" s="53">
        <v>132</v>
      </c>
      <c r="I62" s="119">
        <v>15</v>
      </c>
      <c r="J62" s="40" t="s">
        <v>21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2</v>
      </c>
      <c r="C63" s="52">
        <f t="shared" si="10"/>
        <v>585</v>
      </c>
      <c r="D63" s="139">
        <f t="shared" si="11"/>
        <v>411</v>
      </c>
      <c r="E63" s="72">
        <f t="shared" si="8"/>
        <v>94.507269789983852</v>
      </c>
      <c r="F63" s="66">
        <f>SUM(C63/D63*100)</f>
        <v>142.33576642335765</v>
      </c>
      <c r="G63" s="90"/>
      <c r="H63" s="53">
        <v>90</v>
      </c>
      <c r="I63" s="119">
        <v>37</v>
      </c>
      <c r="J63" s="40" t="s">
        <v>38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42332</v>
      </c>
      <c r="D64" s="82">
        <f>SUM(L60)</f>
        <v>43700</v>
      </c>
      <c r="E64" s="85">
        <f>SUM(N77/M77*100)</f>
        <v>65.397806272207632</v>
      </c>
      <c r="F64" s="85">
        <f>SUM(C64/D64*100)</f>
        <v>96.869565217391312</v>
      </c>
      <c r="G64" s="86"/>
      <c r="H64" s="169">
        <v>80</v>
      </c>
      <c r="I64" s="119">
        <v>9</v>
      </c>
      <c r="J64" s="454" t="s">
        <v>201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2">
        <v>74</v>
      </c>
      <c r="I65" s="119">
        <v>13</v>
      </c>
      <c r="J65" s="40" t="s">
        <v>7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127">
        <v>36</v>
      </c>
      <c r="I66" s="119">
        <v>19</v>
      </c>
      <c r="J66" s="40" t="s">
        <v>24</v>
      </c>
      <c r="K66" s="1"/>
      <c r="L66" s="263" t="s">
        <v>104</v>
      </c>
      <c r="M66" s="465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127">
        <v>20</v>
      </c>
      <c r="I67" s="119">
        <v>17</v>
      </c>
      <c r="J67" s="40" t="s">
        <v>22</v>
      </c>
      <c r="K67" s="5">
        <f>SUM(I50)</f>
        <v>16</v>
      </c>
      <c r="L67" s="40" t="s">
        <v>3</v>
      </c>
      <c r="M67" s="238">
        <v>34347</v>
      </c>
      <c r="N67" s="128">
        <f>SUM(H50)</f>
        <v>18410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127">
        <v>3</v>
      </c>
      <c r="I68" s="119">
        <v>23</v>
      </c>
      <c r="J68" s="40" t="s">
        <v>28</v>
      </c>
      <c r="K68" s="5">
        <f t="shared" ref="K68:K76" si="12">SUM(I51)</f>
        <v>33</v>
      </c>
      <c r="L68" s="40" t="s">
        <v>0</v>
      </c>
      <c r="M68" s="239">
        <v>8181</v>
      </c>
      <c r="N68" s="128">
        <f t="shared" ref="N68:N76" si="13">SUM(H51)</f>
        <v>7828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127">
        <v>0</v>
      </c>
      <c r="I69" s="119">
        <v>2</v>
      </c>
      <c r="J69" s="40" t="s">
        <v>6</v>
      </c>
      <c r="K69" s="5">
        <f t="shared" si="12"/>
        <v>38</v>
      </c>
      <c r="L69" s="40" t="s">
        <v>39</v>
      </c>
      <c r="M69" s="239">
        <v>9476</v>
      </c>
      <c r="N69" s="128">
        <f t="shared" si="13"/>
        <v>5790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53">
        <v>0</v>
      </c>
      <c r="I70" s="119">
        <v>3</v>
      </c>
      <c r="J70" s="40" t="s">
        <v>11</v>
      </c>
      <c r="K70" s="5">
        <f t="shared" si="12"/>
        <v>26</v>
      </c>
      <c r="L70" s="40" t="s">
        <v>31</v>
      </c>
      <c r="M70" s="239">
        <v>2444</v>
      </c>
      <c r="N70" s="128">
        <f t="shared" si="13"/>
        <v>3218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53">
        <v>0</v>
      </c>
      <c r="I71" s="119">
        <v>4</v>
      </c>
      <c r="J71" s="40" t="s">
        <v>12</v>
      </c>
      <c r="K71" s="5">
        <f t="shared" si="12"/>
        <v>34</v>
      </c>
      <c r="L71" s="40" t="s">
        <v>1</v>
      </c>
      <c r="M71" s="239">
        <v>2616</v>
      </c>
      <c r="N71" s="128">
        <f t="shared" si="13"/>
        <v>2409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53">
        <v>0</v>
      </c>
      <c r="I72" s="119">
        <v>5</v>
      </c>
      <c r="J72" s="40" t="s">
        <v>13</v>
      </c>
      <c r="K72" s="5">
        <f t="shared" si="12"/>
        <v>25</v>
      </c>
      <c r="L72" s="40" t="s">
        <v>30</v>
      </c>
      <c r="M72" s="239">
        <v>3805</v>
      </c>
      <c r="N72" s="128">
        <f t="shared" si="13"/>
        <v>1221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53">
        <v>0</v>
      </c>
      <c r="I73" s="119">
        <v>6</v>
      </c>
      <c r="J73" s="40" t="s">
        <v>14</v>
      </c>
      <c r="K73" s="5">
        <f t="shared" si="12"/>
        <v>14</v>
      </c>
      <c r="L73" s="40" t="s">
        <v>20</v>
      </c>
      <c r="M73" s="239">
        <v>608</v>
      </c>
      <c r="N73" s="128">
        <f t="shared" si="13"/>
        <v>621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53">
        <v>0</v>
      </c>
      <c r="I74" s="119">
        <v>7</v>
      </c>
      <c r="J74" s="40" t="s">
        <v>15</v>
      </c>
      <c r="K74" s="5">
        <f t="shared" si="12"/>
        <v>36</v>
      </c>
      <c r="L74" s="40" t="s">
        <v>5</v>
      </c>
      <c r="M74" s="239">
        <v>777</v>
      </c>
      <c r="N74" s="128">
        <f t="shared" si="13"/>
        <v>600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53">
        <v>0</v>
      </c>
      <c r="I75" s="119">
        <v>8</v>
      </c>
      <c r="J75" s="40" t="s">
        <v>16</v>
      </c>
      <c r="K75" s="5">
        <f t="shared" si="12"/>
        <v>31</v>
      </c>
      <c r="L75" s="40" t="s">
        <v>71</v>
      </c>
      <c r="M75" s="239">
        <v>675</v>
      </c>
      <c r="N75" s="128">
        <f t="shared" si="13"/>
        <v>588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53">
        <v>0</v>
      </c>
      <c r="I76" s="119">
        <v>10</v>
      </c>
      <c r="J76" s="40" t="s">
        <v>17</v>
      </c>
      <c r="K76" s="18">
        <f t="shared" si="12"/>
        <v>40</v>
      </c>
      <c r="L76" s="103" t="s">
        <v>2</v>
      </c>
      <c r="M76" s="240">
        <v>619</v>
      </c>
      <c r="N76" s="233">
        <f t="shared" si="13"/>
        <v>585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127">
        <v>0</v>
      </c>
      <c r="I77" s="119">
        <v>11</v>
      </c>
      <c r="J77" s="40" t="s">
        <v>18</v>
      </c>
      <c r="K77" s="5"/>
      <c r="L77" s="161" t="s">
        <v>69</v>
      </c>
      <c r="M77" s="409">
        <v>64730</v>
      </c>
      <c r="N77" s="241">
        <f>SUM(H90)</f>
        <v>42332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52">
        <v>0</v>
      </c>
      <c r="I78" s="119">
        <v>12</v>
      </c>
      <c r="J78" s="40" t="s">
        <v>19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53">
        <v>0</v>
      </c>
      <c r="I79" s="119">
        <v>18</v>
      </c>
      <c r="J79" s="40" t="s">
        <v>23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545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127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127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53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53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42332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C18" sqref="C18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98" t="s">
        <v>219</v>
      </c>
      <c r="I2" s="5"/>
      <c r="J2" s="254" t="s">
        <v>122</v>
      </c>
      <c r="K2" s="117"/>
      <c r="L2" s="432" t="s">
        <v>230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120</v>
      </c>
      <c r="I3" s="5"/>
      <c r="J3" s="202" t="s">
        <v>10</v>
      </c>
      <c r="K3" s="117"/>
      <c r="L3" s="433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28">
        <v>28891</v>
      </c>
      <c r="I4" s="119">
        <v>33</v>
      </c>
      <c r="J4" s="225" t="s">
        <v>0</v>
      </c>
      <c r="K4" s="167">
        <f>SUM(I4)</f>
        <v>33</v>
      </c>
      <c r="L4" s="425">
        <v>25174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397">
        <v>15363</v>
      </c>
      <c r="I5" s="119">
        <v>40</v>
      </c>
      <c r="J5" s="225" t="s">
        <v>2</v>
      </c>
      <c r="K5" s="167">
        <f t="shared" ref="K5:K13" si="0">SUM(I5)</f>
        <v>40</v>
      </c>
      <c r="L5" s="426">
        <v>18026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27">
        <v>9074</v>
      </c>
      <c r="I6" s="119">
        <v>34</v>
      </c>
      <c r="J6" s="225" t="s">
        <v>1</v>
      </c>
      <c r="K6" s="167">
        <f t="shared" si="0"/>
        <v>34</v>
      </c>
      <c r="L6" s="426">
        <v>18157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8640</v>
      </c>
      <c r="I7" s="119">
        <v>9</v>
      </c>
      <c r="J7" s="473" t="s">
        <v>200</v>
      </c>
      <c r="K7" s="167">
        <f t="shared" si="0"/>
        <v>9</v>
      </c>
      <c r="L7" s="426">
        <v>5855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7255</v>
      </c>
      <c r="I8" s="119">
        <v>13</v>
      </c>
      <c r="J8" s="225" t="s">
        <v>7</v>
      </c>
      <c r="K8" s="167">
        <f t="shared" si="0"/>
        <v>13</v>
      </c>
      <c r="L8" s="426">
        <v>5877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27">
        <v>5502</v>
      </c>
      <c r="I9" s="119">
        <v>24</v>
      </c>
      <c r="J9" s="225" t="s">
        <v>29</v>
      </c>
      <c r="K9" s="167">
        <f t="shared" si="0"/>
        <v>24</v>
      </c>
      <c r="L9" s="426">
        <v>6390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397">
        <v>5023</v>
      </c>
      <c r="I10" s="119">
        <v>36</v>
      </c>
      <c r="J10" s="225" t="s">
        <v>5</v>
      </c>
      <c r="K10" s="167">
        <f t="shared" si="0"/>
        <v>36</v>
      </c>
      <c r="L10" s="426">
        <v>4529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27">
        <v>3211</v>
      </c>
      <c r="I11" s="119">
        <v>25</v>
      </c>
      <c r="J11" s="225" t="s">
        <v>30</v>
      </c>
      <c r="K11" s="167">
        <f t="shared" si="0"/>
        <v>25</v>
      </c>
      <c r="L11" s="426">
        <v>5242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1436</v>
      </c>
      <c r="I12" s="119">
        <v>12</v>
      </c>
      <c r="J12" s="225" t="s">
        <v>19</v>
      </c>
      <c r="K12" s="167">
        <f t="shared" si="0"/>
        <v>12</v>
      </c>
      <c r="L12" s="426">
        <v>1430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233">
        <v>986</v>
      </c>
      <c r="I13" s="194">
        <v>31</v>
      </c>
      <c r="J13" s="194" t="s">
        <v>183</v>
      </c>
      <c r="K13" s="253">
        <f t="shared" si="0"/>
        <v>31</v>
      </c>
      <c r="L13" s="434">
        <v>912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537">
        <v>945</v>
      </c>
      <c r="I14" s="303">
        <v>17</v>
      </c>
      <c r="J14" s="527" t="s">
        <v>22</v>
      </c>
      <c r="K14" s="117" t="s">
        <v>8</v>
      </c>
      <c r="L14" s="435">
        <v>97518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27">
        <v>918</v>
      </c>
      <c r="I15" s="119">
        <v>38</v>
      </c>
      <c r="J15" s="225" t="s">
        <v>39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27">
        <v>590</v>
      </c>
      <c r="I16" s="119">
        <v>21</v>
      </c>
      <c r="J16" s="225" t="s">
        <v>26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27">
        <v>445</v>
      </c>
      <c r="I17" s="119">
        <v>6</v>
      </c>
      <c r="J17" s="225" t="s">
        <v>14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545">
        <v>338</v>
      </c>
      <c r="I18" s="119">
        <v>1</v>
      </c>
      <c r="J18" s="225" t="s">
        <v>4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28">
        <v>269</v>
      </c>
      <c r="I19" s="119">
        <v>2</v>
      </c>
      <c r="J19" s="225" t="s">
        <v>6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267</v>
      </c>
      <c r="I20" s="119">
        <v>26</v>
      </c>
      <c r="J20" s="225" t="s">
        <v>31</v>
      </c>
      <c r="K20" s="167">
        <f>SUM(I4)</f>
        <v>33</v>
      </c>
      <c r="L20" s="225" t="s">
        <v>0</v>
      </c>
      <c r="M20" s="436">
        <v>37260</v>
      </c>
      <c r="N20" s="128">
        <f>SUM(H4)</f>
        <v>28891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216</v>
      </c>
      <c r="D21" s="74" t="s">
        <v>215</v>
      </c>
      <c r="E21" s="74" t="s">
        <v>54</v>
      </c>
      <c r="F21" s="74" t="s">
        <v>53</v>
      </c>
      <c r="G21" s="75" t="s">
        <v>55</v>
      </c>
      <c r="H21" s="127">
        <v>240</v>
      </c>
      <c r="I21" s="119">
        <v>22</v>
      </c>
      <c r="J21" s="225" t="s">
        <v>27</v>
      </c>
      <c r="K21" s="167">
        <f t="shared" ref="K21:K29" si="1">SUM(I5)</f>
        <v>40</v>
      </c>
      <c r="L21" s="225" t="s">
        <v>2</v>
      </c>
      <c r="M21" s="437">
        <v>12045</v>
      </c>
      <c r="N21" s="128">
        <f t="shared" ref="N21:N29" si="2">SUM(H5)</f>
        <v>15363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28891</v>
      </c>
      <c r="D22" s="139">
        <f>SUM(L4)</f>
        <v>25174</v>
      </c>
      <c r="E22" s="70">
        <f t="shared" ref="E22:E31" si="3">SUM(N20/M20*100)</f>
        <v>77.538915727321523</v>
      </c>
      <c r="F22" s="66">
        <f t="shared" ref="F22:F32" si="4">SUM(C22/D22*100)</f>
        <v>114.76523397155796</v>
      </c>
      <c r="G22" s="77"/>
      <c r="H22" s="127">
        <v>206</v>
      </c>
      <c r="I22" s="119">
        <v>16</v>
      </c>
      <c r="J22" s="225" t="s">
        <v>3</v>
      </c>
      <c r="K22" s="167">
        <f t="shared" si="1"/>
        <v>34</v>
      </c>
      <c r="L22" s="225" t="s">
        <v>1</v>
      </c>
      <c r="M22" s="437">
        <v>11498</v>
      </c>
      <c r="N22" s="128">
        <f t="shared" si="2"/>
        <v>9074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2</v>
      </c>
      <c r="C23" s="52">
        <f t="shared" ref="C23:C31" si="5">SUM(H5)</f>
        <v>15363</v>
      </c>
      <c r="D23" s="139">
        <f t="shared" ref="D23:D31" si="6">SUM(L5)</f>
        <v>18026</v>
      </c>
      <c r="E23" s="70">
        <f t="shared" si="3"/>
        <v>127.54669987546701</v>
      </c>
      <c r="F23" s="66">
        <f t="shared" si="4"/>
        <v>85.226894485742818</v>
      </c>
      <c r="G23" s="77"/>
      <c r="H23" s="127">
        <v>180</v>
      </c>
      <c r="I23" s="119">
        <v>18</v>
      </c>
      <c r="J23" s="225" t="s">
        <v>23</v>
      </c>
      <c r="K23" s="167">
        <f t="shared" si="1"/>
        <v>9</v>
      </c>
      <c r="L23" s="473" t="s">
        <v>199</v>
      </c>
      <c r="M23" s="437">
        <v>8247</v>
      </c>
      <c r="N23" s="128">
        <f t="shared" si="2"/>
        <v>8640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225" t="s">
        <v>1</v>
      </c>
      <c r="C24" s="52">
        <f t="shared" si="5"/>
        <v>9074</v>
      </c>
      <c r="D24" s="139">
        <f t="shared" si="6"/>
        <v>18157</v>
      </c>
      <c r="E24" s="70">
        <f t="shared" si="3"/>
        <v>78.918072708297089</v>
      </c>
      <c r="F24" s="66">
        <f t="shared" si="4"/>
        <v>49.975216170072152</v>
      </c>
      <c r="G24" s="77"/>
      <c r="H24" s="127">
        <v>141</v>
      </c>
      <c r="I24" s="119">
        <v>5</v>
      </c>
      <c r="J24" s="225" t="s">
        <v>13</v>
      </c>
      <c r="K24" s="167">
        <f t="shared" si="1"/>
        <v>13</v>
      </c>
      <c r="L24" s="225" t="s">
        <v>7</v>
      </c>
      <c r="M24" s="437">
        <v>10580</v>
      </c>
      <c r="N24" s="128">
        <f t="shared" si="2"/>
        <v>7255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473" t="s">
        <v>199</v>
      </c>
      <c r="C25" s="52">
        <f t="shared" si="5"/>
        <v>8640</v>
      </c>
      <c r="D25" s="139">
        <f t="shared" si="6"/>
        <v>5855</v>
      </c>
      <c r="E25" s="70">
        <f t="shared" si="3"/>
        <v>104.76536922517279</v>
      </c>
      <c r="F25" s="66">
        <f t="shared" si="4"/>
        <v>147.56618274978649</v>
      </c>
      <c r="G25" s="77"/>
      <c r="H25" s="127">
        <v>120</v>
      </c>
      <c r="I25" s="119">
        <v>14</v>
      </c>
      <c r="J25" s="225" t="s">
        <v>20</v>
      </c>
      <c r="K25" s="167">
        <f t="shared" si="1"/>
        <v>24</v>
      </c>
      <c r="L25" s="225" t="s">
        <v>29</v>
      </c>
      <c r="M25" s="437">
        <v>5806</v>
      </c>
      <c r="N25" s="128">
        <f t="shared" si="2"/>
        <v>5502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225" t="s">
        <v>7</v>
      </c>
      <c r="C26" s="52">
        <f t="shared" si="5"/>
        <v>7255</v>
      </c>
      <c r="D26" s="139">
        <f t="shared" si="6"/>
        <v>5877</v>
      </c>
      <c r="E26" s="70">
        <f t="shared" si="3"/>
        <v>68.572778827977316</v>
      </c>
      <c r="F26" s="66">
        <f t="shared" si="4"/>
        <v>123.44733707673983</v>
      </c>
      <c r="G26" s="87"/>
      <c r="H26" s="127">
        <v>63</v>
      </c>
      <c r="I26" s="119">
        <v>11</v>
      </c>
      <c r="J26" s="225" t="s">
        <v>18</v>
      </c>
      <c r="K26" s="167">
        <f t="shared" si="1"/>
        <v>36</v>
      </c>
      <c r="L26" s="225" t="s">
        <v>5</v>
      </c>
      <c r="M26" s="437">
        <v>5311</v>
      </c>
      <c r="N26" s="128">
        <f t="shared" si="2"/>
        <v>5023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29</v>
      </c>
      <c r="C27" s="52">
        <f t="shared" si="5"/>
        <v>5502</v>
      </c>
      <c r="D27" s="139">
        <f t="shared" si="6"/>
        <v>6390</v>
      </c>
      <c r="E27" s="70">
        <f t="shared" si="3"/>
        <v>94.764037202893562</v>
      </c>
      <c r="F27" s="66">
        <f t="shared" si="4"/>
        <v>86.103286384976528</v>
      </c>
      <c r="G27" s="91"/>
      <c r="H27" s="127">
        <v>48</v>
      </c>
      <c r="I27" s="119">
        <v>20</v>
      </c>
      <c r="J27" s="225" t="s">
        <v>25</v>
      </c>
      <c r="K27" s="167">
        <f t="shared" si="1"/>
        <v>25</v>
      </c>
      <c r="L27" s="225" t="s">
        <v>30</v>
      </c>
      <c r="M27" s="437">
        <v>3489</v>
      </c>
      <c r="N27" s="128">
        <f t="shared" si="2"/>
        <v>3211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5</v>
      </c>
      <c r="C28" s="52">
        <f t="shared" si="5"/>
        <v>5023</v>
      </c>
      <c r="D28" s="139">
        <f t="shared" si="6"/>
        <v>4529</v>
      </c>
      <c r="E28" s="70">
        <f t="shared" si="3"/>
        <v>94.577292411975151</v>
      </c>
      <c r="F28" s="66">
        <f t="shared" si="4"/>
        <v>110.90748509604768</v>
      </c>
      <c r="G28" s="77"/>
      <c r="H28" s="127">
        <v>39</v>
      </c>
      <c r="I28" s="119">
        <v>29</v>
      </c>
      <c r="J28" s="225" t="s">
        <v>116</v>
      </c>
      <c r="K28" s="167">
        <f t="shared" si="1"/>
        <v>12</v>
      </c>
      <c r="L28" s="225" t="s">
        <v>19</v>
      </c>
      <c r="M28" s="437">
        <v>2020</v>
      </c>
      <c r="N28" s="128">
        <f t="shared" si="2"/>
        <v>1436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30</v>
      </c>
      <c r="C29" s="52">
        <f t="shared" si="5"/>
        <v>3211</v>
      </c>
      <c r="D29" s="139">
        <f t="shared" si="6"/>
        <v>5242</v>
      </c>
      <c r="E29" s="70">
        <f t="shared" si="3"/>
        <v>92.032100888506747</v>
      </c>
      <c r="F29" s="66">
        <f t="shared" si="4"/>
        <v>61.255246089278906</v>
      </c>
      <c r="G29" s="88"/>
      <c r="H29" s="397">
        <v>10</v>
      </c>
      <c r="I29" s="119">
        <v>32</v>
      </c>
      <c r="J29" s="225" t="s">
        <v>36</v>
      </c>
      <c r="K29" s="253">
        <f t="shared" si="1"/>
        <v>31</v>
      </c>
      <c r="L29" s="194" t="s">
        <v>71</v>
      </c>
      <c r="M29" s="438">
        <v>1216</v>
      </c>
      <c r="N29" s="128">
        <f t="shared" si="2"/>
        <v>986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19</v>
      </c>
      <c r="C30" s="52">
        <f t="shared" si="5"/>
        <v>1436</v>
      </c>
      <c r="D30" s="139">
        <f t="shared" si="6"/>
        <v>1430</v>
      </c>
      <c r="E30" s="540" t="s">
        <v>232</v>
      </c>
      <c r="F30" s="66">
        <f t="shared" si="4"/>
        <v>100.41958041958041</v>
      </c>
      <c r="G30" s="87"/>
      <c r="H30" s="127">
        <v>9</v>
      </c>
      <c r="I30" s="119">
        <v>27</v>
      </c>
      <c r="J30" s="225" t="s">
        <v>32</v>
      </c>
      <c r="K30" s="161"/>
      <c r="L30" s="451" t="s">
        <v>129</v>
      </c>
      <c r="M30" s="439">
        <v>102960</v>
      </c>
      <c r="N30" s="128">
        <f>SUM(H44)</f>
        <v>90224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194" t="s">
        <v>71</v>
      </c>
      <c r="C31" s="52">
        <f t="shared" si="5"/>
        <v>986</v>
      </c>
      <c r="D31" s="139">
        <f t="shared" si="6"/>
        <v>912</v>
      </c>
      <c r="E31" s="71">
        <f t="shared" si="3"/>
        <v>81.085526315789465</v>
      </c>
      <c r="F31" s="78">
        <f t="shared" si="4"/>
        <v>108.1140350877193</v>
      </c>
      <c r="G31" s="90"/>
      <c r="H31" s="127">
        <v>5</v>
      </c>
      <c r="I31" s="119">
        <v>15</v>
      </c>
      <c r="J31" s="225" t="s">
        <v>21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90224</v>
      </c>
      <c r="D32" s="82">
        <f>SUM(L14)</f>
        <v>97518</v>
      </c>
      <c r="E32" s="83">
        <f>SUM(N30/M30*100)</f>
        <v>87.630147630147633</v>
      </c>
      <c r="F32" s="78">
        <f t="shared" si="4"/>
        <v>92.520355216472865</v>
      </c>
      <c r="G32" s="86"/>
      <c r="H32" s="128">
        <v>5</v>
      </c>
      <c r="I32" s="119">
        <v>39</v>
      </c>
      <c r="J32" s="225" t="s">
        <v>40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127">
        <v>4</v>
      </c>
      <c r="I33" s="119">
        <v>4</v>
      </c>
      <c r="J33" s="225" t="s">
        <v>12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1</v>
      </c>
      <c r="I34" s="119">
        <v>23</v>
      </c>
      <c r="J34" s="225" t="s">
        <v>28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449">
        <v>0</v>
      </c>
      <c r="I35" s="119">
        <v>3</v>
      </c>
      <c r="J35" s="225" t="s">
        <v>11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27">
        <v>0</v>
      </c>
      <c r="I36" s="119">
        <v>7</v>
      </c>
      <c r="J36" s="225" t="s">
        <v>15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27">
        <v>0</v>
      </c>
      <c r="I37" s="119">
        <v>8</v>
      </c>
      <c r="J37" s="225" t="s">
        <v>16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10</v>
      </c>
      <c r="J38" s="225" t="s">
        <v>17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127">
        <v>0</v>
      </c>
      <c r="I39" s="119">
        <v>19</v>
      </c>
      <c r="J39" s="225" t="s">
        <v>24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27">
        <v>0</v>
      </c>
      <c r="I40" s="119">
        <v>28</v>
      </c>
      <c r="J40" s="225" t="s">
        <v>33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27">
        <v>0</v>
      </c>
      <c r="I41" s="119">
        <v>30</v>
      </c>
      <c r="J41" s="225" t="s">
        <v>34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27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90224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216</v>
      </c>
      <c r="I48" s="5"/>
      <c r="J48" s="250" t="s">
        <v>125</v>
      </c>
      <c r="K48" s="117"/>
      <c r="L48" s="411" t="s">
        <v>230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28">
        <v>73873</v>
      </c>
      <c r="I50" s="225">
        <v>36</v>
      </c>
      <c r="J50" s="225" t="s">
        <v>5</v>
      </c>
      <c r="K50" s="170">
        <f>SUM(I50)</f>
        <v>36</v>
      </c>
      <c r="L50" s="412">
        <v>77928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397">
        <v>29158</v>
      </c>
      <c r="I51" s="225">
        <v>17</v>
      </c>
      <c r="J51" s="224" t="s">
        <v>22</v>
      </c>
      <c r="K51" s="170">
        <f t="shared" ref="K51:K59" si="7">SUM(I51)</f>
        <v>17</v>
      </c>
      <c r="L51" s="412">
        <v>27774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127">
        <v>15198</v>
      </c>
      <c r="I52" s="225">
        <v>26</v>
      </c>
      <c r="J52" s="224" t="s">
        <v>31</v>
      </c>
      <c r="K52" s="170">
        <f t="shared" si="7"/>
        <v>26</v>
      </c>
      <c r="L52" s="412">
        <v>15487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27">
        <v>14520</v>
      </c>
      <c r="I53" s="225">
        <v>16</v>
      </c>
      <c r="J53" s="224" t="s">
        <v>3</v>
      </c>
      <c r="K53" s="170">
        <f t="shared" si="7"/>
        <v>16</v>
      </c>
      <c r="L53" s="412">
        <v>16720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216</v>
      </c>
      <c r="D54" s="74" t="s">
        <v>215</v>
      </c>
      <c r="E54" s="74" t="s">
        <v>54</v>
      </c>
      <c r="F54" s="74" t="s">
        <v>53</v>
      </c>
      <c r="G54" s="75" t="s">
        <v>55</v>
      </c>
      <c r="H54" s="127">
        <v>9175</v>
      </c>
      <c r="I54" s="224">
        <v>25</v>
      </c>
      <c r="J54" s="224" t="s">
        <v>30</v>
      </c>
      <c r="K54" s="170">
        <f t="shared" si="7"/>
        <v>25</v>
      </c>
      <c r="L54" s="412">
        <v>5917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5" t="s">
        <v>5</v>
      </c>
      <c r="C55" s="52">
        <f>SUM(H50)</f>
        <v>73873</v>
      </c>
      <c r="D55" s="9">
        <f t="shared" ref="D55:D64" si="8">SUM(L50)</f>
        <v>77928</v>
      </c>
      <c r="E55" s="66">
        <f>SUM(N66/M66*100)</f>
        <v>90.345738500862211</v>
      </c>
      <c r="F55" s="66">
        <f t="shared" ref="F55:F65" si="9">SUM(C55/D55*100)</f>
        <v>94.796478800944456</v>
      </c>
      <c r="G55" s="77"/>
      <c r="H55" s="127">
        <v>8937</v>
      </c>
      <c r="I55" s="225">
        <v>24</v>
      </c>
      <c r="J55" s="224" t="s">
        <v>29</v>
      </c>
      <c r="K55" s="170">
        <f t="shared" si="7"/>
        <v>24</v>
      </c>
      <c r="L55" s="412">
        <v>12547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4" t="s">
        <v>22</v>
      </c>
      <c r="C56" s="52">
        <f t="shared" ref="C56:C64" si="10">SUM(H51)</f>
        <v>29158</v>
      </c>
      <c r="D56" s="9">
        <f t="shared" si="8"/>
        <v>27774</v>
      </c>
      <c r="E56" s="66">
        <f t="shared" ref="E56:E65" si="11">SUM(N67/M67*100)</f>
        <v>92.515150553669443</v>
      </c>
      <c r="F56" s="66">
        <f t="shared" si="9"/>
        <v>104.983077698567</v>
      </c>
      <c r="G56" s="77"/>
      <c r="H56" s="127">
        <v>8697</v>
      </c>
      <c r="I56" s="225">
        <v>38</v>
      </c>
      <c r="J56" s="224" t="s">
        <v>39</v>
      </c>
      <c r="K56" s="170">
        <f t="shared" si="7"/>
        <v>38</v>
      </c>
      <c r="L56" s="412">
        <v>9138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31</v>
      </c>
      <c r="C57" s="52">
        <f t="shared" si="10"/>
        <v>15198</v>
      </c>
      <c r="D57" s="9">
        <f t="shared" si="8"/>
        <v>15487</v>
      </c>
      <c r="E57" s="66">
        <f t="shared" si="11"/>
        <v>85</v>
      </c>
      <c r="F57" s="66">
        <f t="shared" si="9"/>
        <v>98.133918770581772</v>
      </c>
      <c r="G57" s="77"/>
      <c r="H57" s="127">
        <v>8507</v>
      </c>
      <c r="I57" s="225">
        <v>40</v>
      </c>
      <c r="J57" s="224" t="s">
        <v>2</v>
      </c>
      <c r="K57" s="170">
        <f t="shared" si="7"/>
        <v>40</v>
      </c>
      <c r="L57" s="412">
        <v>10326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3</v>
      </c>
      <c r="C58" s="52">
        <f t="shared" si="10"/>
        <v>14520</v>
      </c>
      <c r="D58" s="9">
        <f t="shared" si="8"/>
        <v>16720</v>
      </c>
      <c r="E58" s="66">
        <f t="shared" si="11"/>
        <v>90.219957748229149</v>
      </c>
      <c r="F58" s="66">
        <f t="shared" si="9"/>
        <v>86.842105263157904</v>
      </c>
      <c r="G58" s="77"/>
      <c r="H58" s="554">
        <v>5912</v>
      </c>
      <c r="I58" s="302">
        <v>33</v>
      </c>
      <c r="J58" s="227" t="s">
        <v>0</v>
      </c>
      <c r="K58" s="170">
        <f t="shared" si="7"/>
        <v>33</v>
      </c>
      <c r="L58" s="410">
        <v>3024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30</v>
      </c>
      <c r="C59" s="52">
        <f t="shared" si="10"/>
        <v>9175</v>
      </c>
      <c r="D59" s="9">
        <f t="shared" si="8"/>
        <v>5917</v>
      </c>
      <c r="E59" s="66">
        <f t="shared" si="11"/>
        <v>94.655937274321673</v>
      </c>
      <c r="F59" s="66">
        <f t="shared" si="9"/>
        <v>155.06168666553998</v>
      </c>
      <c r="G59" s="87"/>
      <c r="H59" s="554">
        <v>4224</v>
      </c>
      <c r="I59" s="302">
        <v>37</v>
      </c>
      <c r="J59" s="227" t="s">
        <v>38</v>
      </c>
      <c r="K59" s="170">
        <f t="shared" si="7"/>
        <v>37</v>
      </c>
      <c r="L59" s="410">
        <v>5946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29</v>
      </c>
      <c r="C60" s="52">
        <f t="shared" si="10"/>
        <v>8937</v>
      </c>
      <c r="D60" s="9">
        <f t="shared" si="8"/>
        <v>12547</v>
      </c>
      <c r="E60" s="66">
        <f t="shared" si="11"/>
        <v>92.880897942215753</v>
      </c>
      <c r="F60" s="66">
        <f t="shared" si="9"/>
        <v>71.228182035546354</v>
      </c>
      <c r="G60" s="77"/>
      <c r="H60" s="553">
        <v>2364</v>
      </c>
      <c r="I60" s="304">
        <v>15</v>
      </c>
      <c r="J60" s="304" t="s">
        <v>21</v>
      </c>
      <c r="K60" s="117" t="s">
        <v>8</v>
      </c>
      <c r="L60" s="414">
        <v>203412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39</v>
      </c>
      <c r="C61" s="52">
        <f t="shared" si="10"/>
        <v>8697</v>
      </c>
      <c r="D61" s="9">
        <f t="shared" si="8"/>
        <v>9138</v>
      </c>
      <c r="E61" s="66">
        <f t="shared" si="11"/>
        <v>102.80141843971631</v>
      </c>
      <c r="F61" s="66">
        <f t="shared" si="9"/>
        <v>95.173998686802364</v>
      </c>
      <c r="G61" s="77"/>
      <c r="H61" s="127">
        <v>2054</v>
      </c>
      <c r="I61" s="225">
        <v>30</v>
      </c>
      <c r="J61" s="224" t="s">
        <v>119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2</v>
      </c>
      <c r="C62" s="52">
        <f t="shared" si="10"/>
        <v>8507</v>
      </c>
      <c r="D62" s="9">
        <f t="shared" si="8"/>
        <v>10326</v>
      </c>
      <c r="E62" s="66">
        <f t="shared" si="11"/>
        <v>42.641604010025063</v>
      </c>
      <c r="F62" s="66">
        <f t="shared" si="9"/>
        <v>82.384272709664913</v>
      </c>
      <c r="G62" s="88"/>
      <c r="H62" s="127">
        <v>1658</v>
      </c>
      <c r="I62" s="225">
        <v>34</v>
      </c>
      <c r="J62" s="224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0</v>
      </c>
      <c r="C63" s="52">
        <f t="shared" si="10"/>
        <v>5912</v>
      </c>
      <c r="D63" s="9">
        <f t="shared" si="8"/>
        <v>3024</v>
      </c>
      <c r="E63" s="66">
        <f t="shared" si="11"/>
        <v>29.017375085893786</v>
      </c>
      <c r="F63" s="66">
        <f t="shared" si="9"/>
        <v>195.50264550264552</v>
      </c>
      <c r="G63" s="87"/>
      <c r="H63" s="397">
        <v>1643</v>
      </c>
      <c r="I63" s="224">
        <v>1</v>
      </c>
      <c r="J63" s="224" t="s">
        <v>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38</v>
      </c>
      <c r="C64" s="52">
        <f t="shared" si="10"/>
        <v>4224</v>
      </c>
      <c r="D64" s="9">
        <f t="shared" si="8"/>
        <v>5946</v>
      </c>
      <c r="E64" s="72">
        <f t="shared" si="11"/>
        <v>87.489643744821876</v>
      </c>
      <c r="F64" s="66">
        <f t="shared" si="9"/>
        <v>71.039354187689213</v>
      </c>
      <c r="G64" s="90"/>
      <c r="H64" s="169">
        <v>1571</v>
      </c>
      <c r="I64" s="224">
        <v>18</v>
      </c>
      <c r="J64" s="224" t="s">
        <v>23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193181</v>
      </c>
      <c r="D65" s="82">
        <f>SUM(L60)</f>
        <v>203412</v>
      </c>
      <c r="E65" s="85">
        <f t="shared" si="11"/>
        <v>81.768351012046352</v>
      </c>
      <c r="F65" s="85">
        <f t="shared" si="9"/>
        <v>94.970306569917213</v>
      </c>
      <c r="G65" s="86"/>
      <c r="H65" s="128">
        <v>1426</v>
      </c>
      <c r="I65" s="224">
        <v>39</v>
      </c>
      <c r="J65" s="224" t="s">
        <v>40</v>
      </c>
      <c r="K65" s="1"/>
      <c r="L65" s="264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267">
        <v>1135</v>
      </c>
      <c r="I66" s="225">
        <v>35</v>
      </c>
      <c r="J66" s="224" t="s">
        <v>37</v>
      </c>
      <c r="K66" s="163">
        <f>SUM(I50)</f>
        <v>36</v>
      </c>
      <c r="L66" s="225" t="s">
        <v>5</v>
      </c>
      <c r="M66" s="424">
        <v>81767</v>
      </c>
      <c r="N66" s="128">
        <f>SUM(H50)</f>
        <v>73873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127">
        <v>1026</v>
      </c>
      <c r="I67" s="225">
        <v>29</v>
      </c>
      <c r="J67" s="224" t="s">
        <v>116</v>
      </c>
      <c r="K67" s="163">
        <f t="shared" ref="K67:K75" si="12">SUM(I51)</f>
        <v>17</v>
      </c>
      <c r="L67" s="224" t="s">
        <v>22</v>
      </c>
      <c r="M67" s="422">
        <v>31517</v>
      </c>
      <c r="N67" s="128">
        <f t="shared" ref="N67:N75" si="13">SUM(H51)</f>
        <v>29158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127">
        <v>556</v>
      </c>
      <c r="I68" s="225">
        <v>14</v>
      </c>
      <c r="J68" s="224" t="s">
        <v>20</v>
      </c>
      <c r="K68" s="163">
        <f t="shared" si="12"/>
        <v>26</v>
      </c>
      <c r="L68" s="224" t="s">
        <v>31</v>
      </c>
      <c r="M68" s="422">
        <v>17880</v>
      </c>
      <c r="N68" s="128">
        <f t="shared" si="13"/>
        <v>15198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480</v>
      </c>
      <c r="I69" s="224">
        <v>21</v>
      </c>
      <c r="J69" s="224" t="s">
        <v>26</v>
      </c>
      <c r="K69" s="163">
        <f t="shared" si="12"/>
        <v>16</v>
      </c>
      <c r="L69" s="224" t="s">
        <v>3</v>
      </c>
      <c r="M69" s="422">
        <v>16094</v>
      </c>
      <c r="N69" s="128">
        <f t="shared" si="13"/>
        <v>14520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27">
        <v>321</v>
      </c>
      <c r="I70" s="224">
        <v>13</v>
      </c>
      <c r="J70" s="224" t="s">
        <v>7</v>
      </c>
      <c r="K70" s="163">
        <f t="shared" si="12"/>
        <v>25</v>
      </c>
      <c r="L70" s="224" t="s">
        <v>30</v>
      </c>
      <c r="M70" s="422">
        <v>9693</v>
      </c>
      <c r="N70" s="128">
        <f t="shared" si="13"/>
        <v>9175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287</v>
      </c>
      <c r="I71" s="224">
        <v>23</v>
      </c>
      <c r="J71" s="224" t="s">
        <v>28</v>
      </c>
      <c r="K71" s="163">
        <f t="shared" si="12"/>
        <v>24</v>
      </c>
      <c r="L71" s="224" t="s">
        <v>29</v>
      </c>
      <c r="M71" s="422">
        <v>9622</v>
      </c>
      <c r="N71" s="128">
        <f t="shared" si="13"/>
        <v>8937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185</v>
      </c>
      <c r="I72" s="224">
        <v>22</v>
      </c>
      <c r="J72" s="224" t="s">
        <v>27</v>
      </c>
      <c r="K72" s="163">
        <f t="shared" si="12"/>
        <v>38</v>
      </c>
      <c r="L72" s="224" t="s">
        <v>39</v>
      </c>
      <c r="M72" s="422">
        <v>8460</v>
      </c>
      <c r="N72" s="128">
        <f t="shared" si="13"/>
        <v>8697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147</v>
      </c>
      <c r="I73" s="224">
        <v>8</v>
      </c>
      <c r="J73" s="224" t="s">
        <v>16</v>
      </c>
      <c r="K73" s="163">
        <f t="shared" si="12"/>
        <v>40</v>
      </c>
      <c r="L73" s="224" t="s">
        <v>2</v>
      </c>
      <c r="M73" s="422">
        <v>19950</v>
      </c>
      <c r="N73" s="128">
        <f t="shared" si="13"/>
        <v>8507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27">
        <v>97</v>
      </c>
      <c r="I74" s="224">
        <v>27</v>
      </c>
      <c r="J74" s="224" t="s">
        <v>32</v>
      </c>
      <c r="K74" s="163">
        <f t="shared" si="12"/>
        <v>33</v>
      </c>
      <c r="L74" s="227" t="s">
        <v>0</v>
      </c>
      <c r="M74" s="423">
        <v>20374</v>
      </c>
      <c r="N74" s="128">
        <f t="shared" si="13"/>
        <v>5912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12</v>
      </c>
      <c r="I75" s="224">
        <v>4</v>
      </c>
      <c r="J75" s="224" t="s">
        <v>12</v>
      </c>
      <c r="K75" s="163">
        <f t="shared" si="12"/>
        <v>37</v>
      </c>
      <c r="L75" s="227" t="s">
        <v>38</v>
      </c>
      <c r="M75" s="423">
        <v>4828</v>
      </c>
      <c r="N75" s="233">
        <f t="shared" si="13"/>
        <v>4224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11</v>
      </c>
      <c r="I76" s="224">
        <v>28</v>
      </c>
      <c r="J76" s="224" t="s">
        <v>33</v>
      </c>
      <c r="K76" s="5"/>
      <c r="L76" s="451" t="s">
        <v>129</v>
      </c>
      <c r="M76" s="462">
        <v>236254</v>
      </c>
      <c r="N76" s="241">
        <f>SUM(H90)</f>
        <v>193181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27">
        <v>7</v>
      </c>
      <c r="I77" s="224">
        <v>20</v>
      </c>
      <c r="J77" s="224" t="s">
        <v>25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28">
        <v>0</v>
      </c>
      <c r="I78" s="224">
        <v>2</v>
      </c>
      <c r="J78" s="224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27">
        <v>0</v>
      </c>
      <c r="I79" s="224">
        <v>3</v>
      </c>
      <c r="J79" s="224" t="s">
        <v>11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69">
        <v>0</v>
      </c>
      <c r="I80" s="224">
        <v>5</v>
      </c>
      <c r="J80" s="224" t="s">
        <v>13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6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127">
        <v>0</v>
      </c>
      <c r="I82" s="224">
        <v>7</v>
      </c>
      <c r="J82" s="224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397">
        <v>0</v>
      </c>
      <c r="I83" s="224">
        <v>9</v>
      </c>
      <c r="J83" s="454" t="s">
        <v>200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397">
        <v>0</v>
      </c>
      <c r="I84" s="224">
        <v>10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27">
        <v>0</v>
      </c>
      <c r="I85" s="224">
        <v>11</v>
      </c>
      <c r="J85" s="224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127">
        <v>0</v>
      </c>
      <c r="I86" s="225">
        <v>12</v>
      </c>
      <c r="J86" s="225" t="s">
        <v>19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127">
        <v>0</v>
      </c>
      <c r="I87" s="224">
        <v>19</v>
      </c>
      <c r="J87" s="224" t="s">
        <v>24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193181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C18" sqref="C18"/>
    </sheetView>
  </sheetViews>
  <sheetFormatPr defaultRowHeight="13.5" x14ac:dyDescent="0.15"/>
  <cols>
    <col min="1" max="1" width="5.625" style="305" customWidth="1"/>
    <col min="2" max="2" width="19.5" style="305" customWidth="1"/>
    <col min="3" max="4" width="13.25" style="305" customWidth="1"/>
    <col min="5" max="5" width="11.875" style="305" customWidth="1"/>
    <col min="6" max="6" width="15.125" style="305" customWidth="1"/>
    <col min="7" max="7" width="15" style="305" customWidth="1"/>
    <col min="8" max="8" width="15.5" style="305" customWidth="1"/>
    <col min="9" max="9" width="18.375" style="305" customWidth="1"/>
    <col min="10" max="10" width="17.125" style="305" customWidth="1"/>
    <col min="11" max="11" width="18.5" style="305" customWidth="1"/>
    <col min="12" max="12" width="16.875" style="305" customWidth="1"/>
    <col min="13" max="13" width="15.125" style="305" customWidth="1"/>
    <col min="14" max="16384" width="9" style="305"/>
  </cols>
  <sheetData>
    <row r="1" spans="1:12" ht="22.5" customHeight="1" x14ac:dyDescent="0.15">
      <c r="A1" s="576" t="s">
        <v>240</v>
      </c>
      <c r="B1" s="577"/>
      <c r="C1" s="577"/>
      <c r="D1" s="577"/>
      <c r="E1" s="577"/>
      <c r="F1" s="577"/>
      <c r="G1" s="577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401" t="s">
        <v>216</v>
      </c>
      <c r="J2" s="401" t="s">
        <v>210</v>
      </c>
      <c r="K2" s="405" t="s">
        <v>215</v>
      </c>
      <c r="L2" s="405" t="s">
        <v>207</v>
      </c>
    </row>
    <row r="3" spans="1:12" x14ac:dyDescent="0.15">
      <c r="I3" s="40" t="s">
        <v>84</v>
      </c>
      <c r="J3" s="402">
        <v>163538</v>
      </c>
      <c r="K3" s="40" t="s">
        <v>84</v>
      </c>
      <c r="L3" s="406">
        <v>187194</v>
      </c>
    </row>
    <row r="4" spans="1:12" x14ac:dyDescent="0.15">
      <c r="I4" s="18" t="s">
        <v>86</v>
      </c>
      <c r="J4" s="402">
        <v>117222</v>
      </c>
      <c r="K4" s="18" t="s">
        <v>86</v>
      </c>
      <c r="L4" s="406">
        <v>139726</v>
      </c>
    </row>
    <row r="5" spans="1:12" x14ac:dyDescent="0.15">
      <c r="I5" s="18" t="s">
        <v>113</v>
      </c>
      <c r="J5" s="402">
        <v>96864</v>
      </c>
      <c r="K5" s="18" t="s">
        <v>113</v>
      </c>
      <c r="L5" s="406">
        <v>75169</v>
      </c>
    </row>
    <row r="6" spans="1:12" x14ac:dyDescent="0.15">
      <c r="I6" s="18" t="s">
        <v>105</v>
      </c>
      <c r="J6" s="402">
        <v>93536</v>
      </c>
      <c r="K6" s="18" t="s">
        <v>105</v>
      </c>
      <c r="L6" s="406">
        <v>86949</v>
      </c>
    </row>
    <row r="7" spans="1:12" x14ac:dyDescent="0.15">
      <c r="I7" s="18" t="s">
        <v>107</v>
      </c>
      <c r="J7" s="402">
        <v>80303</v>
      </c>
      <c r="K7" s="18" t="s">
        <v>107</v>
      </c>
      <c r="L7" s="406">
        <v>69787</v>
      </c>
    </row>
    <row r="8" spans="1:12" x14ac:dyDescent="0.15">
      <c r="I8" s="18" t="s">
        <v>115</v>
      </c>
      <c r="J8" s="402">
        <v>73104</v>
      </c>
      <c r="K8" s="18" t="s">
        <v>115</v>
      </c>
      <c r="L8" s="406">
        <v>94404</v>
      </c>
    </row>
    <row r="9" spans="1:12" x14ac:dyDescent="0.15">
      <c r="I9" s="18" t="s">
        <v>110</v>
      </c>
      <c r="J9" s="402">
        <v>60795</v>
      </c>
      <c r="K9" s="18" t="s">
        <v>110</v>
      </c>
      <c r="L9" s="406">
        <v>48114</v>
      </c>
    </row>
    <row r="10" spans="1:12" x14ac:dyDescent="0.15">
      <c r="I10" s="18" t="s">
        <v>87</v>
      </c>
      <c r="J10" s="402">
        <v>55367</v>
      </c>
      <c r="K10" s="18" t="s">
        <v>87</v>
      </c>
      <c r="L10" s="406">
        <v>93312</v>
      </c>
    </row>
    <row r="11" spans="1:12" x14ac:dyDescent="0.15">
      <c r="I11" s="18" t="s">
        <v>109</v>
      </c>
      <c r="J11" s="402">
        <v>53901</v>
      </c>
      <c r="K11" s="18" t="s">
        <v>109</v>
      </c>
      <c r="L11" s="406">
        <v>51898</v>
      </c>
    </row>
    <row r="12" spans="1:12" ht="14.25" thickBot="1" x14ac:dyDescent="0.2">
      <c r="I12" s="18" t="s">
        <v>209</v>
      </c>
      <c r="J12" s="403">
        <v>51132</v>
      </c>
      <c r="K12" s="18" t="s">
        <v>209</v>
      </c>
      <c r="L12" s="407">
        <v>45618</v>
      </c>
    </row>
    <row r="13" spans="1:12" ht="15.75" thickTop="1" thickBot="1" x14ac:dyDescent="0.2">
      <c r="A13" s="65"/>
      <c r="B13" s="210"/>
      <c r="C13" s="307"/>
      <c r="D13" s="308"/>
      <c r="E13" s="65"/>
      <c r="F13" s="39"/>
      <c r="G13" s="39"/>
      <c r="I13" s="120" t="s">
        <v>213</v>
      </c>
      <c r="J13" s="440">
        <v>1193345</v>
      </c>
      <c r="K13" s="35" t="s">
        <v>8</v>
      </c>
      <c r="L13" s="174">
        <v>1245987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453" t="s">
        <v>220</v>
      </c>
      <c r="K23" s="476" t="s">
        <v>220</v>
      </c>
      <c r="L23" s="22" t="s">
        <v>70</v>
      </c>
      <c r="M23" s="8"/>
    </row>
    <row r="24" spans="9:14" x14ac:dyDescent="0.15">
      <c r="I24" s="402">
        <f t="shared" ref="I24:I33" si="0">SUM(J3)</f>
        <v>163538</v>
      </c>
      <c r="J24" s="40" t="s">
        <v>84</v>
      </c>
      <c r="K24" s="402">
        <f>SUM(I24)</f>
        <v>163538</v>
      </c>
      <c r="L24" s="512">
        <v>165175</v>
      </c>
      <c r="M24" s="141"/>
      <c r="N24" s="1"/>
    </row>
    <row r="25" spans="9:14" x14ac:dyDescent="0.15">
      <c r="I25" s="402">
        <f t="shared" si="0"/>
        <v>117222</v>
      </c>
      <c r="J25" s="18" t="s">
        <v>86</v>
      </c>
      <c r="K25" s="402">
        <f t="shared" ref="K25:K33" si="1">SUM(I25)</f>
        <v>117222</v>
      </c>
      <c r="L25" s="512">
        <v>118335</v>
      </c>
      <c r="M25" s="177"/>
      <c r="N25" s="1"/>
    </row>
    <row r="26" spans="9:14" x14ac:dyDescent="0.15">
      <c r="I26" s="402">
        <f t="shared" si="0"/>
        <v>96864</v>
      </c>
      <c r="J26" s="18" t="s">
        <v>113</v>
      </c>
      <c r="K26" s="402">
        <f t="shared" si="1"/>
        <v>96864</v>
      </c>
      <c r="L26" s="512">
        <v>98251</v>
      </c>
      <c r="M26" s="141"/>
      <c r="N26" s="1"/>
    </row>
    <row r="27" spans="9:14" x14ac:dyDescent="0.15">
      <c r="I27" s="402">
        <f t="shared" si="0"/>
        <v>93536</v>
      </c>
      <c r="J27" s="18" t="s">
        <v>105</v>
      </c>
      <c r="K27" s="402">
        <f t="shared" si="1"/>
        <v>93536</v>
      </c>
      <c r="L27" s="512">
        <v>89204</v>
      </c>
      <c r="M27" s="141"/>
      <c r="N27" s="1"/>
    </row>
    <row r="28" spans="9:14" x14ac:dyDescent="0.15">
      <c r="I28" s="402">
        <f t="shared" si="0"/>
        <v>80303</v>
      </c>
      <c r="J28" s="18" t="s">
        <v>107</v>
      </c>
      <c r="K28" s="402">
        <f t="shared" si="1"/>
        <v>80303</v>
      </c>
      <c r="L28" s="512">
        <v>93043</v>
      </c>
      <c r="M28" s="141"/>
      <c r="N28" s="2"/>
    </row>
    <row r="29" spans="9:14" x14ac:dyDescent="0.15">
      <c r="I29" s="402">
        <f t="shared" si="0"/>
        <v>73104</v>
      </c>
      <c r="J29" s="18" t="s">
        <v>115</v>
      </c>
      <c r="K29" s="402">
        <f t="shared" si="1"/>
        <v>73104</v>
      </c>
      <c r="L29" s="512">
        <v>76673</v>
      </c>
      <c r="M29" s="141"/>
      <c r="N29" s="1"/>
    </row>
    <row r="30" spans="9:14" x14ac:dyDescent="0.15">
      <c r="I30" s="402">
        <f t="shared" si="0"/>
        <v>60795</v>
      </c>
      <c r="J30" s="18" t="s">
        <v>110</v>
      </c>
      <c r="K30" s="402">
        <f t="shared" si="1"/>
        <v>60795</v>
      </c>
      <c r="L30" s="512">
        <v>58832</v>
      </c>
      <c r="M30" s="141"/>
      <c r="N30" s="1"/>
    </row>
    <row r="31" spans="9:14" x14ac:dyDescent="0.15">
      <c r="I31" s="402">
        <f t="shared" si="0"/>
        <v>55367</v>
      </c>
      <c r="J31" s="18" t="s">
        <v>87</v>
      </c>
      <c r="K31" s="402">
        <f t="shared" si="1"/>
        <v>55367</v>
      </c>
      <c r="L31" s="512">
        <v>62626</v>
      </c>
      <c r="M31" s="141"/>
      <c r="N31" s="1"/>
    </row>
    <row r="32" spans="9:14" x14ac:dyDescent="0.15">
      <c r="I32" s="402">
        <f t="shared" si="0"/>
        <v>53901</v>
      </c>
      <c r="J32" s="18" t="s">
        <v>109</v>
      </c>
      <c r="K32" s="402">
        <f t="shared" si="1"/>
        <v>53901</v>
      </c>
      <c r="L32" s="512">
        <v>51336</v>
      </c>
      <c r="M32" s="141"/>
      <c r="N32" s="37"/>
    </row>
    <row r="33" spans="8:14" x14ac:dyDescent="0.15">
      <c r="I33" s="402">
        <f t="shared" si="0"/>
        <v>51132</v>
      </c>
      <c r="J33" s="18" t="s">
        <v>209</v>
      </c>
      <c r="K33" s="402">
        <f t="shared" si="1"/>
        <v>51132</v>
      </c>
      <c r="L33" s="513">
        <v>45946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347583</v>
      </c>
      <c r="J34" s="108" t="s">
        <v>131</v>
      </c>
      <c r="K34" s="171">
        <f>SUM(I34)</f>
        <v>347583</v>
      </c>
      <c r="L34" s="171" t="s">
        <v>85</v>
      </c>
    </row>
    <row r="35" spans="8:14" ht="15.75" thickTop="1" thickBot="1" x14ac:dyDescent="0.2">
      <c r="H35" s="8"/>
      <c r="I35" s="456">
        <f>SUM(I24:I34)</f>
        <v>1193345</v>
      </c>
      <c r="J35" s="190" t="s">
        <v>8</v>
      </c>
      <c r="K35" s="172">
        <f>SUM(J13)</f>
        <v>1193345</v>
      </c>
      <c r="L35" s="192">
        <v>1209246</v>
      </c>
    </row>
    <row r="36" spans="8:14" ht="14.25" thickTop="1" x14ac:dyDescent="0.15"/>
    <row r="37" spans="8:14" x14ac:dyDescent="0.15">
      <c r="I37" s="453" t="s">
        <v>207</v>
      </c>
      <c r="J37" s="65"/>
      <c r="K37" s="476" t="s">
        <v>207</v>
      </c>
    </row>
    <row r="38" spans="8:14" x14ac:dyDescent="0.15">
      <c r="I38" s="406">
        <f>SUM(L3)</f>
        <v>187194</v>
      </c>
      <c r="J38" s="40" t="s">
        <v>84</v>
      </c>
      <c r="K38" s="406">
        <f>SUM(I38)</f>
        <v>187194</v>
      </c>
    </row>
    <row r="39" spans="8:14" x14ac:dyDescent="0.15">
      <c r="I39" s="406">
        <f t="shared" ref="I39:I47" si="2">SUM(L4)</f>
        <v>139726</v>
      </c>
      <c r="J39" s="18" t="s">
        <v>86</v>
      </c>
      <c r="K39" s="406">
        <f t="shared" ref="K39:K47" si="3">SUM(I39)</f>
        <v>139726</v>
      </c>
    </row>
    <row r="40" spans="8:14" x14ac:dyDescent="0.15">
      <c r="I40" s="406">
        <f t="shared" si="2"/>
        <v>75169</v>
      </c>
      <c r="J40" s="18" t="s">
        <v>113</v>
      </c>
      <c r="K40" s="406">
        <f t="shared" si="3"/>
        <v>75169</v>
      </c>
    </row>
    <row r="41" spans="8:14" x14ac:dyDescent="0.15">
      <c r="I41" s="406">
        <f t="shared" si="2"/>
        <v>86949</v>
      </c>
      <c r="J41" s="18" t="s">
        <v>105</v>
      </c>
      <c r="K41" s="406">
        <f t="shared" si="3"/>
        <v>86949</v>
      </c>
    </row>
    <row r="42" spans="8:14" x14ac:dyDescent="0.15">
      <c r="I42" s="406">
        <f t="shared" si="2"/>
        <v>69787</v>
      </c>
      <c r="J42" s="18" t="s">
        <v>107</v>
      </c>
      <c r="K42" s="406">
        <f t="shared" si="3"/>
        <v>69787</v>
      </c>
    </row>
    <row r="43" spans="8:14" x14ac:dyDescent="0.15">
      <c r="I43" s="406">
        <f>SUM(L8)</f>
        <v>94404</v>
      </c>
      <c r="J43" s="18" t="s">
        <v>115</v>
      </c>
      <c r="K43" s="406">
        <f t="shared" si="3"/>
        <v>94404</v>
      </c>
    </row>
    <row r="44" spans="8:14" x14ac:dyDescent="0.15">
      <c r="I44" s="406">
        <f t="shared" si="2"/>
        <v>48114</v>
      </c>
      <c r="J44" s="18" t="s">
        <v>110</v>
      </c>
      <c r="K44" s="406">
        <f t="shared" si="3"/>
        <v>48114</v>
      </c>
    </row>
    <row r="45" spans="8:14" x14ac:dyDescent="0.15">
      <c r="I45" s="406">
        <f>SUM(L10)</f>
        <v>93312</v>
      </c>
      <c r="J45" s="18" t="s">
        <v>87</v>
      </c>
      <c r="K45" s="406">
        <f t="shared" si="3"/>
        <v>93312</v>
      </c>
    </row>
    <row r="46" spans="8:14" x14ac:dyDescent="0.15">
      <c r="I46" s="406">
        <f t="shared" si="2"/>
        <v>51898</v>
      </c>
      <c r="J46" s="18" t="s">
        <v>109</v>
      </c>
      <c r="K46" s="406">
        <f t="shared" si="3"/>
        <v>51898</v>
      </c>
      <c r="M46" s="8"/>
    </row>
    <row r="47" spans="8:14" x14ac:dyDescent="0.15">
      <c r="I47" s="406">
        <f t="shared" si="2"/>
        <v>45618</v>
      </c>
      <c r="J47" s="18" t="s">
        <v>209</v>
      </c>
      <c r="K47" s="516">
        <f t="shared" si="3"/>
        <v>45618</v>
      </c>
      <c r="M47" s="8"/>
    </row>
    <row r="48" spans="8:14" ht="14.25" thickBot="1" x14ac:dyDescent="0.2">
      <c r="I48" s="157">
        <f>SUM(L13-(I38+I39+I40+I41+I42+I43+I44+I45+I46+I47))</f>
        <v>353816</v>
      </c>
      <c r="J48" s="103" t="s">
        <v>131</v>
      </c>
      <c r="K48" s="157">
        <f>SUM(I48)</f>
        <v>353816</v>
      </c>
    </row>
    <row r="49" spans="1:12" ht="15" thickTop="1" thickBot="1" x14ac:dyDescent="0.2">
      <c r="I49" s="510">
        <f>SUM(I38:I48)</f>
        <v>1245987</v>
      </c>
      <c r="J49" s="455" t="s">
        <v>194</v>
      </c>
      <c r="K49" s="173">
        <f>SUM(L13)</f>
        <v>1245987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216</v>
      </c>
      <c r="D51" s="74" t="s">
        <v>215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163538</v>
      </c>
      <c r="D52" s="6">
        <f t="shared" ref="D52:D61" si="5">SUM(I38)</f>
        <v>187194</v>
      </c>
      <c r="E52" s="41">
        <f t="shared" ref="E52:E61" si="6">SUM(K24/L24*100)</f>
        <v>99.008929922809145</v>
      </c>
      <c r="F52" s="41">
        <f t="shared" ref="F52:F62" si="7">SUM(C52/D52*100)</f>
        <v>87.362842826158953</v>
      </c>
      <c r="G52" s="40"/>
      <c r="I52" s="8"/>
      <c r="K52" s="8"/>
    </row>
    <row r="53" spans="1:12" x14ac:dyDescent="0.15">
      <c r="A53" s="28">
        <v>2</v>
      </c>
      <c r="B53" s="18" t="s">
        <v>86</v>
      </c>
      <c r="C53" s="6">
        <f t="shared" si="4"/>
        <v>117222</v>
      </c>
      <c r="D53" s="6">
        <f t="shared" si="5"/>
        <v>139726</v>
      </c>
      <c r="E53" s="41">
        <f t="shared" si="6"/>
        <v>99.059449866903279</v>
      </c>
      <c r="F53" s="41">
        <f t="shared" si="7"/>
        <v>83.894192920429987</v>
      </c>
      <c r="G53" s="40"/>
      <c r="I53" s="8"/>
    </row>
    <row r="54" spans="1:12" x14ac:dyDescent="0.15">
      <c r="A54" s="28">
        <v>3</v>
      </c>
      <c r="B54" s="18" t="s">
        <v>113</v>
      </c>
      <c r="C54" s="6">
        <f t="shared" si="4"/>
        <v>96864</v>
      </c>
      <c r="D54" s="6">
        <f t="shared" si="5"/>
        <v>75169</v>
      </c>
      <c r="E54" s="41">
        <f t="shared" si="6"/>
        <v>98.588309533745203</v>
      </c>
      <c r="F54" s="41">
        <f t="shared" si="7"/>
        <v>128.86163178970054</v>
      </c>
      <c r="G54" s="40"/>
      <c r="I54" s="8"/>
    </row>
    <row r="55" spans="1:12" s="58" customFormat="1" x14ac:dyDescent="0.15">
      <c r="A55" s="248">
        <v>4</v>
      </c>
      <c r="B55" s="18" t="s">
        <v>105</v>
      </c>
      <c r="C55" s="449">
        <f t="shared" si="4"/>
        <v>93536</v>
      </c>
      <c r="D55" s="449">
        <f t="shared" si="5"/>
        <v>86949</v>
      </c>
      <c r="E55" s="229">
        <f t="shared" si="6"/>
        <v>104.85628447154835</v>
      </c>
      <c r="F55" s="229">
        <f t="shared" si="7"/>
        <v>107.57570529850832</v>
      </c>
      <c r="G55" s="404"/>
    </row>
    <row r="56" spans="1:12" x14ac:dyDescent="0.15">
      <c r="A56" s="28">
        <v>5</v>
      </c>
      <c r="B56" s="18" t="s">
        <v>107</v>
      </c>
      <c r="C56" s="6">
        <f t="shared" si="4"/>
        <v>80303</v>
      </c>
      <c r="D56" s="449">
        <f t="shared" si="5"/>
        <v>69787</v>
      </c>
      <c r="E56" s="41">
        <f t="shared" si="6"/>
        <v>86.307406253022805</v>
      </c>
      <c r="F56" s="41">
        <f t="shared" si="7"/>
        <v>115.06870907189017</v>
      </c>
      <c r="G56" s="40"/>
    </row>
    <row r="57" spans="1:12" x14ac:dyDescent="0.15">
      <c r="A57" s="28">
        <v>6</v>
      </c>
      <c r="B57" s="18" t="s">
        <v>115</v>
      </c>
      <c r="C57" s="6">
        <f t="shared" si="4"/>
        <v>73104</v>
      </c>
      <c r="D57" s="6">
        <f t="shared" si="5"/>
        <v>94404</v>
      </c>
      <c r="E57" s="41">
        <f t="shared" si="6"/>
        <v>95.345167138366833</v>
      </c>
      <c r="F57" s="41">
        <f t="shared" si="7"/>
        <v>77.437396720477949</v>
      </c>
      <c r="G57" s="40"/>
    </row>
    <row r="58" spans="1:12" s="58" customFormat="1" x14ac:dyDescent="0.15">
      <c r="A58" s="248">
        <v>7</v>
      </c>
      <c r="B58" s="18" t="s">
        <v>110</v>
      </c>
      <c r="C58" s="449">
        <f t="shared" si="4"/>
        <v>60795</v>
      </c>
      <c r="D58" s="449">
        <f t="shared" si="5"/>
        <v>48114</v>
      </c>
      <c r="E58" s="229">
        <f t="shared" si="6"/>
        <v>103.33661952678814</v>
      </c>
      <c r="F58" s="229">
        <f t="shared" si="7"/>
        <v>126.35615413393191</v>
      </c>
      <c r="G58" s="404"/>
    </row>
    <row r="59" spans="1:12" x14ac:dyDescent="0.15">
      <c r="A59" s="28">
        <v>8</v>
      </c>
      <c r="B59" s="18" t="s">
        <v>87</v>
      </c>
      <c r="C59" s="6">
        <f t="shared" si="4"/>
        <v>55367</v>
      </c>
      <c r="D59" s="6">
        <f t="shared" si="5"/>
        <v>93312</v>
      </c>
      <c r="E59" s="41">
        <f t="shared" si="6"/>
        <v>88.408967521476697</v>
      </c>
      <c r="F59" s="41">
        <f t="shared" si="7"/>
        <v>59.335348079561044</v>
      </c>
      <c r="G59" s="40"/>
    </row>
    <row r="60" spans="1:12" x14ac:dyDescent="0.15">
      <c r="A60" s="28">
        <v>9</v>
      </c>
      <c r="B60" s="18" t="s">
        <v>109</v>
      </c>
      <c r="C60" s="6">
        <f t="shared" si="4"/>
        <v>53901</v>
      </c>
      <c r="D60" s="6">
        <f t="shared" si="5"/>
        <v>51898</v>
      </c>
      <c r="E60" s="41">
        <f t="shared" si="6"/>
        <v>104.99649368863955</v>
      </c>
      <c r="F60" s="41">
        <f t="shared" si="7"/>
        <v>103.85949362210489</v>
      </c>
      <c r="G60" s="40"/>
    </row>
    <row r="61" spans="1:12" ht="14.25" thickBot="1" x14ac:dyDescent="0.2">
      <c r="A61" s="108">
        <v>10</v>
      </c>
      <c r="B61" s="18" t="s">
        <v>209</v>
      </c>
      <c r="C61" s="111">
        <f t="shared" si="4"/>
        <v>51132</v>
      </c>
      <c r="D61" s="111">
        <f t="shared" si="5"/>
        <v>45618</v>
      </c>
      <c r="E61" s="102">
        <f t="shared" si="6"/>
        <v>111.28716319157273</v>
      </c>
      <c r="F61" s="102">
        <f t="shared" si="7"/>
        <v>112.08733394712613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1193345</v>
      </c>
      <c r="D62" s="189">
        <f>SUM(L13)</f>
        <v>1245987</v>
      </c>
      <c r="E62" s="191">
        <f>SUM(C62/L35)*100</f>
        <v>98.685048368983658</v>
      </c>
      <c r="F62" s="191">
        <f t="shared" si="7"/>
        <v>95.775076304969474</v>
      </c>
      <c r="G62" s="198">
        <v>58.5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2020-10-09T02:45:17Z</cp:lastPrinted>
  <dcterms:created xsi:type="dcterms:W3CDTF">2004-08-12T01:21:30Z</dcterms:created>
  <dcterms:modified xsi:type="dcterms:W3CDTF">2020-10-09T02:45:39Z</dcterms:modified>
</cp:coreProperties>
</file>