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13_ncr:1_{9ED6D42C-AA76-4799-9FD9-630957340C54}" xr6:coauthVersionLast="36" xr6:coauthVersionMax="36" xr10:uidLastSave="{00000000-0000-0000-0000-000000000000}"/>
  <bookViews>
    <workbookView xWindow="0" yWindow="0" windowWidth="28800" windowHeight="11130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0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<sst xmlns="http://schemas.openxmlformats.org/spreadsheetml/2006/main" count="1320" uniqueCount="242">
  <si>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</si>
  <si>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</si>
  <si>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</si>
  <si>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</si>
  <si>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</si>
  <si>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</si>
  <si>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</si>
  <si>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</si>
  <si>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</si>
  <si>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</si>
  <si>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</si>
  <si>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</si>
  <si>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</si>
  <si>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</si>
  <si>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</si>
  <si>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</si>
  <si>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</si>
  <si>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</si>
  <si>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</si>
  <si>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</si>
  <si>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</si>
  <si>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</si>
  <si>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</si>
  <si>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</si>
  <si>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</si>
  <si>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</si>
  <si>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</si>
  <si>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</si>
  <si>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</si>
  <si>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</si>
  <si>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</si>
  <si>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</si>
  <si>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</si>
  <si>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</si>
  <si>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</si>
  <si>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</si>
  <si>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</si>
  <si>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</si>
  <si>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</si>
  <si>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</si>
  <si>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</si>
  <si>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</si>
  <si>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</si>
  <si>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</si>
  <si>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</si>
  <si>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</si>
  <si>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</si>
  <si>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</si>
  <si>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</si>
  <si>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</si>
  <si>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</si>
  <si>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</si>
  <si>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</si>
  <si>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</si>
  <si>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</si>
  <si>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</si>
  <si>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</si>
  <si>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</si>
  <si>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</si>
  <si>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</si>
  <si>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</si>
  <si>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</si>
  <si>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</si>
  <si>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</si>
  <si>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</si>
  <si>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</si>
  <si>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</si>
  <si>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</si>
  <si>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</si>
  <si>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</si>
  <si>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</si>
  <si>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</si>
  <si>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</si>
  <si>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</si>
  <si>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</si>
  <si>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</si>
  <si>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</si>
  <si>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</si>
  <si>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</si>
  <si>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</si>
  <si>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</si>
  <si>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</si>
  <si>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</si>
  <si>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</si>
  <si>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</si>
  <si>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</si>
  <si>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</si>
  <si>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</si>
  <si>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</si>
  <si>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</si>
  <si>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</si>
  <si>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</si>
  <si>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</si>
  <si>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</si>
  <si>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</si>
  <si>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</si>
  <si>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</si>
  <si>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</si>
  <si>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</si>
  <si>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</si>
  <si>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</si>
  <si>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</si>
  <si>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</si>
  <si>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</si>
  <si>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</si>
  <si>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</si>
  <si>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</si>
  <si>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</si>
  <si>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</si>
  <si>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</si>
  <si>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</si>
  <si>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</si>
  <si>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</si>
  <si>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</si>
  <si>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</si>
  <si>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</si>
  <si>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</si>
  <si>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</si>
  <si>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</si>
  <si>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</si>
  <si>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</si>
  <si>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</si>
  <si>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</si>
  <si>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</si>
  <si>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</si>
  <si>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</si>
  <si>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</si>
  <si>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</si>
  <si>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</si>
  <si>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</si>
  <si>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</si>
  <si>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</si>
  <si>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</si>
  <si>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</si>
  <si>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</si>
  <si>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</si>
  <si>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</si>
  <si>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</si>
  <si>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</si>
  <si>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</si>
  <si>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</si>
  <si>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</si>
  <si>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</si>
  <si>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</si>
  <si>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</si>
  <si>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</si>
  <si>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</si>
  <si>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</si>
  <si>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</si>
  <si>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</si>
  <si>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</si>
  <si>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</si>
  <si>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</si>
  <si>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</si>
  <si>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</si>
  <si>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</si>
  <si>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</si>
  <si>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</si>
  <si>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</si>
  <si>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</si>
  <si>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</si>
  <si>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</si>
  <si>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</si>
  <si>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</si>
  <si>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</si>
  <si>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</si>
  <si>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</si>
  <si>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</si>
  <si>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</si>
  <si>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</si>
  <si>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</si>
  <si>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</si>
  <si>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</si>
  <si>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</si>
  <si>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</si>
  <si>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</si>
  <si>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</si>
  <si>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</si>
  <si>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</si>
  <si>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</si>
  <si>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</si>
  <si>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</si>
  <si>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</si>
  <si>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</si>
  <si>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</si>
  <si>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</si>
  <si>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</si>
  <si>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</si>
  <si>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</si>
  <si>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</si>
  <si>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</si>
  <si>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</si>
  <si>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</si>
  <si>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</si>
  <si>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</si>
  <si>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</si>
  <si>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</si>
  <si>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</si>
  <si>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</si>
  <si>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</si>
  <si>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</si>
  <si>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</si>
  <si>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</si>
  <si>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</si>
  <si>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</si>
  <si>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</si>
  <si>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</si>
  <si>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</si>
  <si>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</si>
  <si>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</si>
  <si>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</si>
  <si>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</si>
  <si>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</si>
  <si>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</si>
  <si>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</si>
  <si>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</si>
  <si>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</si>
  <si>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</si>
  <si>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</si>
  <si>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</si>
  <si>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</si>
  <si>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</si>
  <si>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</si>
  <si>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</si>
  <si>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</si>
  <si>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</si>
  <si>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11，979 ㎡</t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</si>
  <si>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</si>
  <si>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</si>
  <si>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トン数</t>
    <rPh sb="2" eb="3">
      <t>スウ</t>
    </rPh>
    <phoneticPr fontId="2"/>
  </si>
  <si>
    <t>令和1年</t>
    <rPh sb="0" eb="1">
      <t>レイ</t>
    </rPh>
    <rPh sb="1" eb="2">
      <t>ワ</t>
    </rPh>
    <rPh sb="3" eb="4">
      <t>ネン</t>
    </rPh>
    <phoneticPr fontId="14"/>
  </si>
  <si>
    <t>※</t>
    <phoneticPr fontId="2"/>
  </si>
  <si>
    <t>※</t>
    <phoneticPr fontId="2"/>
  </si>
  <si>
    <t>米</t>
    <rPh sb="0" eb="1">
      <t>コメ</t>
    </rPh>
    <phoneticPr fontId="2"/>
  </si>
  <si>
    <t>その他の日用品</t>
    <rPh sb="2" eb="3">
      <t>タ</t>
    </rPh>
    <rPh sb="4" eb="5">
      <t>ヒ</t>
    </rPh>
    <rPh sb="5" eb="7">
      <t>ヨウヒン</t>
    </rPh>
    <phoneticPr fontId="2"/>
  </si>
  <si>
    <t>令和2年8月</t>
    <rPh sb="0" eb="1">
      <t>レイ</t>
    </rPh>
    <rPh sb="1" eb="2">
      <t>ワ</t>
    </rPh>
    <rPh sb="3" eb="4">
      <t>ネン</t>
    </rPh>
    <rPh sb="5" eb="6">
      <t>ガツ</t>
    </rPh>
    <phoneticPr fontId="2"/>
  </si>
  <si>
    <t>令和2年8月所管面（1～3類）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</si>
  <si>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r>
      <t>109，430  m</t>
    </r>
    <r>
      <rPr>
        <sz val="8"/>
        <rFont val="ＭＳ Ｐゴシック"/>
        <family val="3"/>
        <charset val="128"/>
      </rPr>
      <t>3</t>
    </r>
    <phoneticPr fontId="2"/>
  </si>
  <si>
    <t>9，170  ㎡</t>
    <phoneticPr fontId="2"/>
  </si>
  <si>
    <t>　　　　　　　　　　　　　　　　令和2年8月末上位10品目入庫高(県合計）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</si>
  <si>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令和2年8月末上位１０品目保管残高（県合計）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</si>
  <si>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織物製品</t>
    <rPh sb="0" eb="2">
      <t>オリモノ</t>
    </rPh>
    <rPh sb="2" eb="4">
      <t>セイヒン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</si>
</sst>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40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38" fontId="1" fillId="0" borderId="21" xfId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43" xfId="1" applyFill="1" applyBorder="1"/>
    <xf numFmtId="179" fontId="0" fillId="0" borderId="2" xfId="1" applyNumberFormat="1" applyFont="1" applyBorder="1"/>
    <xf numFmtId="180" fontId="0" fillId="0" borderId="1" xfId="0" applyNumberFormat="1" applyBorder="1" applyAlignment="1">
      <alignment horizontal="right"/>
    </xf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38" xfId="1" applyFill="1" applyBorder="1"/>
    <xf numFmtId="38" fontId="1" fillId="0" borderId="39" xfId="1" applyBorder="1"/>
    <xf numFmtId="38" fontId="0" fillId="0" borderId="12" xfId="1" applyFont="1" applyFill="1" applyBorder="1"/>
    <xf numFmtId="0" fontId="11" fillId="0" borderId="11" xfId="0" applyFont="1" applyFill="1" applyBorder="1"/>
    <xf numFmtId="179" fontId="0" fillId="0" borderId="11" xfId="1" applyNumberFormat="1" applyFont="1" applyFill="1" applyBorder="1"/>
    <xf numFmtId="179" fontId="1" fillId="0" borderId="42" xfId="1" applyNumberFormat="1" applyBorder="1"/>
    <xf numFmtId="38" fontId="1" fillId="0" borderId="11" xfId="1" applyFont="1" applyBorder="1"/>
    <xf numFmtId="38" fontId="1" fillId="0" borderId="10" xfId="1" applyFont="1" applyFill="1" applyBorder="1"/>
    <xf numFmtId="38" fontId="1" fillId="0" borderId="47" xfId="1" applyBorder="1"/>
    <xf numFmtId="38" fontId="1" fillId="0" borderId="40" xfId="1" applyBorder="1"/>
    <xf numFmtId="38" fontId="0" fillId="0" borderId="40" xfId="1" applyFont="1" applyFill="1" applyBorder="1"/>
    <xf numFmtId="38" fontId="1" fillId="0" borderId="21" xfId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96-438E-8FB0-2928288708DD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6-438E-8FB0-2928288708DD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96-438E-8FB0-2928288708DD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6-438E-8FB0-2928288708DD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6-438E-8FB0-2928288708DD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168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C96-438E-8FB0-2928288708DD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96-438E-8FB0-2928288708DD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6-438E-8FB0-2928288708DD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6-438E-8FB0-2928288708DD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96-438E-8FB0-2928288708DD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96-438E-8FB0-2928288708DD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令和2年8月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96-438E-8FB0-292828870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67056"/>
        <c:axId val="15116823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令和2年8月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C96-438E-8FB0-2928288708DD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令和2年8月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C96-438E-8FB0-292828870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67056"/>
        <c:axId val="151168232"/>
      </c:lineChart>
      <c:catAx>
        <c:axId val="1511670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1168232"/>
        <c:crosses val="autoZero"/>
        <c:auto val="1"/>
        <c:lblAlgn val="ctr"/>
        <c:lblOffset val="100"/>
        <c:tickLblSkip val="1"/>
        <c:noMultiLvlLbl val="0"/>
      </c:catAx>
      <c:valAx>
        <c:axId val="15116823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16705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85908255984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E-4797-B283-2301D25814E0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E-4797-B283-2301D25814E0}"/>
                </c:ext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0E-4797-B283-2301D25814E0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0E-4797-B283-2301D25814E0}"/>
                </c:ext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0E-4797-B283-2301D25814E0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0E-4797-B283-2301D25814E0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0E-4797-B283-2301D25814E0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0E-4797-B283-2301D25814E0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0E-4797-B283-2301D25814E0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0E-4797-B283-2301D258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ゴム製品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23209</c:v>
                </c:pt>
                <c:pt idx="1">
                  <c:v>13949</c:v>
                </c:pt>
                <c:pt idx="2">
                  <c:v>5869</c:v>
                </c:pt>
                <c:pt idx="3">
                  <c:v>3018</c:v>
                </c:pt>
                <c:pt idx="4">
                  <c:v>2557</c:v>
                </c:pt>
                <c:pt idx="5">
                  <c:v>2339</c:v>
                </c:pt>
                <c:pt idx="6">
                  <c:v>2166</c:v>
                </c:pt>
                <c:pt idx="7">
                  <c:v>2138</c:v>
                </c:pt>
                <c:pt idx="8">
                  <c:v>1753</c:v>
                </c:pt>
                <c:pt idx="9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0E-4797-B283-2301D25814E0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864216059154646E-3"/>
                  <c:y val="3.69315438833632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0E-4797-B283-2301D25814E0}"/>
                </c:ext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0E-4797-B283-2301D25814E0}"/>
                </c:ext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0E-4797-B283-2301D25814E0}"/>
                </c:ext>
              </c:extLst>
            </c:dLbl>
            <c:dLbl>
              <c:idx val="3"/>
              <c:layout>
                <c:manualLayout>
                  <c:x val="1.6858206040171872E-3"/>
                  <c:y val="-3.08271804995399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0E-4797-B283-2301D25814E0}"/>
                </c:ext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0E-4797-B283-2301D25814E0}"/>
                </c:ext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0E-4797-B283-2301D25814E0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0E-4797-B283-2301D25814E0}"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0E-4797-B283-2301D25814E0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0E-4797-B283-2301D25814E0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0E-4797-B283-2301D258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ゴム製品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26989</c:v>
                </c:pt>
                <c:pt idx="1">
                  <c:v>20560</c:v>
                </c:pt>
                <c:pt idx="2">
                  <c:v>9224</c:v>
                </c:pt>
                <c:pt idx="3">
                  <c:v>4098</c:v>
                </c:pt>
                <c:pt idx="4">
                  <c:v>3173</c:v>
                </c:pt>
                <c:pt idx="5">
                  <c:v>1528</c:v>
                </c:pt>
                <c:pt idx="6">
                  <c:v>1578</c:v>
                </c:pt>
                <c:pt idx="7">
                  <c:v>2408</c:v>
                </c:pt>
                <c:pt idx="8">
                  <c:v>2872</c:v>
                </c:pt>
                <c:pt idx="9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0E-4797-B283-2301D2581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92440"/>
        <c:axId val="218192832"/>
      </c:barChart>
      <c:catAx>
        <c:axId val="21819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192832"/>
        <c:crosses val="autoZero"/>
        <c:auto val="1"/>
        <c:lblAlgn val="ctr"/>
        <c:lblOffset val="100"/>
        <c:noMultiLvlLbl val="0"/>
      </c:catAx>
      <c:valAx>
        <c:axId val="21819283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192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57-4722-8B52-50010360CC7E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7-4722-8B52-50010360CC7E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7-4722-8B52-50010360CC7E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7-4722-8B52-50010360CC7E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7-4722-8B52-50010360CC7E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7-4722-8B52-50010360CC7E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7-4722-8B52-50010360CC7E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57-4722-8B52-50010360CC7E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57-4722-8B52-50010360CC7E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57-4722-8B52-50010360C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49922</c:v>
                </c:pt>
                <c:pt idx="1">
                  <c:v>16994</c:v>
                </c:pt>
                <c:pt idx="2">
                  <c:v>13448</c:v>
                </c:pt>
                <c:pt idx="3">
                  <c:v>8029</c:v>
                </c:pt>
                <c:pt idx="4">
                  <c:v>7584</c:v>
                </c:pt>
                <c:pt idx="5">
                  <c:v>7002</c:v>
                </c:pt>
                <c:pt idx="6">
                  <c:v>4296</c:v>
                </c:pt>
                <c:pt idx="7">
                  <c:v>3639</c:v>
                </c:pt>
                <c:pt idx="8">
                  <c:v>2554</c:v>
                </c:pt>
                <c:pt idx="9">
                  <c:v>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57-4722-8B52-50010360CC7E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57-4722-8B52-50010360CC7E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57-4722-8B52-50010360CC7E}"/>
                </c:ext>
              </c:extLst>
            </c:dLbl>
            <c:dLbl>
              <c:idx val="2"/>
              <c:layout>
                <c:manualLayout>
                  <c:x val="0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57-4722-8B52-50010360CC7E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57-4722-8B52-50010360CC7E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57-4722-8B52-50010360CC7E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57-4722-8B52-50010360CC7E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57-4722-8B52-50010360CC7E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57-4722-8B52-50010360CC7E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57-4722-8B52-50010360CC7E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57-4722-8B52-50010360C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57662</c:v>
                </c:pt>
                <c:pt idx="1">
                  <c:v>17518</c:v>
                </c:pt>
                <c:pt idx="2">
                  <c:v>13468</c:v>
                </c:pt>
                <c:pt idx="3">
                  <c:v>8345</c:v>
                </c:pt>
                <c:pt idx="4">
                  <c:v>8272</c:v>
                </c:pt>
                <c:pt idx="5">
                  <c:v>3253</c:v>
                </c:pt>
                <c:pt idx="6">
                  <c:v>2671</c:v>
                </c:pt>
                <c:pt idx="7">
                  <c:v>3382</c:v>
                </c:pt>
                <c:pt idx="8">
                  <c:v>6769</c:v>
                </c:pt>
                <c:pt idx="9">
                  <c:v>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57-4722-8B52-50010360C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2624"/>
        <c:axId val="218653016"/>
      </c:barChart>
      <c:catAx>
        <c:axId val="21865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8653016"/>
        <c:crosses val="autoZero"/>
        <c:auto val="1"/>
        <c:lblAlgn val="ctr"/>
        <c:lblOffset val="100"/>
        <c:noMultiLvlLbl val="0"/>
      </c:catAx>
      <c:valAx>
        <c:axId val="21865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865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7-405F-84CC-0DE79D01E356}"/>
                </c:ext>
              </c:extLst>
            </c:dLbl>
            <c:dLbl>
              <c:idx val="1"/>
              <c:layout>
                <c:manualLayout>
                  <c:x val="-3.5460992907801418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7-405F-84CC-0DE79D01E356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7-405F-84CC-0DE79D01E356}"/>
                </c:ext>
              </c:extLst>
            </c:dLbl>
            <c:dLbl>
              <c:idx val="3"/>
              <c:layout>
                <c:manualLayout>
                  <c:x val="-8.8652482269503553E-3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7-405F-84CC-0DE79D01E356}"/>
                </c:ext>
              </c:extLst>
            </c:dLbl>
            <c:dLbl>
              <c:idx val="4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17-405F-84CC-0DE79D01E356}"/>
                </c:ext>
              </c:extLst>
            </c:dLbl>
            <c:dLbl>
              <c:idx val="5"/>
              <c:layout>
                <c:manualLayout>
                  <c:x val="-1.063829787234049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17-405F-84CC-0DE79D01E356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17-405F-84CC-0DE79D01E356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17-405F-84CC-0DE79D01E356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17-405F-84CC-0DE79D01E356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17-405F-84CC-0DE79D01E3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麦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雑穀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木材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22673</c:v>
                </c:pt>
                <c:pt idx="1">
                  <c:v>19762</c:v>
                </c:pt>
                <c:pt idx="2">
                  <c:v>19013</c:v>
                </c:pt>
                <c:pt idx="3">
                  <c:v>18744</c:v>
                </c:pt>
                <c:pt idx="4">
                  <c:v>17988</c:v>
                </c:pt>
                <c:pt idx="5">
                  <c:v>15920</c:v>
                </c:pt>
                <c:pt idx="6">
                  <c:v>13885</c:v>
                </c:pt>
                <c:pt idx="7">
                  <c:v>10739</c:v>
                </c:pt>
                <c:pt idx="8">
                  <c:v>6986</c:v>
                </c:pt>
                <c:pt idx="9">
                  <c:v>6647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17-405F-84CC-0DE79D01E356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91489361701962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17-405F-84CC-0DE79D01E356}"/>
                </c:ext>
              </c:extLst>
            </c:dLbl>
            <c:dLbl>
              <c:idx val="1"/>
              <c:layout>
                <c:manualLayout>
                  <c:x val="7.0921985815602835E-3"/>
                  <c:y val="-3.8759689922480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17-405F-84CC-0DE79D01E356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17-405F-84CC-0DE79D01E356}"/>
                </c:ext>
              </c:extLst>
            </c:dLbl>
            <c:dLbl>
              <c:idx val="3"/>
              <c:layout>
                <c:manualLayout>
                  <c:x val="8.8652482269503553E-3"/>
                  <c:y val="3.875663797839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17-405F-84CC-0DE79D01E356}"/>
                </c:ext>
              </c:extLst>
            </c:dLbl>
            <c:dLbl>
              <c:idx val="4"/>
              <c:layout>
                <c:manualLayout>
                  <c:x val="7.0921985815602185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17-405F-84CC-0DE79D01E356}"/>
                </c:ext>
              </c:extLst>
            </c:dLbl>
            <c:dLbl>
              <c:idx val="5"/>
              <c:layout>
                <c:manualLayout>
                  <c:x val="-6.50110693175489E-17"/>
                  <c:y val="3.100775193798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17-405F-84CC-0DE79D01E356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17-405F-84CC-0DE79D01E356}"/>
                </c:ext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17-405F-84CC-0DE79D01E356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17-405F-84CC-0DE79D01E356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17-405F-84CC-0DE79D01E3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麦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雑穀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木材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9219</c:v>
                </c:pt>
                <c:pt idx="1">
                  <c:v>19750</c:v>
                </c:pt>
                <c:pt idx="2">
                  <c:v>13904</c:v>
                </c:pt>
                <c:pt idx="3">
                  <c:v>23901</c:v>
                </c:pt>
                <c:pt idx="4">
                  <c:v>16668</c:v>
                </c:pt>
                <c:pt idx="5">
                  <c:v>15976</c:v>
                </c:pt>
                <c:pt idx="6">
                  <c:v>12569</c:v>
                </c:pt>
                <c:pt idx="7">
                  <c:v>10221</c:v>
                </c:pt>
                <c:pt idx="8">
                  <c:v>9790</c:v>
                </c:pt>
                <c:pt idx="9">
                  <c:v>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17-405F-84CC-0DE79D01E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18653800"/>
        <c:axId val="218654192"/>
      </c:barChart>
      <c:catAx>
        <c:axId val="218653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654192"/>
        <c:crosses val="autoZero"/>
        <c:auto val="1"/>
        <c:lblAlgn val="ctr"/>
        <c:lblOffset val="100"/>
        <c:noMultiLvlLbl val="0"/>
      </c:catAx>
      <c:valAx>
        <c:axId val="2186541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6538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EF-4F12-837B-96E66DF2E54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F-4F12-837B-96E66DF2E548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F-4F12-837B-96E66DF2E548}"/>
                </c:ext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F-4F12-837B-96E66DF2E54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F-4F12-837B-96E66DF2E54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F-4F12-837B-96E66DF2E54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EF-4F12-837B-96E66DF2E54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EF-4F12-837B-96E66DF2E54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EF-4F12-837B-96E66DF2E54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EF-4F12-837B-96E66DF2E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缶詰・びん詰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18410</c:v>
                </c:pt>
                <c:pt idx="1">
                  <c:v>7828</c:v>
                </c:pt>
                <c:pt idx="2">
                  <c:v>5790</c:v>
                </c:pt>
                <c:pt idx="3">
                  <c:v>3218</c:v>
                </c:pt>
                <c:pt idx="4">
                  <c:v>2409</c:v>
                </c:pt>
                <c:pt idx="5">
                  <c:v>1221</c:v>
                </c:pt>
                <c:pt idx="6">
                  <c:v>621</c:v>
                </c:pt>
                <c:pt idx="7">
                  <c:v>600</c:v>
                </c:pt>
                <c:pt idx="8">
                  <c:v>588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EF-4F12-837B-96E66DF2E54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EF-4F12-837B-96E66DF2E54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EF-4F12-837B-96E66DF2E548}"/>
                </c:ext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EF-4F12-837B-96E66DF2E548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EF-4F12-837B-96E66DF2E548}"/>
                </c:ext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EF-4F12-837B-96E66DF2E548}"/>
                </c:ext>
              </c:extLst>
            </c:dLbl>
            <c:dLbl>
              <c:idx val="5"/>
              <c:layout>
                <c:manualLayout>
                  <c:x val="-6.5184432169062358E-17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EF-4F12-837B-96E66DF2E54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EF-4F12-837B-96E66DF2E54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EF-4F12-837B-96E66DF2E54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EF-4F12-837B-96E66DF2E54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0EF-4F12-837B-96E66DF2E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缶詰・びん詰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28876</c:v>
                </c:pt>
                <c:pt idx="1">
                  <c:v>2658</c:v>
                </c:pt>
                <c:pt idx="2">
                  <c:v>5000</c:v>
                </c:pt>
                <c:pt idx="3">
                  <c:v>2815</c:v>
                </c:pt>
                <c:pt idx="4">
                  <c:v>580</c:v>
                </c:pt>
                <c:pt idx="5">
                  <c:v>1414</c:v>
                </c:pt>
                <c:pt idx="6">
                  <c:v>524</c:v>
                </c:pt>
                <c:pt idx="7">
                  <c:v>39</c:v>
                </c:pt>
                <c:pt idx="8">
                  <c:v>465</c:v>
                </c:pt>
                <c:pt idx="9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0EF-4F12-837B-96E66DF2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4976"/>
        <c:axId val="218655368"/>
      </c:barChart>
      <c:catAx>
        <c:axId val="21865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655368"/>
        <c:crosses val="autoZero"/>
        <c:auto val="1"/>
        <c:lblAlgn val="ctr"/>
        <c:lblOffset val="100"/>
        <c:noMultiLvlLbl val="0"/>
      </c:catAx>
      <c:valAx>
        <c:axId val="2186553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65497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F7-45B6-8488-243E296FAA37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F7-45B6-8488-243E296FAA37}"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F7-45B6-8488-243E296FAA37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F7-45B6-8488-243E296FAA37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F7-45B6-8488-243E296FAA37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F7-45B6-8488-243E296FAA37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F7-45B6-8488-243E296FAA37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F7-45B6-8488-243E296FAA37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F7-45B6-8488-243E296FAA37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F7-45B6-8488-243E296FAA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28891</c:v>
                </c:pt>
                <c:pt idx="1">
                  <c:v>15363</c:v>
                </c:pt>
                <c:pt idx="2">
                  <c:v>9074</c:v>
                </c:pt>
                <c:pt idx="3">
                  <c:v>8640</c:v>
                </c:pt>
                <c:pt idx="4">
                  <c:v>7255</c:v>
                </c:pt>
                <c:pt idx="5">
                  <c:v>5502</c:v>
                </c:pt>
                <c:pt idx="6">
                  <c:v>5023</c:v>
                </c:pt>
                <c:pt idx="7">
                  <c:v>3211</c:v>
                </c:pt>
                <c:pt idx="8">
                  <c:v>1436</c:v>
                </c:pt>
                <c:pt idx="9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F7-45B6-8488-243E296FAA37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93684254035E-3"/>
                  <c:y val="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F7-45B6-8488-243E296FAA37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F7-45B6-8488-243E296FAA37}"/>
                </c:ext>
              </c:extLst>
            </c:dLbl>
            <c:dLbl>
              <c:idx val="2"/>
              <c:layout>
                <c:manualLayout>
                  <c:x val="1.7634213046203871E-3"/>
                  <c:y val="1.08949093227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F7-45B6-8488-243E296FAA37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F7-45B6-8488-243E296FAA37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F7-45B6-8488-243E296FAA37}"/>
                </c:ext>
              </c:extLst>
            </c:dLbl>
            <c:dLbl>
              <c:idx val="5"/>
              <c:layout>
                <c:manualLayout>
                  <c:x val="5.2493438320209973E-3"/>
                  <c:y val="1.8769221643904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F7-45B6-8488-243E296FAA37}"/>
                </c:ext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F7-45B6-8488-243E296FAA37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F7-45B6-8488-243E296FAA37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F7-45B6-8488-243E296FAA37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F7-45B6-8488-243E296FAA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25174</c:v>
                </c:pt>
                <c:pt idx="1">
                  <c:v>18026</c:v>
                </c:pt>
                <c:pt idx="2">
                  <c:v>18157</c:v>
                </c:pt>
                <c:pt idx="3">
                  <c:v>5855</c:v>
                </c:pt>
                <c:pt idx="4">
                  <c:v>5877</c:v>
                </c:pt>
                <c:pt idx="5">
                  <c:v>6390</c:v>
                </c:pt>
                <c:pt idx="6">
                  <c:v>4529</c:v>
                </c:pt>
                <c:pt idx="7">
                  <c:v>5242</c:v>
                </c:pt>
                <c:pt idx="8">
                  <c:v>1430</c:v>
                </c:pt>
                <c:pt idx="9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7F7-45B6-8488-243E296FA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6152"/>
        <c:axId val="403502416"/>
      </c:barChart>
      <c:catAx>
        <c:axId val="21865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3502416"/>
        <c:crosses val="autoZero"/>
        <c:auto val="1"/>
        <c:lblAlgn val="ctr"/>
        <c:lblOffset val="100"/>
        <c:noMultiLvlLbl val="0"/>
      </c:catAx>
      <c:valAx>
        <c:axId val="403502416"/>
        <c:scaling>
          <c:orientation val="minMax"/>
          <c:max val="4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656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FD-40D0-BE98-FC45181A1542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FD-40D0-BE98-FC45181A1542}"/>
                </c:ext>
              </c:extLst>
            </c:dLbl>
            <c:dLbl>
              <c:idx val="2"/>
              <c:layout>
                <c:manualLayout>
                  <c:x val="-1.2232417585290497E-2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FD-40D0-BE98-FC45181A1542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FD-40D0-BE98-FC45181A1542}"/>
                </c:ext>
              </c:extLst>
            </c:dLbl>
            <c:dLbl>
              <c:idx val="4"/>
              <c:layout>
                <c:manualLayout>
                  <c:x val="-3.4951140504382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FD-40D0-BE98-FC45181A1542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FD-40D0-BE98-FC45181A1542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FD-40D0-BE98-FC45181A1542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FD-40D0-BE98-FC45181A1542}"/>
                </c:ext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FD-40D0-BE98-FC45181A1542}"/>
                </c:ext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FD-40D0-BE98-FC45181A1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73873</c:v>
                </c:pt>
                <c:pt idx="1">
                  <c:v>29158</c:v>
                </c:pt>
                <c:pt idx="2">
                  <c:v>15198</c:v>
                </c:pt>
                <c:pt idx="3">
                  <c:v>14520</c:v>
                </c:pt>
                <c:pt idx="4">
                  <c:v>9175</c:v>
                </c:pt>
                <c:pt idx="5">
                  <c:v>8937</c:v>
                </c:pt>
                <c:pt idx="6">
                  <c:v>8697</c:v>
                </c:pt>
                <c:pt idx="7">
                  <c:v>8507</c:v>
                </c:pt>
                <c:pt idx="8">
                  <c:v>5912</c:v>
                </c:pt>
                <c:pt idx="9">
                  <c:v>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FD-40D0-BE98-FC45181A1542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4748822647005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FD-40D0-BE98-FC45181A1542}"/>
                </c:ext>
              </c:extLst>
            </c:dLbl>
            <c:dLbl>
              <c:idx val="1"/>
              <c:layout>
                <c:manualLayout>
                  <c:x val="1.0484929358820394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FD-40D0-BE98-FC45181A1542}"/>
                </c:ext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FD-40D0-BE98-FC45181A1542}"/>
                </c:ext>
              </c:extLst>
            </c:dLbl>
            <c:dLbl>
              <c:idx val="3"/>
              <c:layout>
                <c:manualLayout>
                  <c:x val="3.494976452940141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FD-40D0-BE98-FC45181A1542}"/>
                </c:ext>
              </c:extLst>
            </c:dLbl>
            <c:dLbl>
              <c:idx val="4"/>
              <c:layout>
                <c:manualLayout>
                  <c:x val="5.2424646794101493E-3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FD-40D0-BE98-FC45181A1542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FD-40D0-BE98-FC45181A1542}"/>
                </c:ext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FD-40D0-BE98-FC45181A1542}"/>
                </c:ext>
              </c:extLst>
            </c:dLbl>
            <c:dLbl>
              <c:idx val="7"/>
              <c:layout>
                <c:manualLayout>
                  <c:x val="0"/>
                  <c:y val="7.168176558575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FD-40D0-BE98-FC45181A1542}"/>
                </c:ext>
              </c:extLst>
            </c:dLbl>
            <c:dLbl>
              <c:idx val="8"/>
              <c:layout>
                <c:manualLayout>
                  <c:x val="-1.7474882264700709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FD-40D0-BE98-FC45181A1542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FD-40D0-BE98-FC45181A1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雑品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77928</c:v>
                </c:pt>
                <c:pt idx="1">
                  <c:v>27774</c:v>
                </c:pt>
                <c:pt idx="2">
                  <c:v>15487</c:v>
                </c:pt>
                <c:pt idx="3">
                  <c:v>16720</c:v>
                </c:pt>
                <c:pt idx="4">
                  <c:v>5917</c:v>
                </c:pt>
                <c:pt idx="5">
                  <c:v>12547</c:v>
                </c:pt>
                <c:pt idx="6">
                  <c:v>9138</c:v>
                </c:pt>
                <c:pt idx="7">
                  <c:v>10326</c:v>
                </c:pt>
                <c:pt idx="8">
                  <c:v>3024</c:v>
                </c:pt>
                <c:pt idx="9">
                  <c:v>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FD-40D0-BE98-FC45181A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503200"/>
        <c:axId val="403503592"/>
      </c:barChart>
      <c:catAx>
        <c:axId val="40350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3503592"/>
        <c:crosses val="autoZero"/>
        <c:auto val="1"/>
        <c:lblAlgn val="ctr"/>
        <c:lblOffset val="100"/>
        <c:noMultiLvlLbl val="0"/>
      </c:catAx>
      <c:valAx>
        <c:axId val="4035035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35032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5E-4FE6-A8A2-3C746C1A4BDE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5E-4FE6-A8A2-3C746C1A4BDE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5E-4FE6-A8A2-3C746C1A4BDE}"/>
                </c:ext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5E-4FE6-A8A2-3C746C1A4BDE}"/>
                </c:ext>
              </c:extLst>
            </c:dLbl>
            <c:dLbl>
              <c:idx val="4"/>
              <c:layout>
                <c:manualLayout>
                  <c:x val="-1.8041720688528392E-3"/>
                  <c:y val="5.521420491521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5E-4FE6-A8A2-3C746C1A4BDE}"/>
                </c:ext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5E-4FE6-A8A2-3C746C1A4BDE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5E-4FE6-A8A2-3C746C1A4BDE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5E-4FE6-A8A2-3C746C1A4BDE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5E-4FE6-A8A2-3C746C1A4BDE}"/>
                </c:ext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5E-4FE6-A8A2-3C746C1A4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163538</c:v>
                </c:pt>
                <c:pt idx="1">
                  <c:v>117222</c:v>
                </c:pt>
                <c:pt idx="2">
                  <c:v>96864</c:v>
                </c:pt>
                <c:pt idx="3">
                  <c:v>93536</c:v>
                </c:pt>
                <c:pt idx="4">
                  <c:v>80303</c:v>
                </c:pt>
                <c:pt idx="5">
                  <c:v>73104</c:v>
                </c:pt>
                <c:pt idx="6">
                  <c:v>60795</c:v>
                </c:pt>
                <c:pt idx="7">
                  <c:v>55367</c:v>
                </c:pt>
                <c:pt idx="8">
                  <c:v>53901</c:v>
                </c:pt>
                <c:pt idx="9">
                  <c:v>51132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5E-4FE6-A8A2-3C746C1A4BDE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5E-4FE6-A8A2-3C746C1A4BDE}"/>
                </c:ext>
              </c:extLst>
            </c:dLbl>
            <c:dLbl>
              <c:idx val="1"/>
              <c:layout>
                <c:manualLayout>
                  <c:x val="-1.6001011921702886E-3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5E-4FE6-A8A2-3C746C1A4BDE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5E-4FE6-A8A2-3C746C1A4BDE}"/>
                </c:ext>
              </c:extLst>
            </c:dLbl>
            <c:dLbl>
              <c:idx val="3"/>
              <c:layout>
                <c:manualLayout>
                  <c:x val="9.1292202932464119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5E-4FE6-A8A2-3C746C1A4BDE}"/>
                </c:ext>
              </c:extLst>
            </c:dLbl>
            <c:dLbl>
              <c:idx val="4"/>
              <c:layout>
                <c:manualLayout>
                  <c:x val="1.9010073540004287E-3"/>
                  <c:y val="-8.5264361938591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5E-4FE6-A8A2-3C746C1A4BDE}"/>
                </c:ext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5E-4FE6-A8A2-3C746C1A4BDE}"/>
                </c:ext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5E-4FE6-A8A2-3C746C1A4BDE}"/>
                </c:ext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5E-4FE6-A8A2-3C746C1A4BDE}"/>
                </c:ext>
              </c:extLst>
            </c:dLbl>
            <c:dLbl>
              <c:idx val="8"/>
              <c:layout>
                <c:manualLayout>
                  <c:x val="7.1492268285740079E-3"/>
                  <c:y val="2.704818781594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5E-4FE6-A8A2-3C746C1A4BDE}"/>
                </c:ext>
              </c:extLst>
            </c:dLbl>
            <c:dLbl>
              <c:idx val="9"/>
              <c:layout>
                <c:manualLayout>
                  <c:x val="9.5570383019391656E-6"/>
                  <c:y val="9.0412938323242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5E-4FE6-A8A2-3C746C1A4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187194</c:v>
                </c:pt>
                <c:pt idx="1">
                  <c:v>139726</c:v>
                </c:pt>
                <c:pt idx="2">
                  <c:v>75169</c:v>
                </c:pt>
                <c:pt idx="3">
                  <c:v>86949</c:v>
                </c:pt>
                <c:pt idx="4">
                  <c:v>69787</c:v>
                </c:pt>
                <c:pt idx="5">
                  <c:v>94404</c:v>
                </c:pt>
                <c:pt idx="6">
                  <c:v>48114</c:v>
                </c:pt>
                <c:pt idx="7">
                  <c:v>93312</c:v>
                </c:pt>
                <c:pt idx="8">
                  <c:v>51898</c:v>
                </c:pt>
                <c:pt idx="9">
                  <c:v>45618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5E-4FE6-A8A2-3C746C1A4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03504376"/>
        <c:axId val="403504768"/>
      </c:barChart>
      <c:catAx>
        <c:axId val="403504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3504768"/>
        <c:crosses val="autoZero"/>
        <c:auto val="1"/>
        <c:lblAlgn val="ctr"/>
        <c:lblOffset val="100"/>
        <c:noMultiLvlLbl val="0"/>
      </c:catAx>
      <c:valAx>
        <c:axId val="40350476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350437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8BF-4081-89ED-9489932DF916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8BF-4081-89ED-9489932DF916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8BF-4081-89ED-9489932DF916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BF-4081-89ED-9489932DF916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8BF-4081-89ED-9489932DF916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8BF-4081-89ED-9489932DF916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8BF-4081-89ED-9489932DF916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8BF-4081-89ED-9489932DF916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8BF-4081-89ED-9489932DF916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8BF-4081-89ED-9489932DF916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8BF-4081-89ED-9489932DF916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BF-4081-89ED-9489932DF916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BF-4081-89ED-9489932DF916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8BF-4081-89ED-9489932DF916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8BF-4081-89ED-9489932DF916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8BF-4081-89ED-9489932DF916}"/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BF-4081-89ED-9489932DF916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8BF-4081-89ED-9489932DF916}"/>
                </c:ext>
              </c:extLst>
            </c:dLbl>
            <c:dLbl>
              <c:idx val="7"/>
              <c:layout>
                <c:manualLayout>
                  <c:x val="0.18235378268126451"/>
                  <c:y val="-0.14359788176257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8BF-4081-89ED-9489932DF916}"/>
                </c:ext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8BF-4081-89ED-9489932DF916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E8BF-4081-89ED-9489932DF916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BF-4081-89ED-9489932DF9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163538</c:v>
                </c:pt>
                <c:pt idx="1">
                  <c:v>117222</c:v>
                </c:pt>
                <c:pt idx="2">
                  <c:v>96864</c:v>
                </c:pt>
                <c:pt idx="3">
                  <c:v>93536</c:v>
                </c:pt>
                <c:pt idx="4">
                  <c:v>80303</c:v>
                </c:pt>
                <c:pt idx="5">
                  <c:v>73104</c:v>
                </c:pt>
                <c:pt idx="6">
                  <c:v>60795</c:v>
                </c:pt>
                <c:pt idx="7">
                  <c:v>55367</c:v>
                </c:pt>
                <c:pt idx="8">
                  <c:v>53901</c:v>
                </c:pt>
                <c:pt idx="9">
                  <c:v>51132</c:v>
                </c:pt>
                <c:pt idx="10">
                  <c:v>347583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8BF-4081-89ED-9489932DF91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1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A52-467E-96B8-5D872E35329A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A52-467E-96B8-5D872E35329A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A52-467E-96B8-5D872E35329A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A52-467E-96B8-5D872E35329A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A52-467E-96B8-5D872E35329A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A52-467E-96B8-5D872E35329A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A52-467E-96B8-5D872E35329A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A52-467E-96B8-5D872E35329A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A52-467E-96B8-5D872E35329A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A52-467E-96B8-5D872E35329A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EA52-467E-96B8-5D872E35329A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52-467E-96B8-5D872E35329A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A52-467E-96B8-5D872E35329A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52-467E-96B8-5D872E35329A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52-467E-96B8-5D872E35329A}"/>
                </c:ext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A52-467E-96B8-5D872E35329A}"/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A52-467E-96B8-5D872E35329A}"/>
                </c:ext>
              </c:extLst>
            </c:dLbl>
            <c:dLbl>
              <c:idx val="6"/>
              <c:layout>
                <c:manualLayout>
                  <c:x val="9.9923658019904868E-2"/>
                  <c:y val="-6.98390860787635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A52-467E-96B8-5D872E35329A}"/>
                </c:ext>
              </c:extLst>
            </c:dLbl>
            <c:dLbl>
              <c:idx val="7"/>
              <c:layout>
                <c:manualLayout>
                  <c:x val="0.12568581211612503"/>
                  <c:y val="-0.117479849386897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52-467E-96B8-5D872E35329A}"/>
                </c:ext>
              </c:extLst>
            </c:dLbl>
            <c:dLbl>
              <c:idx val="8"/>
              <c:layout>
                <c:manualLayout>
                  <c:x val="9.9722077887472185E-2"/>
                  <c:y val="-5.0409064720568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52-467E-96B8-5D872E35329A}"/>
                </c:ext>
              </c:extLst>
            </c:dLbl>
            <c:dLbl>
              <c:idx val="9"/>
              <c:layout>
                <c:manualLayout>
                  <c:x val="0.12454561200154547"/>
                  <c:y val="-4.237349488741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52-467E-96B8-5D872E35329A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A52-467E-96B8-5D872E3532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187194</c:v>
                </c:pt>
                <c:pt idx="1">
                  <c:v>139726</c:v>
                </c:pt>
                <c:pt idx="2">
                  <c:v>75169</c:v>
                </c:pt>
                <c:pt idx="3">
                  <c:v>86949</c:v>
                </c:pt>
                <c:pt idx="4">
                  <c:v>69787</c:v>
                </c:pt>
                <c:pt idx="5">
                  <c:v>94404</c:v>
                </c:pt>
                <c:pt idx="6">
                  <c:v>48114</c:v>
                </c:pt>
                <c:pt idx="7">
                  <c:v>93312</c:v>
                </c:pt>
                <c:pt idx="8">
                  <c:v>51898</c:v>
                </c:pt>
                <c:pt idx="9">
                  <c:v>45618</c:v>
                </c:pt>
                <c:pt idx="10">
                  <c:v>353816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A52-467E-96B8-5D872E3532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6555998229305E-2"/>
                  <c:y val="1.8518232288781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27-4670-ADB3-CA3C7DAA4EFE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7-4670-ADB3-CA3C7DAA4EFE}"/>
                </c:ext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27-4670-ADB3-CA3C7DAA4EFE}"/>
                </c:ext>
              </c:extLst>
            </c:dLbl>
            <c:dLbl>
              <c:idx val="3"/>
              <c:layout>
                <c:manualLayout>
                  <c:x val="-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27-4670-ADB3-CA3C7DAA4EFE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27-4670-ADB3-CA3C7DAA4EFE}"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27-4670-ADB3-CA3C7DAA4EFE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27-4670-ADB3-CA3C7DAA4EFE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27-4670-ADB3-CA3C7DAA4EFE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27-4670-ADB3-CA3C7DAA4EFE}"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27-4670-ADB3-CA3C7DAA4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非鉄金属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15994</c:v>
                </c:pt>
                <c:pt idx="1">
                  <c:v>10119</c:v>
                </c:pt>
                <c:pt idx="2">
                  <c:v>7914</c:v>
                </c:pt>
                <c:pt idx="3">
                  <c:v>5849</c:v>
                </c:pt>
                <c:pt idx="4">
                  <c:v>5549</c:v>
                </c:pt>
                <c:pt idx="5">
                  <c:v>4990</c:v>
                </c:pt>
                <c:pt idx="6">
                  <c:v>4369</c:v>
                </c:pt>
                <c:pt idx="7">
                  <c:v>4192</c:v>
                </c:pt>
                <c:pt idx="8">
                  <c:v>2956</c:v>
                </c:pt>
                <c:pt idx="9">
                  <c:v>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27-4670-ADB3-CA3C7DAA4EFE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27-4670-ADB3-CA3C7DAA4EFE}"/>
                </c:ext>
              </c:extLst>
            </c:dLbl>
            <c:dLbl>
              <c:idx val="1"/>
              <c:layout>
                <c:manualLayout>
                  <c:x val="1.77069499778659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27-4670-ADB3-CA3C7DAA4EFE}"/>
                </c:ext>
              </c:extLst>
            </c:dLbl>
            <c:dLbl>
              <c:idx val="2"/>
              <c:layout>
                <c:manualLayout>
                  <c:x val="1.7706949977866313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27-4670-ADB3-CA3C7DAA4EFE}"/>
                </c:ext>
              </c:extLst>
            </c:dLbl>
            <c:dLbl>
              <c:idx val="3"/>
              <c:layout>
                <c:manualLayout>
                  <c:x val="5.3120849933598934E-3"/>
                  <c:y val="-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727-4670-ADB3-CA3C7DAA4EFE}"/>
                </c:ext>
              </c:extLst>
            </c:dLbl>
            <c:dLbl>
              <c:idx val="4"/>
              <c:layout>
                <c:manualLayout>
                  <c:x val="5.3119455685569188E-3"/>
                  <c:y val="1.851823228878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27-4670-ADB3-CA3C7DAA4EFE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727-4670-ADB3-CA3C7DAA4EFE}"/>
                </c:ext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27-4670-ADB3-CA3C7DAA4EFE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727-4670-ADB3-CA3C7DAA4EFE}"/>
                </c:ext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27-4670-ADB3-CA3C7DAA4EFE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727-4670-ADB3-CA3C7DAA4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非鉄金属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飲料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20051</c:v>
                </c:pt>
                <c:pt idx="1">
                  <c:v>10701</c:v>
                </c:pt>
                <c:pt idx="2">
                  <c:v>7066</c:v>
                </c:pt>
                <c:pt idx="3">
                  <c:v>5956</c:v>
                </c:pt>
                <c:pt idx="4">
                  <c:v>4196</c:v>
                </c:pt>
                <c:pt idx="5">
                  <c:v>4575</c:v>
                </c:pt>
                <c:pt idx="6">
                  <c:v>3363</c:v>
                </c:pt>
                <c:pt idx="7">
                  <c:v>16875</c:v>
                </c:pt>
                <c:pt idx="8">
                  <c:v>3142</c:v>
                </c:pt>
                <c:pt idx="9">
                  <c:v>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727-4670-ADB3-CA3C7DAA4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71344"/>
        <c:axId val="404471736"/>
      </c:barChart>
      <c:catAx>
        <c:axId val="40447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4471736"/>
        <c:crosses val="autoZero"/>
        <c:auto val="1"/>
        <c:lblAlgn val="ctr"/>
        <c:lblOffset val="100"/>
        <c:noMultiLvlLbl val="0"/>
      </c:catAx>
      <c:valAx>
        <c:axId val="4044717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04471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2,337,774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2,337,774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3C4-433B-8BB8-17DB29B3F8DE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3C4-433B-8BB8-17DB29B3F8DE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3C4-433B-8BB8-17DB29B3F8DE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3C4-433B-8BB8-17DB29B3F8DE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3C4-433B-8BB8-17DB29B3F8DE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C4-433B-8BB8-17DB29B3F8DE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C4-433B-8BB8-17DB29B3F8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418657</c:v>
                </c:pt>
                <c:pt idx="2">
                  <c:v>502755</c:v>
                </c:pt>
                <c:pt idx="3">
                  <c:v>151070</c:v>
                </c:pt>
                <c:pt idx="4">
                  <c:v>246495</c:v>
                </c:pt>
                <c:pt idx="5">
                  <c:v>827357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C4-433B-8BB8-17DB29B3F8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8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E3-4196-B140-BA391B79C2CD}"/>
                </c:ext>
              </c:extLst>
            </c:dLbl>
            <c:dLbl>
              <c:idx val="1"/>
              <c:layout>
                <c:manualLayout>
                  <c:x val="-8.8417329796640146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3-4196-B140-BA391B79C2CD}"/>
                </c:ext>
              </c:extLst>
            </c:dLbl>
            <c:dLbl>
              <c:idx val="2"/>
              <c:layout>
                <c:manualLayout>
                  <c:x val="-5.3050397877984082E-3"/>
                  <c:y val="-7.663136935469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E3-4196-B140-BA391B79C2CD}"/>
                </c:ext>
              </c:extLst>
            </c:dLbl>
            <c:dLbl>
              <c:idx val="3"/>
              <c:layout>
                <c:manualLayout>
                  <c:x val="-5.3050397877984733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3-4196-B140-BA391B79C2CD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E3-4196-B140-BA391B79C2CD}"/>
                </c:ext>
              </c:extLst>
            </c:dLbl>
            <c:dLbl>
              <c:idx val="5"/>
              <c:layout>
                <c:manualLayout>
                  <c:x val="-7.073386383731211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E3-4196-B140-BA391B79C2CD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E3-4196-B140-BA391B79C2CD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E3-4196-B140-BA391B79C2CD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E3-4196-B140-BA391B79C2CD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E3-4196-B140-BA391B79C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106897</c:v>
                </c:pt>
                <c:pt idx="1">
                  <c:v>20946</c:v>
                </c:pt>
                <c:pt idx="2">
                  <c:v>20363</c:v>
                </c:pt>
                <c:pt idx="3">
                  <c:v>18207</c:v>
                </c:pt>
                <c:pt idx="4">
                  <c:v>12234</c:v>
                </c:pt>
                <c:pt idx="5">
                  <c:v>10169</c:v>
                </c:pt>
                <c:pt idx="6">
                  <c:v>9879</c:v>
                </c:pt>
                <c:pt idx="7">
                  <c:v>7972</c:v>
                </c:pt>
                <c:pt idx="8">
                  <c:v>6541</c:v>
                </c:pt>
                <c:pt idx="9">
                  <c:v>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E3-4196-B140-BA391B79C2CD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E3-4196-B140-BA391B79C2CD}"/>
                </c:ext>
              </c:extLst>
            </c:dLbl>
            <c:dLbl>
              <c:idx val="1"/>
              <c:layout>
                <c:manualLayout>
                  <c:x val="5.3050397877984082E-3"/>
                  <c:y val="1.915678643617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E3-4196-B140-BA391B79C2CD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E3-4196-B140-BA391B79C2CD}"/>
                </c:ext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E3-4196-B140-BA391B79C2CD}"/>
                </c:ext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E3-4196-B140-BA391B79C2CD}"/>
                </c:ext>
              </c:extLst>
            </c:dLbl>
            <c:dLbl>
              <c:idx val="5"/>
              <c:layout>
                <c:manualLayout>
                  <c:x val="3.5366931918656055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E3-4196-B140-BA391B79C2CD}"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E3-4196-B140-BA391B79C2CD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E3-4196-B140-BA391B79C2CD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E3-4196-B140-BA391B79C2CD}"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E3-4196-B140-BA391B79C2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電気機械</c:v>
                </c:pt>
                <c:pt idx="6">
                  <c:v>その他の日用品</c:v>
                </c:pt>
                <c:pt idx="7">
                  <c:v>化学肥料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123481</c:v>
                </c:pt>
                <c:pt idx="1">
                  <c:v>22629</c:v>
                </c:pt>
                <c:pt idx="2">
                  <c:v>18912</c:v>
                </c:pt>
                <c:pt idx="3">
                  <c:v>16373</c:v>
                </c:pt>
                <c:pt idx="4">
                  <c:v>11725</c:v>
                </c:pt>
                <c:pt idx="5">
                  <c:v>10073</c:v>
                </c:pt>
                <c:pt idx="6">
                  <c:v>13230</c:v>
                </c:pt>
                <c:pt idx="7">
                  <c:v>7936</c:v>
                </c:pt>
                <c:pt idx="8">
                  <c:v>5032</c:v>
                </c:pt>
                <c:pt idx="9">
                  <c:v>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E3-4196-B140-BA391B79C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72520"/>
        <c:axId val="404472912"/>
      </c:barChart>
      <c:catAx>
        <c:axId val="404472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4472912"/>
        <c:crosses val="autoZero"/>
        <c:auto val="1"/>
        <c:lblAlgn val="ctr"/>
        <c:lblOffset val="100"/>
        <c:noMultiLvlLbl val="0"/>
      </c:catAx>
      <c:valAx>
        <c:axId val="404472912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4472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5A-4A94-9EFD-D13FFD4B4F96}"/>
                </c:ext>
              </c:extLst>
            </c:dLbl>
            <c:dLbl>
              <c:idx val="1"/>
              <c:layout>
                <c:manualLayout>
                  <c:x val="-1.7825309441055873E-2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5A-4A94-9EFD-D13FFD4B4F96}"/>
                </c:ext>
              </c:extLst>
            </c:dLbl>
            <c:dLbl>
              <c:idx val="2"/>
              <c:layout>
                <c:manualLayout>
                  <c:x val="-1.4260247552844706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5A-4A94-9EFD-D13FFD4B4F96}"/>
                </c:ext>
              </c:extLst>
            </c:dLbl>
            <c:dLbl>
              <c:idx val="3"/>
              <c:layout>
                <c:manualLayout>
                  <c:x val="-1.42602475528447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5A-4A94-9EFD-D13FFD4B4F96}"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5A-4A94-9EFD-D13FFD4B4F96}"/>
                </c:ext>
              </c:extLst>
            </c:dLbl>
            <c:dLbl>
              <c:idx val="5"/>
              <c:layout>
                <c:manualLayout>
                  <c:x val="-1.4260247552844739E-2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5A-4A94-9EFD-D13FFD4B4F96}"/>
                </c:ext>
              </c:extLst>
            </c:dLbl>
            <c:dLbl>
              <c:idx val="6"/>
              <c:layout>
                <c:manualLayout>
                  <c:x val="-1.0695185664633506E-2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5A-4A94-9EFD-D13FFD4B4F96}"/>
                </c:ext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5A-4A94-9EFD-D13FFD4B4F96}"/>
                </c:ext>
              </c:extLst>
            </c:dLbl>
            <c:dLbl>
              <c:idx val="8"/>
              <c:layout>
                <c:manualLayout>
                  <c:x val="-8.9126547205280512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5A-4A94-9EFD-D13FFD4B4F96}"/>
                </c:ext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5A-4A94-9EFD-D13FFD4B4F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93826</c:v>
                </c:pt>
                <c:pt idx="1">
                  <c:v>49016</c:v>
                </c:pt>
                <c:pt idx="2">
                  <c:v>38726</c:v>
                </c:pt>
                <c:pt idx="3">
                  <c:v>36847</c:v>
                </c:pt>
                <c:pt idx="4">
                  <c:v>30551</c:v>
                </c:pt>
                <c:pt idx="5">
                  <c:v>20265</c:v>
                </c:pt>
                <c:pt idx="6">
                  <c:v>17623</c:v>
                </c:pt>
                <c:pt idx="7">
                  <c:v>17602</c:v>
                </c:pt>
                <c:pt idx="8">
                  <c:v>17530</c:v>
                </c:pt>
                <c:pt idx="9">
                  <c:v>15080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5A-4A94-9EFD-D13FFD4B4F96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5A-4A94-9EFD-D13FFD4B4F96}"/>
                </c:ext>
              </c:extLst>
            </c:dLbl>
            <c:dLbl>
              <c:idx val="1"/>
              <c:layout>
                <c:manualLayout>
                  <c:x val="7.1301237764223044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5A-4A94-9EFD-D13FFD4B4F96}"/>
                </c:ext>
              </c:extLst>
            </c:dLbl>
            <c:dLbl>
              <c:idx val="2"/>
              <c:layout>
                <c:manualLayout>
                  <c:x val="1.7825309441055516E-3"/>
                  <c:y val="-3.735415426012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5A-4A94-9EFD-D13FFD4B4F96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5A-4A94-9EFD-D13FFD4B4F96}"/>
                </c:ext>
              </c:extLst>
            </c:dLbl>
            <c:dLbl>
              <c:idx val="4"/>
              <c:layout>
                <c:manualLayout>
                  <c:x val="7.1301237764222715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15A-4A94-9EFD-D13FFD4B4F96}"/>
                </c:ext>
              </c:extLst>
            </c:dLbl>
            <c:dLbl>
              <c:idx val="5"/>
              <c:layout>
                <c:manualLayout>
                  <c:x val="5.3475928323167528E-3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15A-4A94-9EFD-D13FFD4B4F96}"/>
                </c:ext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5A-4A94-9EFD-D13FFD4B4F96}"/>
                </c:ext>
              </c:extLst>
            </c:dLbl>
            <c:dLbl>
              <c:idx val="7"/>
              <c:layout>
                <c:manualLayout>
                  <c:x val="1.7398624868607214E-3"/>
                  <c:y val="-1.12050699544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5A-4A94-9EFD-D13FFD4B4F96}"/>
                </c:ext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15A-4A94-9EFD-D13FFD4B4F96}"/>
                </c:ext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15A-4A94-9EFD-D13FFD4B4F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71230</c:v>
                </c:pt>
                <c:pt idx="1">
                  <c:v>43066</c:v>
                </c:pt>
                <c:pt idx="2">
                  <c:v>37691</c:v>
                </c:pt>
                <c:pt idx="3">
                  <c:v>26038</c:v>
                </c:pt>
                <c:pt idx="4">
                  <c:v>26073</c:v>
                </c:pt>
                <c:pt idx="5">
                  <c:v>19793</c:v>
                </c:pt>
                <c:pt idx="6">
                  <c:v>15668</c:v>
                </c:pt>
                <c:pt idx="7">
                  <c:v>14025</c:v>
                </c:pt>
                <c:pt idx="8">
                  <c:v>18950</c:v>
                </c:pt>
                <c:pt idx="9">
                  <c:v>20273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15A-4A94-9EFD-D13FFD4B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73696"/>
        <c:axId val="404474088"/>
      </c:barChart>
      <c:catAx>
        <c:axId val="40447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4474088"/>
        <c:crosses val="autoZero"/>
        <c:auto val="1"/>
        <c:lblAlgn val="ctr"/>
        <c:lblOffset val="100"/>
        <c:noMultiLvlLbl val="0"/>
      </c:catAx>
      <c:valAx>
        <c:axId val="4044740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44736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35-4240-9D5A-847B23EB6112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35-4240-9D5A-847B23EB6112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35-4240-9D5A-847B23EB6112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35-4240-9D5A-847B23EB6112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35-4240-9D5A-847B23EB6112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35-4240-9D5A-847B23EB6112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35-4240-9D5A-847B23EB6112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35-4240-9D5A-847B23EB6112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5-4240-9D5A-847B23EB6112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35-4240-9D5A-847B23EB6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15753</c:v>
                </c:pt>
                <c:pt idx="1">
                  <c:v>9737</c:v>
                </c:pt>
                <c:pt idx="2">
                  <c:v>8924</c:v>
                </c:pt>
                <c:pt idx="3">
                  <c:v>2699</c:v>
                </c:pt>
                <c:pt idx="4">
                  <c:v>2148</c:v>
                </c:pt>
                <c:pt idx="5">
                  <c:v>1661</c:v>
                </c:pt>
                <c:pt idx="6">
                  <c:v>1497</c:v>
                </c:pt>
                <c:pt idx="7">
                  <c:v>1371</c:v>
                </c:pt>
                <c:pt idx="8">
                  <c:v>1019</c:v>
                </c:pt>
                <c:pt idx="9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35-4240-9D5A-847B23EB6112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206052514463727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35-4240-9D5A-847B23EB6112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5-4240-9D5A-847B23EB6112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35-4240-9D5A-847B23EB6112}"/>
                </c:ext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35-4240-9D5A-847B23EB6112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35-4240-9D5A-847B23EB6112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35-4240-9D5A-847B23EB6112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35-4240-9D5A-847B23EB6112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5-4240-9D5A-847B23EB6112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35-4240-9D5A-847B23EB6112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5-4240-9D5A-847B23EB6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飲料</c:v>
                </c:pt>
                <c:pt idx="1">
                  <c:v>電気機械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2385</c:v>
                </c:pt>
                <c:pt idx="1">
                  <c:v>35976</c:v>
                </c:pt>
                <c:pt idx="2">
                  <c:v>9897</c:v>
                </c:pt>
                <c:pt idx="3">
                  <c:v>609</c:v>
                </c:pt>
                <c:pt idx="4">
                  <c:v>1368</c:v>
                </c:pt>
                <c:pt idx="5">
                  <c:v>2535</c:v>
                </c:pt>
                <c:pt idx="6">
                  <c:v>1095</c:v>
                </c:pt>
                <c:pt idx="7">
                  <c:v>0</c:v>
                </c:pt>
                <c:pt idx="8">
                  <c:v>457</c:v>
                </c:pt>
                <c:pt idx="9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535-4240-9D5A-847B23EB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74872"/>
        <c:axId val="405008272"/>
      </c:barChart>
      <c:catAx>
        <c:axId val="40447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05008272"/>
        <c:crosses val="autoZero"/>
        <c:auto val="1"/>
        <c:lblAlgn val="ctr"/>
        <c:lblOffset val="100"/>
        <c:noMultiLvlLbl val="0"/>
      </c:catAx>
      <c:valAx>
        <c:axId val="4050082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04474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E07-B52B-488A4B732168}"/>
                </c:ext>
              </c:extLst>
            </c:dLbl>
            <c:dLbl>
              <c:idx val="1"/>
              <c:layout>
                <c:manualLayout>
                  <c:x val="-1.7825311942959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9-4E07-B52B-488A4B732168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A9-4E07-B52B-488A4B732168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9-4E07-B52B-488A4B732168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A9-4E07-B52B-488A4B732168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9-4E07-B52B-488A4B732168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A9-4E07-B52B-488A4B732168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9-4E07-B52B-488A4B732168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A9-4E07-B52B-488A4B732168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9-4E07-B52B-488A4B732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23083</c:v>
                </c:pt>
                <c:pt idx="1">
                  <c:v>19543</c:v>
                </c:pt>
                <c:pt idx="2">
                  <c:v>12948</c:v>
                </c:pt>
                <c:pt idx="3">
                  <c:v>11797</c:v>
                </c:pt>
                <c:pt idx="4">
                  <c:v>9291</c:v>
                </c:pt>
                <c:pt idx="5">
                  <c:v>8464</c:v>
                </c:pt>
                <c:pt idx="6">
                  <c:v>4291</c:v>
                </c:pt>
                <c:pt idx="7">
                  <c:v>3875</c:v>
                </c:pt>
                <c:pt idx="8">
                  <c:v>3843</c:v>
                </c:pt>
                <c:pt idx="9">
                  <c:v>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A9-4E07-B52B-488A4B732168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9-4E07-B52B-488A4B732168}"/>
                </c:ext>
              </c:extLst>
            </c:dLbl>
            <c:dLbl>
              <c:idx val="1"/>
              <c:layout>
                <c:manualLayout>
                  <c:x val="3.6512414557805617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A9-4E07-B52B-488A4B732168}"/>
                </c:ext>
              </c:extLst>
            </c:dLbl>
            <c:dLbl>
              <c:idx val="2"/>
              <c:layout>
                <c:manualLayout>
                  <c:x val="-1.8807809451626032E-5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A9-4E07-B52B-488A4B732168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A9-4E07-B52B-488A4B732168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A9-4E07-B52B-488A4B732168}"/>
                </c:ext>
              </c:extLst>
            </c:dLbl>
            <c:dLbl>
              <c:idx val="5"/>
              <c:layout>
                <c:manualLayout>
                  <c:x val="-7.2578494533103149E-3"/>
                  <c:y val="-7.00951175168010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A9-4E07-B52B-488A4B732168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A9-4E07-B52B-488A4B732168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A9-4E07-B52B-488A4B732168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A9-4E07-B52B-488A4B732168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A9-4E07-B52B-488A4B732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18111</c:v>
                </c:pt>
                <c:pt idx="1">
                  <c:v>16638</c:v>
                </c:pt>
                <c:pt idx="2">
                  <c:v>14596</c:v>
                </c:pt>
                <c:pt idx="3">
                  <c:v>8495</c:v>
                </c:pt>
                <c:pt idx="4">
                  <c:v>8329</c:v>
                </c:pt>
                <c:pt idx="5">
                  <c:v>37610</c:v>
                </c:pt>
                <c:pt idx="6">
                  <c:v>4327</c:v>
                </c:pt>
                <c:pt idx="7">
                  <c:v>4085</c:v>
                </c:pt>
                <c:pt idx="8">
                  <c:v>3685</c:v>
                </c:pt>
                <c:pt idx="9">
                  <c:v>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A9-4E07-B52B-488A4B732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09056"/>
        <c:axId val="405009448"/>
      </c:barChart>
      <c:catAx>
        <c:axId val="4050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009448"/>
        <c:crosses val="autoZero"/>
        <c:auto val="1"/>
        <c:lblAlgn val="ctr"/>
        <c:lblOffset val="100"/>
        <c:noMultiLvlLbl val="0"/>
      </c:catAx>
      <c:valAx>
        <c:axId val="4050094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009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8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0A-4EC8-83F4-6B8821937807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0A-4EC8-83F4-6B8821937807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0A-4EC8-83F4-6B8821937807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0A-4EC8-83F4-6B8821937807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0A-4EC8-83F4-6B8821937807}"/>
                </c:ext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0A-4EC8-83F4-6B8821937807}"/>
                </c:ext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0A-4EC8-83F4-6B8821937807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0A-4EC8-83F4-6B8821937807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0A-4EC8-83F4-6B8821937807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0A-4EC8-83F4-6B8821937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81004</c:v>
                </c:pt>
                <c:pt idx="1">
                  <c:v>36522</c:v>
                </c:pt>
                <c:pt idx="2">
                  <c:v>28275</c:v>
                </c:pt>
                <c:pt idx="3">
                  <c:v>19043</c:v>
                </c:pt>
                <c:pt idx="4">
                  <c:v>18170</c:v>
                </c:pt>
                <c:pt idx="5">
                  <c:v>17988</c:v>
                </c:pt>
                <c:pt idx="6">
                  <c:v>17582</c:v>
                </c:pt>
                <c:pt idx="7">
                  <c:v>13596</c:v>
                </c:pt>
                <c:pt idx="8">
                  <c:v>12294</c:v>
                </c:pt>
                <c:pt idx="9">
                  <c:v>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0A-4EC8-83F4-6B8821937807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7.1110362541580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0A-4EC8-83F4-6B8821937807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0A-4EC8-83F4-6B8821937807}"/>
                </c:ext>
              </c:extLst>
            </c:dLbl>
            <c:dLbl>
              <c:idx val="2"/>
              <c:layout>
                <c:manualLayout>
                  <c:x val="3.5553889097195536E-3"/>
                  <c:y val="1.0619113787247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0A-4EC8-83F4-6B8821937807}"/>
                </c:ext>
              </c:extLst>
            </c:dLbl>
            <c:dLbl>
              <c:idx val="3"/>
              <c:layout>
                <c:manualLayout>
                  <c:x val="3.5413628851949062E-3"/>
                  <c:y val="-2.1372408662820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0A-4EC8-83F4-6B8821937807}"/>
                </c:ext>
              </c:extLst>
            </c:dLbl>
            <c:dLbl>
              <c:idx val="4"/>
              <c:layout>
                <c:manualLayout>
                  <c:x val="5.3143357080364956E-3"/>
                  <c:y val="1.0618271646525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0A-4EC8-83F4-6B8821937807}"/>
                </c:ext>
              </c:extLst>
            </c:dLbl>
            <c:dLbl>
              <c:idx val="5"/>
              <c:layout>
                <c:manualLayout>
                  <c:x val="5.2957269230235107E-3"/>
                  <c:y val="1.4241161031341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0A-4EC8-83F4-6B8821937807}"/>
                </c:ext>
              </c:extLst>
            </c:dLbl>
            <c:dLbl>
              <c:idx val="6"/>
              <c:layout>
                <c:manualLayout>
                  <c:x val="1.7917204793845213E-3"/>
                  <c:y val="-3.641416480694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0A-4EC8-83F4-6B8821937807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0A-4EC8-83F4-6B8821937807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0A-4EC8-83F4-6B8821937807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0A-4EC8-83F4-6B8821937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103524</c:v>
                </c:pt>
                <c:pt idx="1">
                  <c:v>27326</c:v>
                </c:pt>
                <c:pt idx="2">
                  <c:v>24339</c:v>
                </c:pt>
                <c:pt idx="3">
                  <c:v>21158</c:v>
                </c:pt>
                <c:pt idx="4">
                  <c:v>13858</c:v>
                </c:pt>
                <c:pt idx="5">
                  <c:v>18154</c:v>
                </c:pt>
                <c:pt idx="6">
                  <c:v>23456</c:v>
                </c:pt>
                <c:pt idx="7">
                  <c:v>13825</c:v>
                </c:pt>
                <c:pt idx="8">
                  <c:v>14348</c:v>
                </c:pt>
                <c:pt idx="9">
                  <c:v>9576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60A-4EC8-83F4-6B882193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10232"/>
        <c:axId val="405010624"/>
      </c:barChart>
      <c:catAx>
        <c:axId val="40501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010624"/>
        <c:crosses val="autoZero"/>
        <c:auto val="1"/>
        <c:lblAlgn val="ctr"/>
        <c:lblOffset val="100"/>
        <c:noMultiLvlLbl val="0"/>
      </c:catAx>
      <c:valAx>
        <c:axId val="405010624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0501023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B-4860-8B85-A29FB23303BE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B-4860-8B85-A29FB23303BE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BB-4860-8B85-A29FB23303BE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BB-4860-8B85-A29FB23303BE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BB-4860-8B85-A29FB23303BE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BB-4860-8B85-A29FB23303BE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BB-4860-8B85-A29FB23303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BB-4860-8B85-A29FB233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011408"/>
        <c:axId val="405011800"/>
      </c:lineChart>
      <c:catAx>
        <c:axId val="40501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01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011800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0114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B-4A94-A017-ABEEC9309EB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B-4A94-A017-ABEEC9309EBF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B-4A94-A017-ABEEC9309EB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B-4A94-A017-ABEEC9309EB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BB-4A94-A017-ABEEC9309EBF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BB-4A94-A017-ABEEC9309EBF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BB-4A94-A017-ABEEC9309E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BB-4A94-A017-ABEEC930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30112"/>
        <c:axId val="405430504"/>
      </c:lineChart>
      <c:catAx>
        <c:axId val="40543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3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3050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301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5-49E2-9774-388918A7A5D5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5-49E2-9774-388918A7A5D5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5-49E2-9774-388918A7A5D5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45-49E2-9774-388918A7A5D5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45-49E2-9774-388918A7A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45-49E2-9774-388918A7A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31288"/>
        <c:axId val="405431680"/>
      </c:lineChart>
      <c:catAx>
        <c:axId val="405431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3168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312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6-4BD3-B797-3F88DCECB884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6-4BD3-B797-3F88DCECB884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56-4BD3-B797-3F88DCECB884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56-4BD3-B797-3F88DCECB884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6-4BD3-B797-3F88DCECB884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56-4BD3-B797-3F88DCECB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56-4BD3-B797-3F88DCECB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32464"/>
        <c:axId val="405432856"/>
      </c:lineChart>
      <c:catAx>
        <c:axId val="405432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3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32856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43246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6-4DE5-B9AC-E8B244E0AD92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6-4DE5-B9AC-E8B244E0AD92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6-4DE5-B9AC-E8B244E0AD92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6-4DE5-B9AC-E8B244E0AD92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D6-4DE5-B9AC-E8B244E0A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D6-4DE5-B9AC-E8B244E0A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16824"/>
        <c:axId val="405317216"/>
      </c:lineChart>
      <c:catAx>
        <c:axId val="405316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3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31721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3168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8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9.9800399201596807E-3"/>
                  <c:y val="2.8248581287295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1C-4C8A-90D0-A16169780445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1C-4C8A-90D0-A16169780445}"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1C-4C8A-90D0-A16169780445}"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1C-4C8A-90D0-A16169780445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130022</c:v>
                </c:pt>
                <c:pt idx="1">
                  <c:v>278511</c:v>
                </c:pt>
                <c:pt idx="2">
                  <c:v>324608</c:v>
                </c:pt>
                <c:pt idx="3">
                  <c:v>120069</c:v>
                </c:pt>
                <c:pt idx="4">
                  <c:v>143582</c:v>
                </c:pt>
                <c:pt idx="5">
                  <c:v>561835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1C-4C8A-90D0-A16169780445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1C-4C8A-90D0-A16169780445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1C-4C8A-90D0-A16169780445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1C-4C8A-90D0-A16169780445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1C-4C8A-90D0-A16169780445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61418</c:v>
                </c:pt>
                <c:pt idx="1">
                  <c:v>140146</c:v>
                </c:pt>
                <c:pt idx="2">
                  <c:v>178147</c:v>
                </c:pt>
                <c:pt idx="3">
                  <c:v>31001</c:v>
                </c:pt>
                <c:pt idx="4">
                  <c:v>102913</c:v>
                </c:pt>
                <c:pt idx="5">
                  <c:v>265522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1C-4C8A-90D0-A16169780445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C-4C8A-90D0-A16169780445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C-4C8A-90D0-A16169780445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C-4C8A-90D0-A16169780445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1C-4C8A-90D0-A16169780445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1C-4C8A-90D0-A16169780445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1C-4C8A-90D0-A16169780445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0.67917885499373176</c:v>
                </c:pt>
                <c:pt idx="1">
                  <c:v>0.66524864029503861</c:v>
                </c:pt>
                <c:pt idx="2">
                  <c:v>0.64565842209426061</c:v>
                </c:pt>
                <c:pt idx="3">
                  <c:v>0.79479049447276096</c:v>
                </c:pt>
                <c:pt idx="4">
                  <c:v>0.58249457392644877</c:v>
                </c:pt>
                <c:pt idx="5">
                  <c:v>0.67907203299180408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91C-4C8A-90D0-A16169780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301552"/>
        <c:axId val="217301944"/>
        <c:axId val="0"/>
      </c:bar3DChart>
      <c:catAx>
        <c:axId val="21730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301944"/>
        <c:crosses val="autoZero"/>
        <c:auto val="1"/>
        <c:lblAlgn val="ctr"/>
        <c:lblOffset val="100"/>
        <c:noMultiLvlLbl val="0"/>
      </c:catAx>
      <c:valAx>
        <c:axId val="2173019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730155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F-44FF-B1AF-1EB6DD70CE7C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F-44FF-B1AF-1EB6DD70CE7C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F-44FF-B1AF-1EB6DD70CE7C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1F-44FF-B1AF-1EB6DD70CE7C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1F-44FF-B1AF-1EB6DD70CE7C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1F-44FF-B1AF-1EB6DD70CE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1F-44FF-B1AF-1EB6DD70C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18000"/>
        <c:axId val="405318392"/>
      </c:lineChart>
      <c:catAx>
        <c:axId val="405318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318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31839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3180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4-4B05-A934-D5ED5D45FD9A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4-4B05-A934-D5ED5D45FD9A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4-4B05-A934-D5ED5D45FD9A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D4-4B05-A934-D5ED5D45FD9A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D4-4B05-A934-D5ED5D45FD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D4-4B05-A934-D5ED5D45F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19176"/>
        <c:axId val="405319568"/>
      </c:lineChart>
      <c:catAx>
        <c:axId val="405319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31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319568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319176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B-4D22-902B-294F8F4439BD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B-4D22-902B-294F8F4439BD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B-4D22-902B-294F8F4439BD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B-4D22-902B-294F8F4439BD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5B-4D22-902B-294F8F4439BD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5B-4D22-902B-294F8F443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5B-4D22-902B-294F8F4439BD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5B-4D22-902B-294F8F443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20352"/>
        <c:axId val="405966864"/>
      </c:lineChart>
      <c:catAx>
        <c:axId val="40532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96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966864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32035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3-4E53-9125-56188F222826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3-4E53-9125-56188F222826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3-4E53-9125-56188F222826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C3-4E53-9125-56188F222826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C3-4E53-9125-56188F222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C3-4E53-9125-56188F222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67648"/>
        <c:axId val="405968040"/>
      </c:lineChart>
      <c:catAx>
        <c:axId val="40596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96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96804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9676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3-4786-9643-E93D01C68617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3-4786-9643-E93D01C68617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3-4786-9643-E93D01C68617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83-4786-9643-E93D01C68617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83-4786-9643-E93D01C68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68824"/>
        <c:axId val="405969216"/>
      </c:lineChart>
      <c:catAx>
        <c:axId val="405968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969216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9688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A-421B-8F9B-0A8504EF663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A-421B-8F9B-0A8504EF663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EA-421B-8F9B-0A8504EF663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EA-421B-8F9B-0A8504EF663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EA-421B-8F9B-0A8504EF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970000"/>
        <c:axId val="405970392"/>
      </c:lineChart>
      <c:catAx>
        <c:axId val="405970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970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970392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597000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0-4AFE-B5B2-331BAB1EE872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0-4AFE-B5B2-331BAB1EE872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0-4AFE-B5B2-331BAB1EE872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50-4AFE-B5B2-331BAB1EE872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50-4AFE-B5B2-331BAB1E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64264"/>
        <c:axId val="407064656"/>
      </c:lineChart>
      <c:catAx>
        <c:axId val="407064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6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64656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6426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A-4521-9FD9-C606DAC63B36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A-4521-9FD9-C606DAC63B36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A-4521-9FD9-C606DAC63B36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A-4521-9FD9-C606DAC63B36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0A-4521-9FD9-C606DAC6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65440"/>
        <c:axId val="407065832"/>
      </c:lineChart>
      <c:catAx>
        <c:axId val="407065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65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6583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654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F-4B81-9725-D1C36305036D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F-4B81-9725-D1C36305036D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F-4B81-9725-D1C36305036D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F-4B81-9725-D1C36305036D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6F-4B81-9725-D1C363050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66616"/>
        <c:axId val="407067008"/>
      </c:lineChart>
      <c:catAx>
        <c:axId val="407066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6700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0666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A-4E5C-81BC-72C335BE440B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A-4E5C-81BC-72C335BE440B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A-4E5C-81BC-72C335BE440B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A-4E5C-81BC-72C335BE440B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A-4E5C-81BC-72C335BE4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636632"/>
        <c:axId val="407637024"/>
      </c:lineChart>
      <c:catAx>
        <c:axId val="407636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63702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366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E3-43A0-9B5B-3FA16BFA5174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3-43A0-9B5B-3FA16BFA5174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E3-43A0-9B5B-3FA16BFA5174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E3-43A0-9B5B-3FA16BFA5174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E3-43A0-9B5B-3FA16BFA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302728"/>
        <c:axId val="217303120"/>
      </c:lineChart>
      <c:catAx>
        <c:axId val="21730272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17303120"/>
        <c:crosses val="autoZero"/>
        <c:auto val="1"/>
        <c:lblAlgn val="ctr"/>
        <c:lblOffset val="100"/>
        <c:tickLblSkip val="1"/>
        <c:noMultiLvlLbl val="0"/>
      </c:catAx>
      <c:valAx>
        <c:axId val="217303120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21730272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23-4A24-A2EC-291A6B3B23F2}"/>
            </c:ext>
          </c:extLst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3-4A24-A2EC-291A6B3B23F2}"/>
            </c:ext>
          </c:extLst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3-4A24-A2EC-291A6B3B23F2}"/>
            </c:ext>
          </c:extLst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23-4A24-A2EC-291A6B3B23F2}"/>
            </c:ext>
          </c:extLst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  <c:pt idx="3">
                  <c:v>11.3</c:v>
                </c:pt>
                <c:pt idx="4">
                  <c:v>9.3000000000000007</c:v>
                </c:pt>
                <c:pt idx="5">
                  <c:v>10</c:v>
                </c:pt>
                <c:pt idx="6">
                  <c:v>10.3</c:v>
                </c:pt>
                <c:pt idx="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23-4A24-A2EC-291A6B3B2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637808"/>
        <c:axId val="407638200"/>
      </c:lineChart>
      <c:catAx>
        <c:axId val="407637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38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63820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3780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2-4445-88B0-7D81243E9F77}"/>
            </c:ext>
          </c:extLst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2-4445-88B0-7D81243E9F77}"/>
            </c:ext>
          </c:extLst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02-4445-88B0-7D81243E9F77}"/>
            </c:ext>
          </c:extLst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02-4445-88B0-7D81243E9F77}"/>
            </c:ext>
          </c:extLst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02-4445-88B0-7D81243E9F77}"/>
                </c:ext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02-4445-88B0-7D81243E9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  <c:pt idx="3">
                  <c:v>12</c:v>
                </c:pt>
                <c:pt idx="4">
                  <c:v>12.3</c:v>
                </c:pt>
                <c:pt idx="5">
                  <c:v>11.7</c:v>
                </c:pt>
                <c:pt idx="6">
                  <c:v>11.5</c:v>
                </c:pt>
                <c:pt idx="7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02-4445-88B0-7D81243E9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638984"/>
        <c:axId val="407639376"/>
      </c:lineChart>
      <c:catAx>
        <c:axId val="407638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3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63937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3898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3-4E42-92BD-23CE89753C20}"/>
            </c:ext>
          </c:extLst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3-4E42-92BD-23CE89753C20}"/>
            </c:ext>
          </c:extLst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3-4E42-92BD-23CE89753C20}"/>
            </c:ext>
          </c:extLst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3-4E42-92BD-23CE89753C20}"/>
            </c:ext>
          </c:extLst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C3-4E42-92BD-23CE89753C20}"/>
                </c:ext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C3-4E42-92BD-23CE89753C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C3-4E42-92BD-23CE89753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640160"/>
        <c:axId val="408003880"/>
      </c:lineChart>
      <c:catAx>
        <c:axId val="40764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00388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76401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5-47FF-94B5-A337EE737D73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5-47FF-94B5-A337EE737D73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05-47FF-94B5-A337EE737D73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05-47FF-94B5-A337EE737D73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05-47FF-94B5-A337EE73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04664"/>
        <c:axId val="408005056"/>
      </c:lineChart>
      <c:catAx>
        <c:axId val="40800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005056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6-48D4-8EFA-E9EE51BF2B47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6-48D4-8EFA-E9EE51BF2B47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6-48D4-8EFA-E9EE51BF2B47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46-48D4-8EFA-E9EE51BF2B47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46-48D4-8EFA-E9EE51BF2B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46-48D4-8EFA-E9EE51BF2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05840"/>
        <c:axId val="408006232"/>
      </c:lineChart>
      <c:catAx>
        <c:axId val="40800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00623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584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E-465C-982E-8F3A69A5F355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E-465C-982E-8F3A69A5F355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0E-465C-982E-8F3A69A5F355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0E-465C-982E-8F3A69A5F355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0E-465C-982E-8F3A69A5F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07016"/>
        <c:axId val="408007408"/>
      </c:lineChart>
      <c:catAx>
        <c:axId val="408007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00740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80070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A-4411-B588-24AAD12E9D19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A-4411-B588-24AAD12E9D19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9A-4411-B588-24AAD12E9D19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9A-4411-B588-24AAD12E9D19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A-4411-B588-24AAD12E9D19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A-4411-B588-24AAD12E9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9A-4411-B588-24AAD12E9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303904"/>
        <c:axId val="217304296"/>
      </c:lineChart>
      <c:catAx>
        <c:axId val="2173039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7304296"/>
        <c:crosses val="autoZero"/>
        <c:auto val="1"/>
        <c:lblAlgn val="ctr"/>
        <c:lblOffset val="100"/>
        <c:noMultiLvlLbl val="0"/>
      </c:catAx>
      <c:valAx>
        <c:axId val="217304296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30390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1-44E3-9F52-4C82CB9E048D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1-44E3-9F52-4C82CB9E048D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51-44E3-9F52-4C82CB9E048D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51-44E3-9F52-4C82CB9E048D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1-44E3-9F52-4C82CB9E0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305080"/>
        <c:axId val="218189696"/>
      </c:lineChart>
      <c:catAx>
        <c:axId val="21730508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18189696"/>
        <c:crosses val="autoZero"/>
        <c:auto val="1"/>
        <c:lblAlgn val="ctr"/>
        <c:lblOffset val="100"/>
        <c:noMultiLvlLbl val="0"/>
      </c:catAx>
      <c:valAx>
        <c:axId val="218189696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1730508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5.7717785276840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19-4599-90E8-EA9670664C6D}"/>
                </c:ext>
              </c:extLst>
            </c:dLbl>
            <c:dLbl>
              <c:idx val="1"/>
              <c:layout>
                <c:manualLayout>
                  <c:x val="-1.2494423889001169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9-4599-90E8-EA9670664C6D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9-4599-90E8-EA9670664C6D}"/>
                </c:ext>
              </c:extLst>
            </c:dLbl>
            <c:dLbl>
              <c:idx val="3"/>
              <c:layout>
                <c:manualLayout>
                  <c:x val="-5.354753095286215E-3"/>
                  <c:y val="-1.1544011544011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9-4599-90E8-EA9670664C6D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19-4599-90E8-EA9670664C6D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19-4599-90E8-EA9670664C6D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19-4599-90E8-EA9670664C6D}"/>
                </c:ext>
              </c:extLst>
            </c:dLbl>
            <c:dLbl>
              <c:idx val="7"/>
              <c:layout>
                <c:manualLayout>
                  <c:x val="-7.139670793715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19-4599-90E8-EA9670664C6D}"/>
                </c:ext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19-4599-90E8-EA9670664C6D}"/>
                </c:ext>
              </c:extLst>
            </c:dLbl>
            <c:dLbl>
              <c:idx val="9"/>
              <c:layout>
                <c:manualLayout>
                  <c:x val="-1.4279482132130702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19-4599-90E8-EA9670664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102596</c:v>
                </c:pt>
                <c:pt idx="1">
                  <c:v>87453</c:v>
                </c:pt>
                <c:pt idx="2">
                  <c:v>87042</c:v>
                </c:pt>
                <c:pt idx="3">
                  <c:v>49462</c:v>
                </c:pt>
                <c:pt idx="4">
                  <c:v>45968</c:v>
                </c:pt>
                <c:pt idx="5">
                  <c:v>42406</c:v>
                </c:pt>
                <c:pt idx="6">
                  <c:v>38984</c:v>
                </c:pt>
                <c:pt idx="7">
                  <c:v>31837</c:v>
                </c:pt>
                <c:pt idx="8">
                  <c:v>28709</c:v>
                </c:pt>
                <c:pt idx="9">
                  <c:v>25747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19-4599-90E8-EA9670664C6D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7.1396707937149695E-3"/>
                  <c:y val="-5.7724602606492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19-4599-90E8-EA9670664C6D}"/>
                </c:ext>
              </c:extLst>
            </c:dLbl>
            <c:dLbl>
              <c:idx val="1"/>
              <c:layout>
                <c:manualLayout>
                  <c:x val="-1.4054470066368019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19-4599-90E8-EA9670664C6D}"/>
                </c:ext>
              </c:extLst>
            </c:dLbl>
            <c:dLbl>
              <c:idx val="2"/>
              <c:layout>
                <c:manualLayout>
                  <c:x val="0"/>
                  <c:y val="-1.4430014430014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19-4599-90E8-EA9670664C6D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19-4599-90E8-EA9670664C6D}"/>
                </c:ext>
              </c:extLst>
            </c:dLbl>
            <c:dLbl>
              <c:idx val="4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19-4599-90E8-EA9670664C6D}"/>
                </c:ext>
              </c:extLst>
            </c:dLbl>
            <c:dLbl>
              <c:idx val="5"/>
              <c:layout>
                <c:manualLayout>
                  <c:x val="-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19-4599-90E8-EA9670664C6D}"/>
                </c:ext>
              </c:extLst>
            </c:dLbl>
            <c:dLbl>
              <c:idx val="6"/>
              <c:layout>
                <c:manualLayout>
                  <c:x val="1.78491769842860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19-4599-90E8-EA9670664C6D}"/>
                </c:ext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19-4599-90E8-EA9670664C6D}"/>
                </c:ext>
              </c:extLst>
            </c:dLbl>
            <c:dLbl>
              <c:idx val="8"/>
              <c:layout>
                <c:manualLayout>
                  <c:x val="7.13967079371495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19-4599-90E8-EA9670664C6D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19-4599-90E8-EA9670664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95113</c:v>
                </c:pt>
                <c:pt idx="1">
                  <c:v>104974</c:v>
                </c:pt>
                <c:pt idx="2">
                  <c:v>88406</c:v>
                </c:pt>
                <c:pt idx="3">
                  <c:v>47280</c:v>
                </c:pt>
                <c:pt idx="4">
                  <c:v>45009</c:v>
                </c:pt>
                <c:pt idx="5">
                  <c:v>61689</c:v>
                </c:pt>
                <c:pt idx="6">
                  <c:v>47135</c:v>
                </c:pt>
                <c:pt idx="7">
                  <c:v>29998</c:v>
                </c:pt>
                <c:pt idx="8">
                  <c:v>23947</c:v>
                </c:pt>
                <c:pt idx="9">
                  <c:v>27627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19-4599-90E8-EA9670664C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218190480"/>
        <c:axId val="218190872"/>
      </c:barChart>
      <c:catAx>
        <c:axId val="21819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190872"/>
        <c:crosses val="autoZero"/>
        <c:auto val="1"/>
        <c:lblAlgn val="ctr"/>
        <c:lblOffset val="100"/>
        <c:noMultiLvlLbl val="0"/>
      </c:catAx>
      <c:valAx>
        <c:axId val="2181908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81904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8B-4D30-8276-9CEB8C81ADE9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8B-4D30-8276-9CEB8C81ADE9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8B-4D30-8276-9CEB8C81ADE9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78B-4D30-8276-9CEB8C81ADE9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78B-4D30-8276-9CEB8C81ADE9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78B-4D30-8276-9CEB8C81ADE9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78B-4D30-8276-9CEB8C81ADE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78B-4D30-8276-9CEB8C81ADE9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78B-4D30-8276-9CEB8C81ADE9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78B-4D30-8276-9CEB8C81ADE9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B-4D30-8276-9CEB8C81ADE9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8B-4D30-8276-9CEB8C81ADE9}"/>
                </c:ext>
              </c:extLst>
            </c:dLbl>
            <c:dLbl>
              <c:idx val="2"/>
              <c:layout>
                <c:manualLayout>
                  <c:x val="-0.1150410899492265"/>
                  <c:y val="-0.113913771099713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78B-4D30-8276-9CEB8C81ADE9}"/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78B-4D30-8276-9CEB8C81ADE9}"/>
                </c:ext>
              </c:extLst>
            </c:dLbl>
            <c:dLbl>
              <c:idx val="4"/>
              <c:layout>
                <c:manualLayout>
                  <c:x val="-1.6899596952090392E-2"/>
                  <c:y val="-6.108237617086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78B-4D30-8276-9CEB8C81ADE9}"/>
                </c:ext>
              </c:extLst>
            </c:dLbl>
            <c:dLbl>
              <c:idx val="5"/>
              <c:layout>
                <c:manualLayout>
                  <c:x val="0.16149075382671182"/>
                  <c:y val="-8.56880733944955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78B-4D30-8276-9CEB8C81ADE9}"/>
                </c:ext>
              </c:extLst>
            </c:dLbl>
            <c:dLbl>
              <c:idx val="6"/>
              <c:layout>
                <c:manualLayout>
                  <c:x val="5.7795425144506508E-2"/>
                  <c:y val="-9.89910664836621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78B-4D30-8276-9CEB8C81ADE9}"/>
                </c:ext>
              </c:extLst>
            </c:dLbl>
            <c:dLbl>
              <c:idx val="7"/>
              <c:layout>
                <c:manualLayout>
                  <c:x val="4.1785375118708452E-2"/>
                  <c:y val="-4.02354980856750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78B-4D30-8276-9CEB8C81ADE9}"/>
                </c:ext>
              </c:extLst>
            </c:dLbl>
            <c:dLbl>
              <c:idx val="8"/>
              <c:layout>
                <c:manualLayout>
                  <c:x val="0"/>
                  <c:y val="-9.84721519901755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307228690430789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78B-4D30-8276-9CEB8C81ADE9}"/>
                </c:ext>
              </c:extLst>
            </c:dLbl>
            <c:dLbl>
              <c:idx val="9"/>
              <c:layout>
                <c:manualLayout>
                  <c:x val="1.8993352326685661E-3"/>
                  <c:y val="2.3183197283825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524919427806566"/>
                      <c:h val="0.10876158828770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78B-4D30-8276-9CEB8C81ADE9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8B-4D30-8276-9CEB8C81AD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102596</c:v>
                </c:pt>
                <c:pt idx="1">
                  <c:v>87453</c:v>
                </c:pt>
                <c:pt idx="2">
                  <c:v>87042</c:v>
                </c:pt>
                <c:pt idx="3">
                  <c:v>49462</c:v>
                </c:pt>
                <c:pt idx="4">
                  <c:v>45968</c:v>
                </c:pt>
                <c:pt idx="5">
                  <c:v>42406</c:v>
                </c:pt>
                <c:pt idx="6">
                  <c:v>38984</c:v>
                </c:pt>
                <c:pt idx="7">
                  <c:v>31837</c:v>
                </c:pt>
                <c:pt idx="8">
                  <c:v>28709</c:v>
                </c:pt>
                <c:pt idx="9">
                  <c:v>25747</c:v>
                </c:pt>
                <c:pt idx="10">
                  <c:v>154374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8B-4D30-8276-9CEB8C81ADE9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78B-4D30-8276-9CEB8C81ADE9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102596</c:v>
                </c:pt>
                <c:pt idx="1">
                  <c:v>87453</c:v>
                </c:pt>
                <c:pt idx="2">
                  <c:v>87042</c:v>
                </c:pt>
                <c:pt idx="3">
                  <c:v>49462</c:v>
                </c:pt>
                <c:pt idx="4">
                  <c:v>45968</c:v>
                </c:pt>
                <c:pt idx="5">
                  <c:v>42406</c:v>
                </c:pt>
                <c:pt idx="6">
                  <c:v>38984</c:v>
                </c:pt>
                <c:pt idx="7">
                  <c:v>31837</c:v>
                </c:pt>
                <c:pt idx="8">
                  <c:v>28709</c:v>
                </c:pt>
                <c:pt idx="9">
                  <c:v>25747</c:v>
                </c:pt>
                <c:pt idx="10">
                  <c:v>154374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78B-4D30-8276-9CEB8C81AD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DD-478D-9965-7475BAA220D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2DD-478D-9965-7475BAA220D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2DD-478D-9965-7475BAA220D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2DD-478D-9965-7475BAA220D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2DD-478D-9965-7475BAA220D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2DD-478D-9965-7475BAA220D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2DD-478D-9965-7475BAA220D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2DD-478D-9965-7475BAA220D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2DD-478D-9965-7475BAA220D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2DD-478D-9965-7475BAA220D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DD-478D-9965-7475BAA220DC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2DD-478D-9965-7475BAA220DC}"/>
                </c:ext>
              </c:extLst>
            </c:dLbl>
            <c:dLbl>
              <c:idx val="2"/>
              <c:layout>
                <c:manualLayout>
                  <c:x val="-9.4885028684391554E-2"/>
                  <c:y val="-8.4221075813799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2DD-478D-9965-7475BAA220DC}"/>
                </c:ext>
              </c:extLst>
            </c:dLbl>
            <c:dLbl>
              <c:idx val="3"/>
              <c:layout>
                <c:manualLayout>
                  <c:x val="-0.14826203976411345"/>
                  <c:y val="-0.10937906899568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2DD-478D-9965-7475BAA220DC}"/>
                </c:ext>
              </c:extLst>
            </c:dLbl>
            <c:dLbl>
              <c:idx val="4"/>
              <c:layout>
                <c:manualLayout>
                  <c:x val="-3.0438447102509196E-2"/>
                  <c:y val="-4.909548375418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2DD-478D-9965-7475BAA220DC}"/>
                </c:ext>
              </c:extLst>
            </c:dLbl>
            <c:dLbl>
              <c:idx val="5"/>
              <c:layout>
                <c:manualLayout>
                  <c:x val="0.11576232360267943"/>
                  <c:y val="-0.10533779829245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DD-478D-9965-7475BAA220DC}"/>
                </c:ext>
              </c:extLst>
            </c:dLbl>
            <c:dLbl>
              <c:idx val="6"/>
              <c:layout>
                <c:manualLayout>
                  <c:x val="7.1559642830905684E-2"/>
                  <c:y val="-7.329845838235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2DD-478D-9965-7475BAA220DC}"/>
                </c:ext>
              </c:extLst>
            </c:dLbl>
            <c:dLbl>
              <c:idx val="7"/>
              <c:layout>
                <c:manualLayout>
                  <c:x val="1.3846647031716456E-2"/>
                  <c:y val="-4.53178869882643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12DD-478D-9965-7475BAA220DC}"/>
                </c:ext>
              </c:extLst>
            </c:dLbl>
            <c:dLbl>
              <c:idx val="8"/>
              <c:layout>
                <c:manualLayout>
                  <c:x val="3.1045928419252938E-2"/>
                  <c:y val="-8.622077412737200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2DD-478D-9965-7475BAA220DC}"/>
                </c:ext>
              </c:extLst>
            </c:dLbl>
            <c:dLbl>
              <c:idx val="9"/>
              <c:layout>
                <c:manualLayout>
                  <c:x val="2.2052854080262869E-2"/>
                  <c:y val="9.78417353003293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2DD-478D-9965-7475BAA220DC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DD-478D-9965-7475BAA220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その他の機械</c:v>
                </c:pt>
                <c:pt idx="4">
                  <c:v>雑品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95113</c:v>
                </c:pt>
                <c:pt idx="1">
                  <c:v>104974</c:v>
                </c:pt>
                <c:pt idx="2">
                  <c:v>88406</c:v>
                </c:pt>
                <c:pt idx="3">
                  <c:v>47280</c:v>
                </c:pt>
                <c:pt idx="4">
                  <c:v>45009</c:v>
                </c:pt>
                <c:pt idx="5">
                  <c:v>61689</c:v>
                </c:pt>
                <c:pt idx="6">
                  <c:v>47135</c:v>
                </c:pt>
                <c:pt idx="7">
                  <c:v>29998</c:v>
                </c:pt>
                <c:pt idx="8">
                  <c:v>23947</c:v>
                </c:pt>
                <c:pt idx="9">
                  <c:v>27627</c:v>
                </c:pt>
                <c:pt idx="10" formatCode="#,##0_);[Red]\(#,##0\)">
                  <c:v>155019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DD-478D-9965-7475BAA22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A3" sqref="A3:H3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5" t="s">
        <v>160</v>
      </c>
      <c r="B2" s="556"/>
      <c r="C2" s="556"/>
      <c r="D2" s="556"/>
      <c r="E2" s="556"/>
      <c r="F2" s="556"/>
      <c r="G2" s="556"/>
      <c r="H2" s="557"/>
    </row>
    <row r="3" spans="1:8" ht="30" customHeight="1" x14ac:dyDescent="0.2">
      <c r="A3" s="558"/>
      <c r="B3" s="556"/>
      <c r="C3" s="556"/>
      <c r="D3" s="556"/>
      <c r="E3" s="556"/>
      <c r="F3" s="556"/>
      <c r="G3" s="556"/>
      <c r="H3" s="557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161</v>
      </c>
      <c r="C6" s="326"/>
      <c r="D6" s="327" t="s">
        <v>162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163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164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165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6">
        <v>4</v>
      </c>
      <c r="C13" s="331"/>
      <c r="D13" s="328" t="s">
        <v>166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167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168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169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170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171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172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173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174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175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176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177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178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179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180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59" t="s">
        <v>181</v>
      </c>
      <c r="B42" s="560"/>
      <c r="C42" s="560"/>
      <c r="D42" s="560"/>
      <c r="E42" s="560"/>
      <c r="F42" s="560"/>
      <c r="G42" s="560"/>
      <c r="H42" s="561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C18" sqref="C18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8"/>
      <c r="B1" s="579"/>
      <c r="C1" s="579"/>
      <c r="D1" s="579"/>
      <c r="E1" s="579"/>
      <c r="F1" s="579"/>
      <c r="G1" s="579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15994</v>
      </c>
      <c r="D22" s="9">
        <v>20051</v>
      </c>
      <c r="E22" s="109">
        <v>96.7</v>
      </c>
      <c r="F22" s="41">
        <f>SUM(C22/D22*100)</f>
        <v>79.766595182285172</v>
      </c>
      <c r="G22" s="96"/>
    </row>
    <row r="23" spans="1:9" x14ac:dyDescent="0.15">
      <c r="A23" s="95">
        <v>2</v>
      </c>
      <c r="B23" s="7" t="s">
        <v>151</v>
      </c>
      <c r="C23" s="9">
        <v>10119</v>
      </c>
      <c r="D23" s="9">
        <v>10701</v>
      </c>
      <c r="E23" s="109">
        <v>100.7</v>
      </c>
      <c r="F23" s="41">
        <f>SUM(C23/D23*100)</f>
        <v>94.561255957387161</v>
      </c>
      <c r="G23" s="96"/>
    </row>
    <row r="24" spans="1:9" x14ac:dyDescent="0.15">
      <c r="A24" s="95">
        <v>3</v>
      </c>
      <c r="B24" s="7" t="s">
        <v>208</v>
      </c>
      <c r="C24" s="9">
        <v>7914</v>
      </c>
      <c r="D24" s="9">
        <v>7066</v>
      </c>
      <c r="E24" s="109">
        <v>88.9</v>
      </c>
      <c r="F24" s="41">
        <f t="shared" ref="F24:F32" si="0">SUM(C24/D24*100)</f>
        <v>112.00113218228134</v>
      </c>
      <c r="G24" s="96"/>
    </row>
    <row r="25" spans="1:9" x14ac:dyDescent="0.15">
      <c r="A25" s="95">
        <v>4</v>
      </c>
      <c r="B25" s="7" t="s">
        <v>114</v>
      </c>
      <c r="C25" s="9">
        <v>5849</v>
      </c>
      <c r="D25" s="9">
        <v>5956</v>
      </c>
      <c r="E25" s="109">
        <v>98.8</v>
      </c>
      <c r="F25" s="41">
        <f t="shared" si="0"/>
        <v>98.203492276695769</v>
      </c>
      <c r="G25" s="96"/>
    </row>
    <row r="26" spans="1:9" ht="13.5" customHeight="1" x14ac:dyDescent="0.15">
      <c r="A26" s="95">
        <v>5</v>
      </c>
      <c r="B26" s="7" t="s">
        <v>105</v>
      </c>
      <c r="C26" s="9">
        <v>5549</v>
      </c>
      <c r="D26" s="6">
        <v>4196</v>
      </c>
      <c r="E26" s="109">
        <v>97.7</v>
      </c>
      <c r="F26" s="41">
        <f t="shared" si="0"/>
        <v>132.24499523355578</v>
      </c>
      <c r="G26" s="96"/>
    </row>
    <row r="27" spans="1:9" ht="13.5" customHeight="1" x14ac:dyDescent="0.15">
      <c r="A27" s="95">
        <v>6</v>
      </c>
      <c r="B27" s="7" t="s">
        <v>115</v>
      </c>
      <c r="C27" s="9">
        <v>4990</v>
      </c>
      <c r="D27" s="9">
        <v>4575</v>
      </c>
      <c r="E27" s="109">
        <v>99.6</v>
      </c>
      <c r="F27" s="41">
        <f t="shared" si="0"/>
        <v>109.07103825136613</v>
      </c>
      <c r="G27" s="96"/>
    </row>
    <row r="28" spans="1:9" ht="13.5" customHeight="1" x14ac:dyDescent="0.15">
      <c r="A28" s="95">
        <v>7</v>
      </c>
      <c r="B28" s="7" t="s">
        <v>86</v>
      </c>
      <c r="C28" s="101">
        <v>4369</v>
      </c>
      <c r="D28" s="101">
        <v>3363</v>
      </c>
      <c r="E28" s="109">
        <v>100.8</v>
      </c>
      <c r="F28" s="41">
        <f t="shared" si="0"/>
        <v>129.91376746952125</v>
      </c>
      <c r="G28" s="96"/>
    </row>
    <row r="29" spans="1:9" ht="13.5" customHeight="1" x14ac:dyDescent="0.15">
      <c r="A29" s="95">
        <v>8</v>
      </c>
      <c r="B29" s="7" t="s">
        <v>107</v>
      </c>
      <c r="C29" s="101">
        <v>4192</v>
      </c>
      <c r="D29" s="101">
        <v>16875</v>
      </c>
      <c r="E29" s="109">
        <v>38.700000000000003</v>
      </c>
      <c r="F29" s="41">
        <f t="shared" si="0"/>
        <v>24.84148148148148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2956</v>
      </c>
      <c r="D30" s="101">
        <v>3142</v>
      </c>
      <c r="E30" s="109">
        <v>98.5</v>
      </c>
      <c r="F30" s="41">
        <f t="shared" si="0"/>
        <v>94.080203691915969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2769</v>
      </c>
      <c r="D31" s="98">
        <v>2577</v>
      </c>
      <c r="E31" s="110">
        <v>99.8</v>
      </c>
      <c r="F31" s="41">
        <f t="shared" si="0"/>
        <v>107.45052386495925</v>
      </c>
      <c r="G31" s="99"/>
    </row>
    <row r="32" spans="1:9" ht="13.5" customHeight="1" thickBot="1" x14ac:dyDescent="0.2">
      <c r="A32" s="80"/>
      <c r="B32" s="81" t="s">
        <v>58</v>
      </c>
      <c r="C32" s="82">
        <v>74875</v>
      </c>
      <c r="D32" s="82">
        <v>93287</v>
      </c>
      <c r="E32" s="83">
        <v>90.1</v>
      </c>
      <c r="F32" s="107">
        <f t="shared" si="0"/>
        <v>80.263059161512317</v>
      </c>
      <c r="G32" s="121">
        <v>81.2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106897</v>
      </c>
      <c r="D54" s="9">
        <v>123481</v>
      </c>
      <c r="E54" s="41">
        <v>99.7</v>
      </c>
      <c r="F54" s="41">
        <f t="shared" ref="F54:F64" si="1">SUM(C54/D54*100)</f>
        <v>86.569593702674908</v>
      </c>
      <c r="G54" s="96"/>
      <c r="K54" s="322"/>
    </row>
    <row r="55" spans="1:11" x14ac:dyDescent="0.15">
      <c r="A55" s="95">
        <v>2</v>
      </c>
      <c r="B55" s="299" t="s">
        <v>109</v>
      </c>
      <c r="C55" s="9">
        <v>20946</v>
      </c>
      <c r="D55" s="9">
        <v>22629</v>
      </c>
      <c r="E55" s="41">
        <v>108.6</v>
      </c>
      <c r="F55" s="41">
        <f t="shared" si="1"/>
        <v>92.562640859074634</v>
      </c>
      <c r="G55" s="96"/>
    </row>
    <row r="56" spans="1:11" x14ac:dyDescent="0.15">
      <c r="A56" s="95">
        <v>3</v>
      </c>
      <c r="B56" s="299" t="s">
        <v>115</v>
      </c>
      <c r="C56" s="9">
        <v>20363</v>
      </c>
      <c r="D56" s="9">
        <v>18912</v>
      </c>
      <c r="E56" s="41">
        <v>98.6</v>
      </c>
      <c r="F56" s="41">
        <f t="shared" si="1"/>
        <v>107.67237732656514</v>
      </c>
      <c r="G56" s="96"/>
    </row>
    <row r="57" spans="1:11" x14ac:dyDescent="0.15">
      <c r="A57" s="95">
        <v>4</v>
      </c>
      <c r="B57" s="299" t="s">
        <v>107</v>
      </c>
      <c r="C57" s="9">
        <v>18207</v>
      </c>
      <c r="D57" s="9">
        <v>16373</v>
      </c>
      <c r="E57" s="457">
        <v>93.6</v>
      </c>
      <c r="F57" s="41">
        <f t="shared" si="1"/>
        <v>111.20136810602821</v>
      </c>
      <c r="G57" s="96"/>
    </row>
    <row r="58" spans="1:11" x14ac:dyDescent="0.15">
      <c r="A58" s="95">
        <v>5</v>
      </c>
      <c r="B58" s="299" t="s">
        <v>114</v>
      </c>
      <c r="C58" s="9">
        <v>12234</v>
      </c>
      <c r="D58" s="9">
        <v>11725</v>
      </c>
      <c r="E58" s="41">
        <v>98.7</v>
      </c>
      <c r="F58" s="229">
        <f t="shared" si="1"/>
        <v>104.3411513859275</v>
      </c>
      <c r="G58" s="96"/>
    </row>
    <row r="59" spans="1:11" x14ac:dyDescent="0.15">
      <c r="A59" s="95">
        <v>6</v>
      </c>
      <c r="B59" s="299" t="s">
        <v>87</v>
      </c>
      <c r="C59" s="9">
        <v>10169</v>
      </c>
      <c r="D59" s="9">
        <v>10073</v>
      </c>
      <c r="E59" s="41">
        <v>91</v>
      </c>
      <c r="F59" s="41">
        <f t="shared" si="1"/>
        <v>100.95304278765016</v>
      </c>
      <c r="G59" s="96"/>
    </row>
    <row r="60" spans="1:11" x14ac:dyDescent="0.15">
      <c r="A60" s="95">
        <v>7</v>
      </c>
      <c r="B60" s="299" t="s">
        <v>86</v>
      </c>
      <c r="C60" s="9">
        <v>9879</v>
      </c>
      <c r="D60" s="9">
        <v>13230</v>
      </c>
      <c r="E60" s="142">
        <v>99.4</v>
      </c>
      <c r="F60" s="41">
        <f t="shared" si="1"/>
        <v>74.671201814058946</v>
      </c>
      <c r="G60" s="96"/>
    </row>
    <row r="61" spans="1:11" x14ac:dyDescent="0.15">
      <c r="A61" s="95">
        <v>8</v>
      </c>
      <c r="B61" s="299" t="s">
        <v>159</v>
      </c>
      <c r="C61" s="9">
        <v>7972</v>
      </c>
      <c r="D61" s="9">
        <v>7936</v>
      </c>
      <c r="E61" s="41">
        <v>103.1</v>
      </c>
      <c r="F61" s="41">
        <f t="shared" si="1"/>
        <v>100.45362903225808</v>
      </c>
      <c r="G61" s="96"/>
    </row>
    <row r="62" spans="1:11" x14ac:dyDescent="0.15">
      <c r="A62" s="95">
        <v>9</v>
      </c>
      <c r="B62" s="299" t="s">
        <v>105</v>
      </c>
      <c r="C62" s="9">
        <v>6541</v>
      </c>
      <c r="D62" s="9">
        <v>5032</v>
      </c>
      <c r="E62" s="41">
        <v>133.69999999999999</v>
      </c>
      <c r="F62" s="41">
        <f t="shared" si="1"/>
        <v>129.98807631160571</v>
      </c>
      <c r="G62" s="96"/>
    </row>
    <row r="63" spans="1:11" ht="14.25" thickBot="1" x14ac:dyDescent="0.2">
      <c r="A63" s="100">
        <v>10</v>
      </c>
      <c r="B63" s="299" t="s">
        <v>108</v>
      </c>
      <c r="C63" s="101">
        <v>6394</v>
      </c>
      <c r="D63" s="101">
        <v>9961</v>
      </c>
      <c r="E63" s="102">
        <v>106.1</v>
      </c>
      <c r="F63" s="41">
        <f t="shared" si="1"/>
        <v>64.190342335106919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232158</v>
      </c>
      <c r="D64" s="106">
        <v>251459</v>
      </c>
      <c r="E64" s="107">
        <v>100.5</v>
      </c>
      <c r="F64" s="297">
        <f t="shared" si="1"/>
        <v>92.324394831761836</v>
      </c>
      <c r="G64" s="121">
        <v>51.4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C18" sqref="C1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93826</v>
      </c>
      <c r="D22" s="9">
        <v>71230</v>
      </c>
      <c r="E22" s="41">
        <v>98.6</v>
      </c>
      <c r="F22" s="41">
        <f>SUM(C22/D22*100)</f>
        <v>131.72258879685526</v>
      </c>
      <c r="G22" s="96"/>
    </row>
    <row r="23" spans="1:11" x14ac:dyDescent="0.15">
      <c r="A23" s="28">
        <v>2</v>
      </c>
      <c r="B23" s="299" t="s">
        <v>209</v>
      </c>
      <c r="C23" s="9">
        <v>49016</v>
      </c>
      <c r="D23" s="9">
        <v>43066</v>
      </c>
      <c r="E23" s="41">
        <v>111.6</v>
      </c>
      <c r="F23" s="41">
        <f t="shared" ref="F23:F32" si="0">SUM(C23/D23*100)</f>
        <v>113.81600334370501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38726</v>
      </c>
      <c r="D24" s="9">
        <v>37691</v>
      </c>
      <c r="E24" s="66">
        <v>100.9</v>
      </c>
      <c r="F24" s="41">
        <f t="shared" si="0"/>
        <v>102.74601363720781</v>
      </c>
      <c r="G24" s="96"/>
    </row>
    <row r="25" spans="1:11" x14ac:dyDescent="0.15">
      <c r="A25" s="28">
        <v>4</v>
      </c>
      <c r="B25" s="299" t="s">
        <v>212</v>
      </c>
      <c r="C25" s="9">
        <v>36847</v>
      </c>
      <c r="D25" s="9">
        <v>26038</v>
      </c>
      <c r="E25" s="41">
        <v>97.7</v>
      </c>
      <c r="F25" s="41">
        <f t="shared" si="0"/>
        <v>141.51240494661647</v>
      </c>
      <c r="G25" s="96"/>
    </row>
    <row r="26" spans="1:11" x14ac:dyDescent="0.15">
      <c r="A26" s="28">
        <v>5</v>
      </c>
      <c r="B26" s="299" t="s">
        <v>115</v>
      </c>
      <c r="C26" s="9">
        <v>30551</v>
      </c>
      <c r="D26" s="9">
        <v>26073</v>
      </c>
      <c r="E26" s="41">
        <v>103</v>
      </c>
      <c r="F26" s="41">
        <f t="shared" si="0"/>
        <v>117.17485521420627</v>
      </c>
      <c r="G26" s="96"/>
    </row>
    <row r="27" spans="1:11" ht="13.5" customHeight="1" x14ac:dyDescent="0.15">
      <c r="A27" s="28">
        <v>6</v>
      </c>
      <c r="B27" s="299" t="s">
        <v>109</v>
      </c>
      <c r="C27" s="9">
        <v>20265</v>
      </c>
      <c r="D27" s="9">
        <v>19793</v>
      </c>
      <c r="E27" s="41">
        <v>110.8</v>
      </c>
      <c r="F27" s="41">
        <f t="shared" si="0"/>
        <v>102.38468145303897</v>
      </c>
      <c r="G27" s="96"/>
      <c r="K27" t="s">
        <v>195</v>
      </c>
    </row>
    <row r="28" spans="1:11" ht="13.5" customHeight="1" x14ac:dyDescent="0.15">
      <c r="A28" s="28">
        <v>7</v>
      </c>
      <c r="B28" s="299" t="s">
        <v>86</v>
      </c>
      <c r="C28" s="9">
        <v>17623</v>
      </c>
      <c r="D28" s="9">
        <v>15668</v>
      </c>
      <c r="E28" s="448">
        <v>99</v>
      </c>
      <c r="F28" s="229">
        <f t="shared" si="0"/>
        <v>112.4776614756191</v>
      </c>
      <c r="G28" s="96"/>
    </row>
    <row r="29" spans="1:11" x14ac:dyDescent="0.15">
      <c r="A29" s="28">
        <v>8</v>
      </c>
      <c r="B29" s="299" t="s">
        <v>110</v>
      </c>
      <c r="C29" s="9">
        <v>17602</v>
      </c>
      <c r="D29" s="9">
        <v>14025</v>
      </c>
      <c r="E29" s="41">
        <v>101.4</v>
      </c>
      <c r="F29" s="41">
        <f t="shared" si="0"/>
        <v>125.50445632798575</v>
      </c>
      <c r="G29" s="96"/>
    </row>
    <row r="30" spans="1:11" x14ac:dyDescent="0.15">
      <c r="A30" s="28">
        <v>9</v>
      </c>
      <c r="B30" s="299" t="s">
        <v>84</v>
      </c>
      <c r="C30" s="9">
        <v>17530</v>
      </c>
      <c r="D30" s="9">
        <v>18950</v>
      </c>
      <c r="E30" s="41">
        <v>93.8</v>
      </c>
      <c r="F30" s="229">
        <f t="shared" si="0"/>
        <v>92.506596306068602</v>
      </c>
      <c r="G30" s="96"/>
    </row>
    <row r="31" spans="1:11" ht="14.25" thickBot="1" x14ac:dyDescent="0.2">
      <c r="A31" s="108">
        <v>10</v>
      </c>
      <c r="B31" s="299" t="s">
        <v>152</v>
      </c>
      <c r="C31" s="101">
        <v>15080</v>
      </c>
      <c r="D31" s="101">
        <v>20273</v>
      </c>
      <c r="E31" s="102">
        <v>88.3</v>
      </c>
      <c r="F31" s="102">
        <f t="shared" si="0"/>
        <v>74.38464953386277</v>
      </c>
      <c r="G31" s="104"/>
    </row>
    <row r="32" spans="1:11" ht="14.25" thickBot="1" x14ac:dyDescent="0.2">
      <c r="A32" s="80"/>
      <c r="B32" s="81" t="s">
        <v>63</v>
      </c>
      <c r="C32" s="82">
        <v>423141</v>
      </c>
      <c r="D32" s="82">
        <v>393481</v>
      </c>
      <c r="E32" s="85">
        <v>99</v>
      </c>
      <c r="F32" s="107">
        <f t="shared" si="0"/>
        <v>107.53784807906861</v>
      </c>
      <c r="G32" s="121">
        <v>45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9" t="s">
        <v>107</v>
      </c>
      <c r="C54" s="9">
        <v>15753</v>
      </c>
      <c r="D54" s="9">
        <v>2385</v>
      </c>
      <c r="E54" s="109">
        <v>130.80000000000001</v>
      </c>
      <c r="F54" s="41">
        <f>SUM(C54/D54*100)</f>
        <v>660.50314465408803</v>
      </c>
      <c r="G54" s="96"/>
    </row>
    <row r="55" spans="1:8" x14ac:dyDescent="0.15">
      <c r="A55" s="95">
        <v>2</v>
      </c>
      <c r="B55" s="299" t="s">
        <v>87</v>
      </c>
      <c r="C55" s="9">
        <v>9737</v>
      </c>
      <c r="D55" s="9">
        <v>35976</v>
      </c>
      <c r="E55" s="109">
        <v>100.9</v>
      </c>
      <c r="F55" s="41">
        <f t="shared" ref="F55:F64" si="1">SUM(C55/D55*100)</f>
        <v>27.065265732710696</v>
      </c>
      <c r="G55" s="96"/>
    </row>
    <row r="56" spans="1:8" x14ac:dyDescent="0.15">
      <c r="A56" s="95">
        <v>3</v>
      </c>
      <c r="B56" s="299" t="s">
        <v>84</v>
      </c>
      <c r="C56" s="9">
        <v>8924</v>
      </c>
      <c r="D56" s="9">
        <v>9897</v>
      </c>
      <c r="E56" s="109">
        <v>109.3</v>
      </c>
      <c r="F56" s="41">
        <f t="shared" si="1"/>
        <v>90.168738001414567</v>
      </c>
      <c r="G56" s="96"/>
    </row>
    <row r="57" spans="1:8" x14ac:dyDescent="0.15">
      <c r="A57" s="95">
        <v>4</v>
      </c>
      <c r="B57" s="299" t="s">
        <v>115</v>
      </c>
      <c r="C57" s="9">
        <v>2699</v>
      </c>
      <c r="D57" s="9">
        <v>609</v>
      </c>
      <c r="E57" s="109">
        <v>96.7</v>
      </c>
      <c r="F57" s="41">
        <f t="shared" si="1"/>
        <v>443.18555008210183</v>
      </c>
      <c r="G57" s="96"/>
      <c r="H57" s="63"/>
    </row>
    <row r="58" spans="1:8" x14ac:dyDescent="0.15">
      <c r="A58" s="95">
        <v>5</v>
      </c>
      <c r="B58" s="299" t="s">
        <v>152</v>
      </c>
      <c r="C58" s="9">
        <v>2148</v>
      </c>
      <c r="D58" s="9">
        <v>1368</v>
      </c>
      <c r="E58" s="70">
        <v>113.1</v>
      </c>
      <c r="F58" s="41">
        <f t="shared" si="1"/>
        <v>157.01754385964912</v>
      </c>
      <c r="G58" s="96"/>
    </row>
    <row r="59" spans="1:8" x14ac:dyDescent="0.15">
      <c r="A59" s="95">
        <v>6</v>
      </c>
      <c r="B59" s="299" t="s">
        <v>113</v>
      </c>
      <c r="C59" s="9">
        <v>1661</v>
      </c>
      <c r="D59" s="9">
        <v>2535</v>
      </c>
      <c r="E59" s="109">
        <v>95.4</v>
      </c>
      <c r="F59" s="41">
        <f t="shared" si="1"/>
        <v>65.522682445759372</v>
      </c>
      <c r="G59" s="96"/>
    </row>
    <row r="60" spans="1:8" x14ac:dyDescent="0.15">
      <c r="A60" s="95">
        <v>7</v>
      </c>
      <c r="B60" s="299" t="s">
        <v>105</v>
      </c>
      <c r="C60" s="9">
        <v>1497</v>
      </c>
      <c r="D60" s="9">
        <v>1095</v>
      </c>
      <c r="E60" s="109">
        <v>100.6</v>
      </c>
      <c r="F60" s="41">
        <f t="shared" si="1"/>
        <v>136.7123287671233</v>
      </c>
      <c r="G60" s="96"/>
    </row>
    <row r="61" spans="1:8" x14ac:dyDescent="0.15">
      <c r="A61" s="95">
        <v>8</v>
      </c>
      <c r="B61" s="299" t="s">
        <v>159</v>
      </c>
      <c r="C61" s="9">
        <v>1371</v>
      </c>
      <c r="D61" s="9">
        <v>0</v>
      </c>
      <c r="E61" s="533">
        <v>100</v>
      </c>
      <c r="F61" s="533" t="s">
        <v>231</v>
      </c>
      <c r="G61" s="96"/>
    </row>
    <row r="62" spans="1:8" x14ac:dyDescent="0.15">
      <c r="A62" s="95">
        <v>9</v>
      </c>
      <c r="B62" s="299" t="s">
        <v>233</v>
      </c>
      <c r="C62" s="9">
        <v>1019</v>
      </c>
      <c r="D62" s="9">
        <v>457</v>
      </c>
      <c r="E62" s="109">
        <v>103.1</v>
      </c>
      <c r="F62" s="229">
        <f t="shared" si="1"/>
        <v>222.97592997811816</v>
      </c>
      <c r="G62" s="96"/>
    </row>
    <row r="63" spans="1:8" ht="14.25" thickBot="1" x14ac:dyDescent="0.2">
      <c r="A63" s="97">
        <v>10</v>
      </c>
      <c r="B63" s="299" t="s">
        <v>208</v>
      </c>
      <c r="C63" s="98">
        <v>814</v>
      </c>
      <c r="D63" s="98">
        <v>660</v>
      </c>
      <c r="E63" s="110">
        <v>123.3</v>
      </c>
      <c r="F63" s="41">
        <f t="shared" si="1"/>
        <v>123.33333333333334</v>
      </c>
      <c r="G63" s="99"/>
    </row>
    <row r="64" spans="1:8" ht="14.25" thickBot="1" x14ac:dyDescent="0.2">
      <c r="A64" s="80"/>
      <c r="B64" s="81" t="s">
        <v>59</v>
      </c>
      <c r="C64" s="82">
        <v>47753</v>
      </c>
      <c r="D64" s="82">
        <v>57450</v>
      </c>
      <c r="E64" s="83">
        <v>111</v>
      </c>
      <c r="F64" s="107">
        <f t="shared" si="1"/>
        <v>83.120974760661454</v>
      </c>
      <c r="G64" s="121">
        <v>88.1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C18" sqref="C1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216</v>
      </c>
      <c r="D20" s="74" t="s">
        <v>215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23083</v>
      </c>
      <c r="D21" s="9">
        <v>18111</v>
      </c>
      <c r="E21" s="109">
        <v>88.8</v>
      </c>
      <c r="F21" s="41">
        <f t="shared" ref="F21:F31" si="0">SUM(C21/D21*100)</f>
        <v>127.4529291590746</v>
      </c>
      <c r="G21" s="96"/>
    </row>
    <row r="22" spans="1:7" x14ac:dyDescent="0.15">
      <c r="A22" s="95">
        <v>2</v>
      </c>
      <c r="B22" s="299" t="s">
        <v>186</v>
      </c>
      <c r="C22" s="9">
        <v>19543</v>
      </c>
      <c r="D22" s="9">
        <v>16638</v>
      </c>
      <c r="E22" s="109">
        <v>111.1</v>
      </c>
      <c r="F22" s="41">
        <f t="shared" si="0"/>
        <v>117.46003125375645</v>
      </c>
      <c r="G22" s="96"/>
    </row>
    <row r="23" spans="1:7" ht="13.5" customHeight="1" x14ac:dyDescent="0.15">
      <c r="A23" s="95">
        <v>3</v>
      </c>
      <c r="B23" s="299" t="s">
        <v>105</v>
      </c>
      <c r="C23" s="9">
        <v>12948</v>
      </c>
      <c r="D23" s="9">
        <v>14596</v>
      </c>
      <c r="E23" s="109">
        <v>127.6</v>
      </c>
      <c r="F23" s="41">
        <f t="shared" si="0"/>
        <v>88.709235406960801</v>
      </c>
      <c r="G23" s="96"/>
    </row>
    <row r="24" spans="1:7" ht="13.5" customHeight="1" x14ac:dyDescent="0.15">
      <c r="A24" s="95">
        <v>4</v>
      </c>
      <c r="B24" s="299" t="s">
        <v>109</v>
      </c>
      <c r="C24" s="9">
        <v>11797</v>
      </c>
      <c r="D24" s="9">
        <v>8495</v>
      </c>
      <c r="E24" s="109">
        <v>91.8</v>
      </c>
      <c r="F24" s="41">
        <f t="shared" si="0"/>
        <v>138.86992348440259</v>
      </c>
      <c r="G24" s="96"/>
    </row>
    <row r="25" spans="1:7" ht="13.5" customHeight="1" x14ac:dyDescent="0.15">
      <c r="A25" s="95">
        <v>5</v>
      </c>
      <c r="B25" s="299" t="s">
        <v>108</v>
      </c>
      <c r="C25" s="9">
        <v>9291</v>
      </c>
      <c r="D25" s="9">
        <v>8329</v>
      </c>
      <c r="E25" s="109">
        <v>99.1</v>
      </c>
      <c r="F25" s="41">
        <f t="shared" si="0"/>
        <v>111.55000600312161</v>
      </c>
      <c r="G25" s="96"/>
    </row>
    <row r="26" spans="1:7" ht="13.5" customHeight="1" x14ac:dyDescent="0.15">
      <c r="A26" s="95">
        <v>6</v>
      </c>
      <c r="B26" s="299" t="s">
        <v>115</v>
      </c>
      <c r="C26" s="9">
        <v>8464</v>
      </c>
      <c r="D26" s="9">
        <v>37610</v>
      </c>
      <c r="E26" s="109">
        <v>67.599999999999994</v>
      </c>
      <c r="F26" s="229">
        <f t="shared" si="0"/>
        <v>22.504653017814409</v>
      </c>
      <c r="G26" s="96"/>
    </row>
    <row r="27" spans="1:7" ht="13.5" customHeight="1" x14ac:dyDescent="0.15">
      <c r="A27" s="95">
        <v>7</v>
      </c>
      <c r="B27" s="299" t="s">
        <v>114</v>
      </c>
      <c r="C27" s="9">
        <v>4291</v>
      </c>
      <c r="D27" s="9">
        <v>4327</v>
      </c>
      <c r="E27" s="109">
        <v>99.2</v>
      </c>
      <c r="F27" s="229">
        <f t="shared" si="0"/>
        <v>99.168014790848162</v>
      </c>
      <c r="G27" s="96"/>
    </row>
    <row r="28" spans="1:7" ht="13.5" customHeight="1" x14ac:dyDescent="0.15">
      <c r="A28" s="95">
        <v>8</v>
      </c>
      <c r="B28" s="299" t="s">
        <v>159</v>
      </c>
      <c r="C28" s="9">
        <v>3875</v>
      </c>
      <c r="D28" s="9">
        <v>4085</v>
      </c>
      <c r="E28" s="109">
        <v>100.3</v>
      </c>
      <c r="F28" s="41">
        <f t="shared" si="0"/>
        <v>94.859241126070998</v>
      </c>
      <c r="G28" s="96"/>
    </row>
    <row r="29" spans="1:7" ht="13.5" customHeight="1" x14ac:dyDescent="0.15">
      <c r="A29" s="95">
        <v>9</v>
      </c>
      <c r="B29" s="299" t="s">
        <v>234</v>
      </c>
      <c r="C29" s="111">
        <v>3843</v>
      </c>
      <c r="D29" s="101">
        <v>3685</v>
      </c>
      <c r="E29" s="112">
        <v>100.9</v>
      </c>
      <c r="F29" s="41">
        <f t="shared" si="0"/>
        <v>104.2876526458616</v>
      </c>
      <c r="G29" s="96"/>
    </row>
    <row r="30" spans="1:7" ht="13.5" customHeight="1" thickBot="1" x14ac:dyDescent="0.2">
      <c r="A30" s="100">
        <v>10</v>
      </c>
      <c r="B30" s="299" t="s">
        <v>110</v>
      </c>
      <c r="C30" s="101">
        <v>3249</v>
      </c>
      <c r="D30" s="101">
        <v>3639</v>
      </c>
      <c r="E30" s="112">
        <v>100.1</v>
      </c>
      <c r="F30" s="229">
        <f t="shared" si="0"/>
        <v>89.28276999175597</v>
      </c>
      <c r="G30" s="104"/>
    </row>
    <row r="31" spans="1:7" ht="13.5" customHeight="1" thickBot="1" x14ac:dyDescent="0.2">
      <c r="A31" s="80"/>
      <c r="B31" s="81" t="s">
        <v>65</v>
      </c>
      <c r="C31" s="82">
        <v>111797</v>
      </c>
      <c r="D31" s="82">
        <v>134443</v>
      </c>
      <c r="E31" s="83">
        <v>97.4</v>
      </c>
      <c r="F31" s="107">
        <f t="shared" si="0"/>
        <v>83.15568679663501</v>
      </c>
      <c r="G31" s="121">
        <v>81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81004</v>
      </c>
      <c r="D54" s="9">
        <v>103524</v>
      </c>
      <c r="E54" s="41">
        <v>98.9</v>
      </c>
      <c r="F54" s="41">
        <f t="shared" ref="F54:F64" si="1">SUM(C54/D54*100)</f>
        <v>78.246590162667601</v>
      </c>
      <c r="G54" s="96"/>
    </row>
    <row r="55" spans="1:7" x14ac:dyDescent="0.15">
      <c r="A55" s="95">
        <v>2</v>
      </c>
      <c r="B55" s="299" t="s">
        <v>110</v>
      </c>
      <c r="C55" s="6">
        <v>36522</v>
      </c>
      <c r="D55" s="9">
        <v>27326</v>
      </c>
      <c r="E55" s="41">
        <v>104.9</v>
      </c>
      <c r="F55" s="41">
        <f t="shared" si="1"/>
        <v>133.65293127424431</v>
      </c>
      <c r="G55" s="96"/>
    </row>
    <row r="56" spans="1:7" x14ac:dyDescent="0.15">
      <c r="A56" s="95">
        <v>3</v>
      </c>
      <c r="B56" s="299" t="s">
        <v>105</v>
      </c>
      <c r="C56" s="6">
        <v>28275</v>
      </c>
      <c r="D56" s="9">
        <v>24339</v>
      </c>
      <c r="E56" s="457">
        <v>98.8</v>
      </c>
      <c r="F56" s="41">
        <f t="shared" si="1"/>
        <v>116.17157648218908</v>
      </c>
      <c r="G56" s="96"/>
    </row>
    <row r="57" spans="1:7" x14ac:dyDescent="0.15">
      <c r="A57" s="95">
        <v>4</v>
      </c>
      <c r="B57" s="299" t="s">
        <v>152</v>
      </c>
      <c r="C57" s="6">
        <v>19043</v>
      </c>
      <c r="D57" s="6">
        <v>21158</v>
      </c>
      <c r="E57" s="41">
        <v>97.5</v>
      </c>
      <c r="F57" s="41">
        <f t="shared" si="1"/>
        <v>90.003781075716034</v>
      </c>
      <c r="G57" s="96"/>
    </row>
    <row r="58" spans="1:7" x14ac:dyDescent="0.15">
      <c r="A58" s="95">
        <v>5</v>
      </c>
      <c r="B58" s="299" t="s">
        <v>114</v>
      </c>
      <c r="C58" s="6">
        <v>18170</v>
      </c>
      <c r="D58" s="9">
        <v>13858</v>
      </c>
      <c r="E58" s="41">
        <v>108.7</v>
      </c>
      <c r="F58" s="41">
        <f t="shared" si="1"/>
        <v>131.11560109683938</v>
      </c>
      <c r="G58" s="96"/>
    </row>
    <row r="59" spans="1:7" x14ac:dyDescent="0.15">
      <c r="A59" s="95">
        <v>6</v>
      </c>
      <c r="B59" s="299" t="s">
        <v>108</v>
      </c>
      <c r="C59" s="6">
        <v>17988</v>
      </c>
      <c r="D59" s="9">
        <v>18154</v>
      </c>
      <c r="E59" s="41">
        <v>97.3</v>
      </c>
      <c r="F59" s="41">
        <f t="shared" si="1"/>
        <v>99.085600969483309</v>
      </c>
      <c r="G59" s="96"/>
    </row>
    <row r="60" spans="1:7" x14ac:dyDescent="0.15">
      <c r="A60" s="95">
        <v>7</v>
      </c>
      <c r="B60" s="299" t="s">
        <v>87</v>
      </c>
      <c r="C60" s="6">
        <v>17582</v>
      </c>
      <c r="D60" s="9">
        <v>23456</v>
      </c>
      <c r="E60" s="41">
        <v>91.5</v>
      </c>
      <c r="F60" s="41">
        <f t="shared" si="1"/>
        <v>74.957366984993172</v>
      </c>
      <c r="G60" s="96"/>
    </row>
    <row r="61" spans="1:7" x14ac:dyDescent="0.15">
      <c r="A61" s="95">
        <v>8</v>
      </c>
      <c r="B61" s="299" t="s">
        <v>84</v>
      </c>
      <c r="C61" s="6">
        <v>13596</v>
      </c>
      <c r="D61" s="101">
        <v>13825</v>
      </c>
      <c r="E61" s="41">
        <v>98</v>
      </c>
      <c r="F61" s="41">
        <f t="shared" si="1"/>
        <v>98.343580470162749</v>
      </c>
      <c r="G61" s="96"/>
    </row>
    <row r="62" spans="1:7" x14ac:dyDescent="0.15">
      <c r="A62" s="95">
        <v>9</v>
      </c>
      <c r="B62" s="299" t="s">
        <v>151</v>
      </c>
      <c r="C62" s="111">
        <v>12294</v>
      </c>
      <c r="D62" s="101">
        <v>14348</v>
      </c>
      <c r="E62" s="102">
        <v>101.1</v>
      </c>
      <c r="F62" s="41">
        <f t="shared" si="1"/>
        <v>85.684415946473379</v>
      </c>
      <c r="G62" s="96"/>
    </row>
    <row r="63" spans="1:7" ht="14.25" thickBot="1" x14ac:dyDescent="0.2">
      <c r="A63" s="100">
        <v>10</v>
      </c>
      <c r="B63" s="299" t="s">
        <v>241</v>
      </c>
      <c r="C63" s="111">
        <v>9433</v>
      </c>
      <c r="D63" s="101">
        <v>9576</v>
      </c>
      <c r="E63" s="102">
        <v>94.5</v>
      </c>
      <c r="F63" s="102">
        <f t="shared" si="1"/>
        <v>98.50668337510443</v>
      </c>
      <c r="G63" s="104"/>
    </row>
    <row r="64" spans="1:7" ht="14.25" thickBot="1" x14ac:dyDescent="0.2">
      <c r="A64" s="80"/>
      <c r="B64" s="81" t="s">
        <v>61</v>
      </c>
      <c r="C64" s="82">
        <v>303621</v>
      </c>
      <c r="D64" s="82">
        <v>315867</v>
      </c>
      <c r="E64" s="85">
        <v>98</v>
      </c>
      <c r="F64" s="107">
        <f t="shared" si="1"/>
        <v>96.123051790785368</v>
      </c>
      <c r="G64" s="121">
        <v>64</v>
      </c>
    </row>
    <row r="65" spans="4:9" x14ac:dyDescent="0.15">
      <c r="D65" s="526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C18" sqref="C18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0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215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214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>
        <v>58.4</v>
      </c>
      <c r="G21" s="206">
        <v>62.5</v>
      </c>
      <c r="H21" s="208">
        <v>65.5</v>
      </c>
      <c r="I21" s="206">
        <v>60</v>
      </c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5" si="1">ROUND(N44/N43*100,1)</f>
        <v>102.9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215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214</v>
      </c>
      <c r="B46" s="215">
        <v>83.7</v>
      </c>
      <c r="C46" s="215">
        <v>85.3</v>
      </c>
      <c r="D46" s="215">
        <v>80</v>
      </c>
      <c r="E46" s="215">
        <v>85.9</v>
      </c>
      <c r="F46" s="215">
        <v>87.6</v>
      </c>
      <c r="G46" s="215">
        <v>86.2</v>
      </c>
      <c r="H46" s="215">
        <v>83.1</v>
      </c>
      <c r="I46" s="215">
        <v>74.900000000000006</v>
      </c>
      <c r="J46" s="215"/>
      <c r="K46" s="215"/>
      <c r="L46" s="215"/>
      <c r="M46" s="281"/>
      <c r="N46" s="288"/>
      <c r="O46" s="283"/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89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88">
        <v>96.5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88">
        <f>ROUND(N67/N66*100,1)</f>
        <v>115.8</v>
      </c>
      <c r="P67" s="23"/>
      <c r="Q67" s="477"/>
      <c r="R67" s="477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69" si="2">ROUND(N68/N67*100,1)</f>
        <v>100.4</v>
      </c>
      <c r="P68" s="23"/>
      <c r="Q68" s="477"/>
      <c r="R68" s="477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215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7"/>
      <c r="R69" s="477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214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>
        <v>66.3</v>
      </c>
      <c r="G70" s="206">
        <v>72.8</v>
      </c>
      <c r="H70" s="206">
        <v>79.2</v>
      </c>
      <c r="I70" s="206">
        <v>81.2</v>
      </c>
      <c r="J70" s="206"/>
      <c r="K70" s="206"/>
      <c r="L70" s="206"/>
      <c r="M70" s="207"/>
      <c r="N70" s="287"/>
      <c r="O70" s="283"/>
      <c r="P70" s="23"/>
      <c r="Q70" s="221"/>
      <c r="R70" s="478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C18" sqref="C18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2" si="0">ROUND(N21/N20*100,1)</f>
        <v>97.4</v>
      </c>
      <c r="Q21" s="290"/>
      <c r="R21" s="290"/>
    </row>
    <row r="22" spans="1:18" ht="11.1" customHeight="1" x14ac:dyDescent="0.15">
      <c r="A22" s="10" t="s">
        <v>215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221</v>
      </c>
      <c r="B23" s="215">
        <v>11.4</v>
      </c>
      <c r="C23" s="215">
        <v>13.5</v>
      </c>
      <c r="D23" s="215">
        <v>13.7</v>
      </c>
      <c r="E23" s="215">
        <v>13.4</v>
      </c>
      <c r="F23" s="215">
        <v>13.1</v>
      </c>
      <c r="G23" s="215">
        <v>12.4</v>
      </c>
      <c r="H23" s="215">
        <v>11.1</v>
      </c>
      <c r="I23" s="215">
        <v>12</v>
      </c>
      <c r="J23" s="215"/>
      <c r="K23" s="215"/>
      <c r="L23" s="215"/>
      <c r="M23" s="215"/>
      <c r="N23" s="288"/>
      <c r="O23" s="288"/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6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215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22.9</v>
      </c>
      <c r="C47" s="215">
        <v>22.7</v>
      </c>
      <c r="D47" s="215">
        <v>23</v>
      </c>
      <c r="E47" s="215">
        <v>23.1</v>
      </c>
      <c r="F47" s="215">
        <v>24.7</v>
      </c>
      <c r="G47" s="215">
        <v>24.6</v>
      </c>
      <c r="H47" s="215">
        <v>23.1</v>
      </c>
      <c r="I47" s="215">
        <v>23.2</v>
      </c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4" si="2">ROUND(N72/N71*100,1)</f>
        <v>111.5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0"/>
      <c r="R73" s="390"/>
    </row>
    <row r="74" spans="1:26" ht="11.1" customHeight="1" x14ac:dyDescent="0.15">
      <c r="A74" s="10" t="s">
        <v>215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0"/>
      <c r="R74" s="390"/>
    </row>
    <row r="75" spans="1:26" ht="11.1" customHeight="1" x14ac:dyDescent="0.15">
      <c r="A75" s="10" t="s">
        <v>221</v>
      </c>
      <c r="B75" s="206">
        <v>50.6</v>
      </c>
      <c r="C75" s="206">
        <v>59.7</v>
      </c>
      <c r="D75" s="206">
        <v>59.2</v>
      </c>
      <c r="E75" s="206">
        <v>58</v>
      </c>
      <c r="F75" s="206">
        <v>51.7</v>
      </c>
      <c r="G75" s="206">
        <v>50.6</v>
      </c>
      <c r="H75" s="206">
        <v>49.6</v>
      </c>
      <c r="I75" s="206">
        <v>51.4</v>
      </c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C18" sqref="C18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 x14ac:dyDescent="0.15">
      <c r="A28" s="10" t="s">
        <v>215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214</v>
      </c>
      <c r="B29" s="215">
        <v>18</v>
      </c>
      <c r="C29" s="215">
        <v>21.8</v>
      </c>
      <c r="D29" s="215">
        <v>22.1</v>
      </c>
      <c r="E29" s="215">
        <v>19</v>
      </c>
      <c r="F29" s="215">
        <v>19.3</v>
      </c>
      <c r="G29" s="215">
        <v>17.8</v>
      </c>
      <c r="H29" s="215">
        <v>20.3</v>
      </c>
      <c r="I29" s="215">
        <v>18.899999999999999</v>
      </c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3">
        <v>114.2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3">
        <f>ROUND(N55/N54*100,1)</f>
        <v>95.5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3">
        <f t="shared" ref="O56:O57" si="2">ROUND(N56/N55*100,1)</f>
        <v>105.6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215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3">
        <f t="shared" si="2"/>
        <v>101.9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214</v>
      </c>
      <c r="B58" s="215">
        <v>40.5</v>
      </c>
      <c r="C58" s="215">
        <v>42.5</v>
      </c>
      <c r="D58" s="215">
        <v>41.8</v>
      </c>
      <c r="E58" s="215">
        <v>40.1</v>
      </c>
      <c r="F58" s="215">
        <v>43</v>
      </c>
      <c r="G58" s="215">
        <v>42.8</v>
      </c>
      <c r="H58" s="215">
        <v>42.7</v>
      </c>
      <c r="I58" s="215">
        <v>42.3</v>
      </c>
      <c r="J58" s="215"/>
      <c r="K58" s="215"/>
      <c r="L58" s="215"/>
      <c r="M58" s="215"/>
      <c r="N58" s="288"/>
      <c r="O58" s="39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7" si="3">SUM(B84:M84)/12</f>
        <v>45.783333333333331</v>
      </c>
      <c r="O84" s="393">
        <v>90.1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3">
        <f>ROUND(N85/N84*100,1)</f>
        <v>112.9</v>
      </c>
      <c r="Q85" s="392"/>
      <c r="R85" s="392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3">
        <f t="shared" ref="O86:O87" si="4">ROUND(N86/N85*100,1)</f>
        <v>98.5</v>
      </c>
      <c r="Q86" s="392"/>
      <c r="R86" s="392"/>
    </row>
    <row r="87" spans="1:18" s="212" customFormat="1" ht="11.1" customHeight="1" x14ac:dyDescent="0.15">
      <c r="A87" s="10" t="s">
        <v>215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3">
        <f t="shared" si="4"/>
        <v>93.4</v>
      </c>
      <c r="Q87" s="392"/>
      <c r="R87" s="392"/>
    </row>
    <row r="88" spans="1:18" ht="11.1" customHeight="1" x14ac:dyDescent="0.15">
      <c r="A88" s="10" t="s">
        <v>214</v>
      </c>
      <c r="B88" s="206">
        <v>43.5</v>
      </c>
      <c r="C88" s="208">
        <v>50</v>
      </c>
      <c r="D88" s="206">
        <v>53.2</v>
      </c>
      <c r="E88" s="206">
        <v>48.5</v>
      </c>
      <c r="F88" s="206">
        <v>42.9</v>
      </c>
      <c r="G88" s="206">
        <v>41.7</v>
      </c>
      <c r="H88" s="208">
        <v>47.4</v>
      </c>
      <c r="I88" s="206">
        <v>45</v>
      </c>
      <c r="J88" s="206"/>
      <c r="K88" s="206"/>
      <c r="L88" s="206"/>
      <c r="M88" s="206"/>
      <c r="N88" s="287"/>
      <c r="O88" s="393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6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C18" sqref="C18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7">
        <f>SUM(B27:M27)</f>
        <v>553.70000000000005</v>
      </c>
      <c r="O27" s="283">
        <f t="shared" ref="O27:O28" si="0">ROUND(N27/N26*100,1)</f>
        <v>115.8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215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7">
        <f>SUM(B28:M28)</f>
        <v>678.8</v>
      </c>
      <c r="O28" s="283">
        <f t="shared" si="0"/>
        <v>122.6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47.8</v>
      </c>
      <c r="C29" s="220">
        <v>44.8</v>
      </c>
      <c r="D29" s="220">
        <v>52.1</v>
      </c>
      <c r="E29" s="220">
        <v>55.6</v>
      </c>
      <c r="F29" s="220">
        <v>47.6</v>
      </c>
      <c r="G29" s="220">
        <v>72.400000000000006</v>
      </c>
      <c r="H29" s="220">
        <v>64.7</v>
      </c>
      <c r="I29" s="220">
        <v>42.3</v>
      </c>
      <c r="J29" s="220"/>
      <c r="K29" s="220"/>
      <c r="L29" s="220"/>
      <c r="M29" s="220"/>
      <c r="N29" s="417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7" si="1">ROUND(N56/N55*100,1)</f>
        <v>100.4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215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>
        <v>64.599999999999994</v>
      </c>
      <c r="G58" s="220">
        <v>55.6</v>
      </c>
      <c r="H58" s="220">
        <v>43</v>
      </c>
      <c r="I58" s="220">
        <v>47.8</v>
      </c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215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71.8</v>
      </c>
      <c r="C88" s="15">
        <v>67.900000000000006</v>
      </c>
      <c r="D88" s="15">
        <v>86.3</v>
      </c>
      <c r="E88" s="15">
        <v>91.1</v>
      </c>
      <c r="F88" s="15">
        <v>72.900000000000006</v>
      </c>
      <c r="G88" s="15">
        <v>127.8</v>
      </c>
      <c r="H88" s="15">
        <v>144</v>
      </c>
      <c r="I88" s="15">
        <v>88.1</v>
      </c>
      <c r="J88" s="15"/>
      <c r="K88" s="15"/>
      <c r="L88" s="15"/>
      <c r="M88" s="15"/>
      <c r="N88" s="287">
        <f>SUM(B88:M88)/12</f>
        <v>62.491666666666667</v>
      </c>
      <c r="O88" s="208">
        <f t="shared" si="2"/>
        <v>65.3</v>
      </c>
      <c r="P88" s="57"/>
      <c r="Q88" s="479"/>
      <c r="R88" s="479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4"/>
      <c r="D89" s="488"/>
    </row>
    <row r="90" spans="1:26" s="511" customFormat="1" ht="9.9499999999999993" customHeight="1" x14ac:dyDescent="0.15">
      <c r="D90" s="48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C18" sqref="C18"/>
    </sheetView>
  </sheetViews>
  <sheetFormatPr defaultRowHeight="9.9499999999999993" customHeight="1" x14ac:dyDescent="0.15"/>
  <cols>
    <col min="1" max="1" width="8" style="498" customWidth="1"/>
    <col min="2" max="13" width="6.125" style="498" customWidth="1"/>
    <col min="14" max="26" width="7.625" style="498" customWidth="1"/>
    <col min="27" max="16384" width="9" style="498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2" t="s">
        <v>196</v>
      </c>
      <c r="B25" s="483">
        <v>65.8</v>
      </c>
      <c r="C25" s="483">
        <v>77.2</v>
      </c>
      <c r="D25" s="483">
        <v>98.6</v>
      </c>
      <c r="E25" s="483">
        <v>102.1</v>
      </c>
      <c r="F25" s="483">
        <v>107.9</v>
      </c>
      <c r="G25" s="483">
        <v>110.2</v>
      </c>
      <c r="H25" s="483">
        <v>110.1</v>
      </c>
      <c r="I25" s="483">
        <v>92.2</v>
      </c>
      <c r="J25" s="483">
        <v>93.8</v>
      </c>
      <c r="K25" s="483">
        <v>96.7</v>
      </c>
      <c r="L25" s="483">
        <v>111.1</v>
      </c>
      <c r="M25" s="483">
        <v>104.1</v>
      </c>
      <c r="N25" s="288">
        <f>SUM(B25:M25)</f>
        <v>1169.8</v>
      </c>
      <c r="O25" s="283">
        <v>117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2" t="s">
        <v>203</v>
      </c>
      <c r="B26" s="483">
        <v>86.4</v>
      </c>
      <c r="C26" s="483">
        <v>105.9</v>
      </c>
      <c r="D26" s="483">
        <v>115.8</v>
      </c>
      <c r="E26" s="483">
        <v>124.6</v>
      </c>
      <c r="F26" s="483">
        <v>121.9</v>
      </c>
      <c r="G26" s="483">
        <v>135.4</v>
      </c>
      <c r="H26" s="483">
        <v>137.80000000000001</v>
      </c>
      <c r="I26" s="483">
        <v>127</v>
      </c>
      <c r="J26" s="483">
        <v>126.1</v>
      </c>
      <c r="K26" s="483">
        <v>125.2</v>
      </c>
      <c r="L26" s="483">
        <v>122.8</v>
      </c>
      <c r="M26" s="483">
        <v>110</v>
      </c>
      <c r="N26" s="484">
        <f>SUM(B26:M26)</f>
        <v>1438.8999999999999</v>
      </c>
      <c r="O26" s="485">
        <f>ROUND(N26/N25*100,1)</f>
        <v>123</v>
      </c>
      <c r="P26" s="489"/>
      <c r="Q26" s="490"/>
      <c r="R26" s="490"/>
      <c r="S26" s="489"/>
      <c r="T26" s="489"/>
      <c r="U26" s="489"/>
      <c r="V26" s="489"/>
      <c r="W26" s="489"/>
      <c r="X26" s="489"/>
      <c r="Y26" s="489"/>
      <c r="Z26" s="48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2" t="s">
        <v>206</v>
      </c>
      <c r="B27" s="483">
        <v>91</v>
      </c>
      <c r="C27" s="483">
        <v>88.5</v>
      </c>
      <c r="D27" s="483">
        <v>127.1</v>
      </c>
      <c r="E27" s="483">
        <v>123.6</v>
      </c>
      <c r="F27" s="483">
        <v>127.3</v>
      </c>
      <c r="G27" s="483">
        <v>123.9</v>
      </c>
      <c r="H27" s="483">
        <v>147.6</v>
      </c>
      <c r="I27" s="483">
        <v>123.9</v>
      </c>
      <c r="J27" s="483">
        <v>121.8</v>
      </c>
      <c r="K27" s="483">
        <v>131</v>
      </c>
      <c r="L27" s="483">
        <v>110.3</v>
      </c>
      <c r="M27" s="483">
        <v>106.5</v>
      </c>
      <c r="N27" s="484">
        <f>SUM(B27:M27)</f>
        <v>1422.5</v>
      </c>
      <c r="O27" s="485">
        <f t="shared" ref="O27:O28" si="0">ROUND(N27/N26*100,1)</f>
        <v>98.9</v>
      </c>
      <c r="P27" s="489"/>
      <c r="Q27" s="490"/>
      <c r="R27" s="490"/>
      <c r="S27" s="489"/>
      <c r="T27" s="489"/>
      <c r="U27" s="489"/>
      <c r="V27" s="489"/>
      <c r="W27" s="489"/>
      <c r="X27" s="489"/>
      <c r="Y27" s="489"/>
      <c r="Z27" s="48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2" t="s">
        <v>215</v>
      </c>
      <c r="B28" s="483">
        <v>96.4</v>
      </c>
      <c r="C28" s="483">
        <v>100.8</v>
      </c>
      <c r="D28" s="483">
        <v>119.9</v>
      </c>
      <c r="E28" s="483">
        <v>122</v>
      </c>
      <c r="F28" s="483">
        <v>123.5</v>
      </c>
      <c r="G28" s="483">
        <v>126.2</v>
      </c>
      <c r="H28" s="483">
        <v>126.9</v>
      </c>
      <c r="I28" s="483">
        <v>97.5</v>
      </c>
      <c r="J28" s="483">
        <v>114.1</v>
      </c>
      <c r="K28" s="483">
        <v>104.1</v>
      </c>
      <c r="L28" s="483">
        <v>95.1</v>
      </c>
      <c r="M28" s="483">
        <v>110</v>
      </c>
      <c r="N28" s="484">
        <f>SUM(B28:M28)</f>
        <v>1336.4999999999998</v>
      </c>
      <c r="O28" s="485">
        <f t="shared" si="0"/>
        <v>94</v>
      </c>
      <c r="P28" s="489"/>
      <c r="Q28" s="490"/>
      <c r="R28" s="490"/>
      <c r="S28" s="489"/>
      <c r="T28" s="489"/>
      <c r="U28" s="489"/>
      <c r="V28" s="489"/>
      <c r="W28" s="489"/>
      <c r="X28" s="489"/>
      <c r="Y28" s="489"/>
      <c r="Z28" s="48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2" t="s">
        <v>223</v>
      </c>
      <c r="B29" s="483">
        <v>84.4</v>
      </c>
      <c r="C29" s="483">
        <v>90.2</v>
      </c>
      <c r="D29" s="483">
        <v>113.2</v>
      </c>
      <c r="E29" s="483">
        <v>112.9</v>
      </c>
      <c r="F29" s="483">
        <v>92.8</v>
      </c>
      <c r="G29" s="483">
        <v>100.2</v>
      </c>
      <c r="H29" s="483">
        <v>103</v>
      </c>
      <c r="I29" s="483">
        <v>90.2</v>
      </c>
      <c r="J29" s="483"/>
      <c r="K29" s="483"/>
      <c r="L29" s="483"/>
      <c r="M29" s="483"/>
      <c r="N29" s="484"/>
      <c r="O29" s="485"/>
      <c r="P29" s="489"/>
      <c r="Q29" s="491"/>
      <c r="R29" s="491"/>
      <c r="S29" s="489"/>
      <c r="T29" s="489"/>
      <c r="U29" s="489"/>
      <c r="V29" s="489"/>
      <c r="W29" s="489"/>
      <c r="X29" s="489"/>
      <c r="Y29" s="489"/>
      <c r="Z29" s="48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2"/>
      <c r="B53" s="493" t="s">
        <v>89</v>
      </c>
      <c r="C53" s="493" t="s">
        <v>90</v>
      </c>
      <c r="D53" s="493" t="s">
        <v>91</v>
      </c>
      <c r="E53" s="493" t="s">
        <v>92</v>
      </c>
      <c r="F53" s="493" t="s">
        <v>93</v>
      </c>
      <c r="G53" s="493" t="s">
        <v>94</v>
      </c>
      <c r="H53" s="493" t="s">
        <v>95</v>
      </c>
      <c r="I53" s="493" t="s">
        <v>96</v>
      </c>
      <c r="J53" s="493" t="s">
        <v>97</v>
      </c>
      <c r="K53" s="493" t="s">
        <v>98</v>
      </c>
      <c r="L53" s="493" t="s">
        <v>99</v>
      </c>
      <c r="M53" s="493" t="s">
        <v>100</v>
      </c>
      <c r="N53" s="494" t="s">
        <v>146</v>
      </c>
      <c r="O53" s="495" t="s">
        <v>148</v>
      </c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88"/>
      <c r="AB53" s="488"/>
      <c r="AC53" s="488"/>
      <c r="AD53" s="488"/>
      <c r="AE53" s="488"/>
      <c r="AF53" s="488"/>
      <c r="AG53" s="488"/>
      <c r="AH53" s="488"/>
      <c r="AI53" s="488"/>
      <c r="AJ53" s="488"/>
      <c r="AK53" s="488"/>
      <c r="AL53" s="488"/>
      <c r="AM53" s="488"/>
      <c r="AN53" s="488"/>
      <c r="AO53" s="488"/>
      <c r="AP53" s="488"/>
      <c r="AQ53" s="488"/>
      <c r="AR53" s="488"/>
      <c r="AS53" s="488"/>
      <c r="AT53" s="488"/>
      <c r="AU53" s="488"/>
      <c r="AV53" s="488"/>
    </row>
    <row r="54" spans="1:48" s="415" customFormat="1" ht="11.1" customHeight="1" x14ac:dyDescent="0.15">
      <c r="A54" s="482" t="s">
        <v>196</v>
      </c>
      <c r="B54" s="483">
        <v>84</v>
      </c>
      <c r="C54" s="483">
        <v>84.8</v>
      </c>
      <c r="D54" s="483">
        <v>92.1</v>
      </c>
      <c r="E54" s="483">
        <v>91.6</v>
      </c>
      <c r="F54" s="483">
        <v>101.2</v>
      </c>
      <c r="G54" s="483">
        <v>98.3</v>
      </c>
      <c r="H54" s="483">
        <v>99.7</v>
      </c>
      <c r="I54" s="483">
        <v>93.7</v>
      </c>
      <c r="J54" s="483">
        <v>97.1</v>
      </c>
      <c r="K54" s="483">
        <v>93.4</v>
      </c>
      <c r="L54" s="483">
        <v>102.6</v>
      </c>
      <c r="M54" s="483">
        <v>94.6</v>
      </c>
      <c r="N54" s="484">
        <f>SUM(B54:M54)/12</f>
        <v>94.424999999999997</v>
      </c>
      <c r="O54" s="485">
        <v>107.6</v>
      </c>
      <c r="P54" s="486"/>
      <c r="Q54" s="487"/>
      <c r="R54" s="487"/>
      <c r="S54" s="486"/>
      <c r="T54" s="486"/>
      <c r="U54" s="486"/>
      <c r="V54" s="486"/>
      <c r="W54" s="486"/>
      <c r="X54" s="486"/>
      <c r="Y54" s="486"/>
      <c r="Z54" s="486"/>
      <c r="AA54" s="488"/>
      <c r="AB54" s="488"/>
      <c r="AC54" s="488"/>
      <c r="AD54" s="488"/>
      <c r="AE54" s="488"/>
      <c r="AF54" s="488"/>
      <c r="AG54" s="488"/>
      <c r="AH54" s="488"/>
      <c r="AI54" s="488"/>
      <c r="AJ54" s="488"/>
      <c r="AK54" s="488"/>
      <c r="AL54" s="488"/>
      <c r="AM54" s="488"/>
      <c r="AN54" s="488"/>
      <c r="AO54" s="488"/>
      <c r="AP54" s="488"/>
      <c r="AQ54" s="488"/>
      <c r="AR54" s="488"/>
      <c r="AS54" s="488"/>
      <c r="AT54" s="488"/>
      <c r="AU54" s="488"/>
      <c r="AV54" s="488"/>
    </row>
    <row r="55" spans="1:48" s="415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4">
        <f>SUM(B55:M55)/12</f>
        <v>118.075</v>
      </c>
      <c r="O55" s="485">
        <f t="shared" ref="O55:O57" si="1">ROUND(N55/N54*100,1)</f>
        <v>125</v>
      </c>
      <c r="P55" s="486"/>
      <c r="Q55" s="487"/>
      <c r="R55" s="487"/>
      <c r="S55" s="486"/>
      <c r="T55" s="486"/>
      <c r="U55" s="486"/>
      <c r="V55" s="486"/>
      <c r="W55" s="486"/>
      <c r="X55" s="486"/>
      <c r="Y55" s="486"/>
      <c r="Z55" s="486"/>
      <c r="AA55" s="488"/>
      <c r="AB55" s="488"/>
      <c r="AC55" s="488"/>
      <c r="AD55" s="488"/>
      <c r="AE55" s="488"/>
      <c r="AF55" s="488"/>
      <c r="AG55" s="488"/>
      <c r="AH55" s="488"/>
      <c r="AI55" s="488"/>
      <c r="AJ55" s="488"/>
      <c r="AK55" s="488"/>
      <c r="AL55" s="488"/>
      <c r="AM55" s="488"/>
      <c r="AN55" s="488"/>
      <c r="AO55" s="488"/>
      <c r="AP55" s="488"/>
      <c r="AQ55" s="488"/>
      <c r="AR55" s="488"/>
      <c r="AS55" s="488"/>
      <c r="AT55" s="488"/>
      <c r="AU55" s="488"/>
      <c r="AV55" s="488"/>
    </row>
    <row r="56" spans="1:48" s="415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4">
        <f>SUM(B56:M56)/12</f>
        <v>127.89999999999999</v>
      </c>
      <c r="O56" s="485">
        <f t="shared" si="1"/>
        <v>108.3</v>
      </c>
      <c r="P56" s="486"/>
      <c r="Q56" s="487"/>
      <c r="R56" s="487"/>
      <c r="S56" s="486"/>
      <c r="T56" s="486"/>
      <c r="U56" s="486"/>
      <c r="V56" s="486"/>
      <c r="W56" s="486"/>
      <c r="X56" s="486"/>
      <c r="Y56" s="486"/>
      <c r="Z56" s="486"/>
      <c r="AA56" s="488"/>
    </row>
    <row r="57" spans="1:48" s="415" customFormat="1" ht="11.1" customHeight="1" x14ac:dyDescent="0.15">
      <c r="A57" s="10" t="s">
        <v>215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4">
        <f>SUM(B57:M57)/12</f>
        <v>127.17499999999997</v>
      </c>
      <c r="O57" s="485">
        <f t="shared" si="1"/>
        <v>99.4</v>
      </c>
      <c r="P57" s="486"/>
      <c r="Q57" s="487"/>
      <c r="R57" s="487"/>
      <c r="S57" s="486"/>
      <c r="T57" s="486"/>
      <c r="U57" s="486"/>
      <c r="V57" s="486"/>
      <c r="W57" s="486"/>
      <c r="X57" s="486"/>
      <c r="Y57" s="486"/>
      <c r="Z57" s="486"/>
      <c r="AA57" s="488"/>
    </row>
    <row r="58" spans="1:48" s="212" customFormat="1" ht="11.1" customHeight="1" x14ac:dyDescent="0.15">
      <c r="A58" s="10" t="s">
        <v>223</v>
      </c>
      <c r="B58" s="215">
        <v>119.6</v>
      </c>
      <c r="C58" s="215">
        <v>116.2</v>
      </c>
      <c r="D58" s="215">
        <v>120.4</v>
      </c>
      <c r="E58" s="215">
        <v>120.3</v>
      </c>
      <c r="F58" s="215">
        <v>123.1</v>
      </c>
      <c r="G58" s="215">
        <v>116.5</v>
      </c>
      <c r="H58" s="215">
        <v>114.8</v>
      </c>
      <c r="I58" s="215">
        <v>111.8</v>
      </c>
      <c r="J58" s="215"/>
      <c r="K58" s="215"/>
      <c r="L58" s="215"/>
      <c r="M58" s="215"/>
      <c r="N58" s="288"/>
      <c r="O58" s="485"/>
      <c r="P58" s="222"/>
      <c r="Q58" s="480"/>
      <c r="R58" s="480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1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FF"/>
  </sheetPr>
  <dimension ref="A8:BC89"/>
  <sheetViews>
    <sheetView workbookViewId="0">
      <selection activeCell="C18" sqref="C18"/>
    </sheetView>
  </sheetViews>
  <sheetFormatPr defaultRowHeight="9.9499999999999993" customHeight="1" x14ac:dyDescent="0.15"/>
  <cols>
    <col min="1" max="1" width="8" style="497" customWidth="1"/>
    <col min="2" max="13" width="6.125" style="497" customWidth="1"/>
    <col min="14" max="26" width="7.625" style="497" customWidth="1"/>
    <col min="27" max="16384" width="9" style="497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8">
        <f>SUM(B25:M25)</f>
        <v>117.00000000000001</v>
      </c>
      <c r="O25" s="283">
        <v>117.1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 x14ac:dyDescent="0.15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8">
        <f>SUM(B26:M26)</f>
        <v>143.9</v>
      </c>
      <c r="O26" s="283">
        <f>ROUND(N26/N25*100,1)</f>
        <v>123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 x14ac:dyDescent="0.15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17">
        <f>SUM(B27:M27)</f>
        <v>142.29999999999998</v>
      </c>
      <c r="O27" s="283">
        <f t="shared" ref="O27:O28" si="0">ROUND(N27/N26*100,1)</f>
        <v>98.9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 x14ac:dyDescent="0.15">
      <c r="A28" s="10" t="s">
        <v>215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8">
        <f>SUM(B28:M28)</f>
        <v>133.69999999999999</v>
      </c>
      <c r="O28" s="283">
        <f t="shared" si="0"/>
        <v>94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 x14ac:dyDescent="0.15">
      <c r="A29" s="10" t="s">
        <v>223</v>
      </c>
      <c r="B29" s="215">
        <v>8.4</v>
      </c>
      <c r="C29" s="215">
        <v>9</v>
      </c>
      <c r="D29" s="215">
        <v>11.3</v>
      </c>
      <c r="E29" s="215">
        <v>11.3</v>
      </c>
      <c r="F29" s="215">
        <v>9.3000000000000007</v>
      </c>
      <c r="G29" s="215">
        <v>10</v>
      </c>
      <c r="H29" s="215">
        <v>10.3</v>
      </c>
      <c r="I29" s="215">
        <v>9</v>
      </c>
      <c r="J29" s="215"/>
      <c r="K29" s="215"/>
      <c r="L29" s="215"/>
      <c r="M29" s="215"/>
      <c r="N29" s="2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 x14ac:dyDescent="0.15">
      <c r="H30" s="266"/>
    </row>
    <row r="53" spans="1:48" s="212" customFormat="1" ht="11.1" customHeight="1" x14ac:dyDescent="0.15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2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 x14ac:dyDescent="0.15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8">
        <f>SUM(B54:M54)/12</f>
        <v>9.4500000000000011</v>
      </c>
      <c r="O54" s="283">
        <v>107.6</v>
      </c>
      <c r="P54" s="222"/>
      <c r="Q54" s="385"/>
      <c r="R54" s="385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 x14ac:dyDescent="0.15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8">
        <f>SUM(B55:M55)/12</f>
        <v>11.799999999999999</v>
      </c>
      <c r="O55" s="283">
        <f t="shared" ref="O55:O57" si="1">ROUND(N55/N54*100,1)</f>
        <v>124.9</v>
      </c>
      <c r="P55" s="222"/>
      <c r="Q55" s="385"/>
      <c r="R55" s="385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 x14ac:dyDescent="0.15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8">
        <f>SUM(B56:M56)/12</f>
        <v>12.791666666666664</v>
      </c>
      <c r="O56" s="283">
        <f t="shared" si="1"/>
        <v>108.4</v>
      </c>
      <c r="P56" s="222"/>
      <c r="Q56" s="385"/>
      <c r="R56" s="385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 x14ac:dyDescent="0.15">
      <c r="A57" s="10" t="s">
        <v>215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8">
        <f>SUM(B57:M57)/12</f>
        <v>12.708333333333334</v>
      </c>
      <c r="O57" s="283">
        <f t="shared" si="1"/>
        <v>99.3</v>
      </c>
      <c r="P57" s="222"/>
      <c r="Q57" s="385"/>
      <c r="R57" s="385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 x14ac:dyDescent="0.15">
      <c r="A58" s="10" t="s">
        <v>223</v>
      </c>
      <c r="B58" s="215">
        <v>12</v>
      </c>
      <c r="C58" s="215">
        <v>11.6</v>
      </c>
      <c r="D58" s="215">
        <v>12</v>
      </c>
      <c r="E58" s="215">
        <v>12</v>
      </c>
      <c r="F58" s="215">
        <v>12.3</v>
      </c>
      <c r="G58" s="215">
        <v>11.7</v>
      </c>
      <c r="H58" s="215">
        <v>11.5</v>
      </c>
      <c r="I58" s="215">
        <v>11.2</v>
      </c>
      <c r="J58" s="215"/>
      <c r="K58" s="215"/>
      <c r="L58" s="215"/>
      <c r="M58" s="215"/>
      <c r="N58" s="288"/>
      <c r="O58" s="283"/>
      <c r="P58" s="222"/>
      <c r="Q58" s="480"/>
      <c r="R58" s="480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1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C18" sqref="C18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0">
        <v>14.8</v>
      </c>
      <c r="N25" s="288">
        <f>SUM(B25:M25)</f>
        <v>175.50000000000003</v>
      </c>
      <c r="O25" s="283">
        <v>96.9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0">
        <v>15.7</v>
      </c>
      <c r="N26" s="288">
        <f>SUM(B26:M26)</f>
        <v>191</v>
      </c>
      <c r="O26" s="283">
        <f>SUM(N26/N25)*100</f>
        <v>108.83190883190881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0">
        <v>18.5</v>
      </c>
      <c r="N27" s="388">
        <f>SUM(B27:M27)</f>
        <v>202.7</v>
      </c>
      <c r="O27" s="283">
        <f>SUM(N27/N26)*100</f>
        <v>106.12565445026176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215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0">
        <v>20.8</v>
      </c>
      <c r="N28" s="388">
        <f>SUM(B28:M28)</f>
        <v>260</v>
      </c>
      <c r="O28" s="283">
        <f>SUM(N28/N27)*100</f>
        <v>128.26837691169217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20.3</v>
      </c>
      <c r="C29" s="215">
        <v>21.9</v>
      </c>
      <c r="D29" s="215">
        <v>25.5</v>
      </c>
      <c r="E29" s="215">
        <v>26.2</v>
      </c>
      <c r="F29" s="215">
        <v>20.399999999999999</v>
      </c>
      <c r="G29" s="215">
        <v>21.6</v>
      </c>
      <c r="H29" s="215">
        <v>23.6</v>
      </c>
      <c r="I29" s="215">
        <v>19.3</v>
      </c>
      <c r="J29" s="215"/>
      <c r="K29" s="215"/>
      <c r="L29" s="215"/>
      <c r="M29" s="450"/>
      <c r="N29" s="388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7" si="0">SUM(B54:M54)/12</f>
        <v>22.141666666666666</v>
      </c>
      <c r="O54" s="283">
        <v>101.9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215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>
        <v>33.9</v>
      </c>
      <c r="G58" s="215">
        <v>32.9</v>
      </c>
      <c r="H58" s="215">
        <v>31</v>
      </c>
      <c r="I58" s="215">
        <v>30.4</v>
      </c>
      <c r="J58" s="215"/>
      <c r="K58" s="215"/>
      <c r="L58" s="215"/>
      <c r="M58" s="215"/>
      <c r="N58" s="288"/>
      <c r="O58" s="283"/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7" si="2">SUM(B84:M84)/12</f>
        <v>65.933333333333323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215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>
        <v>60.2</v>
      </c>
      <c r="G88" s="206">
        <v>66.400000000000006</v>
      </c>
      <c r="H88" s="206">
        <v>77</v>
      </c>
      <c r="I88" s="206">
        <v>64</v>
      </c>
      <c r="J88" s="206"/>
      <c r="K88" s="206"/>
      <c r="L88" s="206"/>
      <c r="M88" s="206"/>
      <c r="N88" s="287"/>
      <c r="O88" s="208"/>
      <c r="P88" s="57"/>
      <c r="Q88" s="479"/>
      <c r="R88" s="479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" workbookViewId="0">
      <selection activeCell="C18" sqref="C18"/>
    </sheetView>
  </sheetViews>
  <sheetFormatPr defaultColWidth="10.625" defaultRowHeight="13.5" x14ac:dyDescent="0.15"/>
  <cols>
    <col min="1" max="1" width="8.5" style="474" customWidth="1"/>
    <col min="2" max="2" width="13.375" style="474" customWidth="1"/>
    <col min="3" max="16384" width="10.625" style="474"/>
  </cols>
  <sheetData>
    <row r="1" spans="1:13" ht="17.25" customHeight="1" x14ac:dyDescent="0.2">
      <c r="A1" s="562" t="s">
        <v>154</v>
      </c>
      <c r="F1" s="201"/>
      <c r="G1" s="201"/>
      <c r="H1" s="201"/>
    </row>
    <row r="2" spans="1:13" x14ac:dyDescent="0.15">
      <c r="A2" s="556"/>
    </row>
    <row r="3" spans="1:13" ht="17.25" x14ac:dyDescent="0.2">
      <c r="A3" s="556"/>
      <c r="C3" s="201"/>
    </row>
    <row r="4" spans="1:13" ht="17.25" x14ac:dyDescent="0.2">
      <c r="A4" s="556"/>
      <c r="J4" s="201"/>
      <c r="K4" s="201"/>
      <c r="L4" s="201"/>
      <c r="M4" s="201"/>
    </row>
    <row r="5" spans="1:13" x14ac:dyDescent="0.15">
      <c r="A5" s="556"/>
    </row>
    <row r="6" spans="1:13" x14ac:dyDescent="0.15">
      <c r="A6" s="556"/>
    </row>
    <row r="7" spans="1:13" x14ac:dyDescent="0.15">
      <c r="A7" s="556"/>
    </row>
    <row r="8" spans="1:13" x14ac:dyDescent="0.15">
      <c r="A8" s="556"/>
    </row>
    <row r="9" spans="1:13" x14ac:dyDescent="0.15">
      <c r="A9" s="556"/>
    </row>
    <row r="10" spans="1:13" x14ac:dyDescent="0.15">
      <c r="A10" s="556"/>
    </row>
    <row r="11" spans="1:13" x14ac:dyDescent="0.15">
      <c r="A11" s="556"/>
    </row>
    <row r="12" spans="1:13" x14ac:dyDescent="0.15">
      <c r="A12" s="556"/>
    </row>
    <row r="13" spans="1:13" x14ac:dyDescent="0.15">
      <c r="A13" s="556"/>
    </row>
    <row r="14" spans="1:13" x14ac:dyDescent="0.15">
      <c r="A14" s="556"/>
    </row>
    <row r="15" spans="1:13" x14ac:dyDescent="0.15">
      <c r="A15" s="556"/>
    </row>
    <row r="16" spans="1:13" x14ac:dyDescent="0.15">
      <c r="A16" s="556"/>
    </row>
    <row r="17" spans="1:15" x14ac:dyDescent="0.15">
      <c r="A17" s="556"/>
    </row>
    <row r="18" spans="1:15" x14ac:dyDescent="0.15">
      <c r="A18" s="556"/>
    </row>
    <row r="19" spans="1:15" x14ac:dyDescent="0.15">
      <c r="A19" s="556"/>
    </row>
    <row r="20" spans="1:15" x14ac:dyDescent="0.15">
      <c r="A20" s="556"/>
    </row>
    <row r="21" spans="1:15" x14ac:dyDescent="0.15">
      <c r="A21" s="556"/>
    </row>
    <row r="22" spans="1:15" x14ac:dyDescent="0.15">
      <c r="A22" s="556"/>
    </row>
    <row r="23" spans="1:15" x14ac:dyDescent="0.15">
      <c r="A23" s="556"/>
    </row>
    <row r="24" spans="1:15" x14ac:dyDescent="0.15">
      <c r="A24" s="556"/>
    </row>
    <row r="25" spans="1:15" x14ac:dyDescent="0.15">
      <c r="A25" s="556"/>
    </row>
    <row r="26" spans="1:15" x14ac:dyDescent="0.15">
      <c r="A26" s="556"/>
    </row>
    <row r="27" spans="1:15" x14ac:dyDescent="0.15">
      <c r="A27" s="556"/>
    </row>
    <row r="28" spans="1:15" x14ac:dyDescent="0.15">
      <c r="A28" s="556"/>
    </row>
    <row r="29" spans="1:15" x14ac:dyDescent="0.15">
      <c r="A29" s="556"/>
      <c r="O29" s="471"/>
    </row>
    <row r="30" spans="1:15" x14ac:dyDescent="0.15">
      <c r="A30" s="556"/>
    </row>
    <row r="31" spans="1:15" x14ac:dyDescent="0.15">
      <c r="A31" s="556"/>
    </row>
    <row r="32" spans="1:15" x14ac:dyDescent="0.15">
      <c r="A32" s="556"/>
    </row>
    <row r="33" spans="1:15" x14ac:dyDescent="0.15">
      <c r="A33" s="556"/>
    </row>
    <row r="34" spans="1:15" x14ac:dyDescent="0.15">
      <c r="A34" s="556"/>
    </row>
    <row r="35" spans="1:15" s="51" customFormat="1" ht="20.100000000000001" customHeight="1" x14ac:dyDescent="0.15">
      <c r="A35" s="556"/>
      <c r="B35" s="501" t="s">
        <v>204</v>
      </c>
      <c r="C35" s="501" t="s">
        <v>144</v>
      </c>
      <c r="D35" s="501" t="s">
        <v>153</v>
      </c>
      <c r="E35" s="501" t="s">
        <v>184</v>
      </c>
      <c r="F35" s="501" t="s">
        <v>185</v>
      </c>
      <c r="G35" s="502" t="s">
        <v>188</v>
      </c>
      <c r="H35" s="503" t="s">
        <v>191</v>
      </c>
      <c r="I35" s="503" t="s">
        <v>196</v>
      </c>
      <c r="J35" s="503" t="s">
        <v>203</v>
      </c>
      <c r="K35" s="503" t="s">
        <v>206</v>
      </c>
      <c r="L35" s="503" t="s">
        <v>211</v>
      </c>
      <c r="M35" s="504" t="s">
        <v>235</v>
      </c>
      <c r="N35" s="56"/>
      <c r="O35" s="203"/>
    </row>
    <row r="36" spans="1:15" ht="25.5" customHeight="1" x14ac:dyDescent="0.15">
      <c r="A36" s="556"/>
      <c r="B36" s="269" t="s">
        <v>130</v>
      </c>
      <c r="C36" s="380">
        <v>101.6</v>
      </c>
      <c r="D36" s="380">
        <v>107.2</v>
      </c>
      <c r="E36" s="380">
        <v>105</v>
      </c>
      <c r="F36" s="380">
        <v>95.8</v>
      </c>
      <c r="G36" s="380">
        <v>99.5</v>
      </c>
      <c r="H36" s="380">
        <v>100.7</v>
      </c>
      <c r="I36" s="380">
        <v>106.9</v>
      </c>
      <c r="J36" s="380">
        <v>108.5</v>
      </c>
      <c r="K36" s="380">
        <v>114.8</v>
      </c>
      <c r="L36" s="380">
        <v>122.6</v>
      </c>
      <c r="M36" s="380">
        <v>123.7</v>
      </c>
      <c r="N36" s="1"/>
      <c r="O36" s="1"/>
    </row>
    <row r="37" spans="1:15" ht="25.5" customHeight="1" x14ac:dyDescent="0.15">
      <c r="A37" s="556"/>
      <c r="B37" s="268" t="s">
        <v>158</v>
      </c>
      <c r="C37" s="380">
        <v>215.3</v>
      </c>
      <c r="D37" s="380">
        <v>214.8</v>
      </c>
      <c r="E37" s="380">
        <v>215</v>
      </c>
      <c r="F37" s="380">
        <v>220.5</v>
      </c>
      <c r="G37" s="380">
        <v>225.3</v>
      </c>
      <c r="H37" s="380">
        <v>226.3</v>
      </c>
      <c r="I37" s="380">
        <v>228.9</v>
      </c>
      <c r="J37" s="380">
        <v>231.8</v>
      </c>
      <c r="K37" s="380">
        <v>234.9</v>
      </c>
      <c r="L37" s="380">
        <v>240.8</v>
      </c>
      <c r="M37" s="380">
        <v>233.8</v>
      </c>
      <c r="N37" s="1"/>
      <c r="O37" s="1"/>
    </row>
    <row r="38" spans="1:15" ht="24.75" customHeight="1" x14ac:dyDescent="0.15">
      <c r="A38" s="556"/>
      <c r="B38" s="242" t="s">
        <v>157</v>
      </c>
      <c r="C38" s="380">
        <v>174</v>
      </c>
      <c r="D38" s="380">
        <v>174</v>
      </c>
      <c r="E38" s="380">
        <v>174</v>
      </c>
      <c r="F38" s="380">
        <v>173</v>
      </c>
      <c r="G38" s="380">
        <v>171</v>
      </c>
      <c r="H38" s="380">
        <v>171</v>
      </c>
      <c r="I38" s="380">
        <v>171</v>
      </c>
      <c r="J38" s="380">
        <v>171</v>
      </c>
      <c r="K38" s="380">
        <v>170</v>
      </c>
      <c r="L38" s="380">
        <v>171</v>
      </c>
      <c r="M38" s="380">
        <v>168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C18" sqref="C18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63" t="s">
        <v>236</v>
      </c>
      <c r="C1" s="563"/>
      <c r="D1" s="563"/>
      <c r="E1" s="563"/>
      <c r="F1" s="563"/>
      <c r="G1" s="564" t="s">
        <v>155</v>
      </c>
      <c r="H1" s="564"/>
      <c r="I1" s="564"/>
      <c r="J1" s="309" t="s">
        <v>132</v>
      </c>
      <c r="K1" s="5"/>
      <c r="M1" s="5" t="s">
        <v>198</v>
      </c>
    </row>
    <row r="2" spans="1:15" x14ac:dyDescent="0.15">
      <c r="A2" s="306"/>
      <c r="B2" s="563"/>
      <c r="C2" s="563"/>
      <c r="D2" s="563"/>
      <c r="E2" s="563"/>
      <c r="F2" s="563"/>
      <c r="G2" s="564"/>
      <c r="H2" s="564"/>
      <c r="I2" s="564"/>
      <c r="J2" s="463">
        <v>191440</v>
      </c>
      <c r="K2" s="7" t="s">
        <v>134</v>
      </c>
      <c r="L2" s="278">
        <f t="shared" ref="L2:L7" si="0">SUM(J2)</f>
        <v>191440</v>
      </c>
      <c r="M2" s="463">
        <v>130022</v>
      </c>
    </row>
    <row r="3" spans="1:15" x14ac:dyDescent="0.15">
      <c r="J3" s="463">
        <v>418657</v>
      </c>
      <c r="K3" s="5" t="s">
        <v>135</v>
      </c>
      <c r="L3" s="278">
        <f t="shared" si="0"/>
        <v>418657</v>
      </c>
      <c r="M3" s="463">
        <v>278511</v>
      </c>
    </row>
    <row r="4" spans="1:15" x14ac:dyDescent="0.15">
      <c r="J4" s="463">
        <v>502755</v>
      </c>
      <c r="K4" s="5" t="s">
        <v>124</v>
      </c>
      <c r="L4" s="278">
        <f t="shared" si="0"/>
        <v>502755</v>
      </c>
      <c r="M4" s="463">
        <v>324608</v>
      </c>
    </row>
    <row r="5" spans="1:15" x14ac:dyDescent="0.15">
      <c r="J5" s="463">
        <v>151070</v>
      </c>
      <c r="K5" s="5" t="s">
        <v>104</v>
      </c>
      <c r="L5" s="278">
        <f t="shared" si="0"/>
        <v>151070</v>
      </c>
      <c r="M5" s="463">
        <v>120069</v>
      </c>
    </row>
    <row r="6" spans="1:15" x14ac:dyDescent="0.15">
      <c r="J6" s="463">
        <v>246495</v>
      </c>
      <c r="K6" s="5" t="s">
        <v>122</v>
      </c>
      <c r="L6" s="278">
        <f t="shared" si="0"/>
        <v>246495</v>
      </c>
      <c r="M6" s="463">
        <v>143582</v>
      </c>
    </row>
    <row r="7" spans="1:15" x14ac:dyDescent="0.15">
      <c r="J7" s="463">
        <v>827357</v>
      </c>
      <c r="K7" s="5" t="s">
        <v>125</v>
      </c>
      <c r="L7" s="278">
        <f t="shared" si="0"/>
        <v>827357</v>
      </c>
      <c r="M7" s="463">
        <v>561835</v>
      </c>
    </row>
    <row r="8" spans="1:15" x14ac:dyDescent="0.15">
      <c r="J8" s="278">
        <f>SUM(J2:J7)</f>
        <v>2337774</v>
      </c>
      <c r="K8" s="5" t="s">
        <v>111</v>
      </c>
      <c r="L8" s="60">
        <f>SUM(L2:L7)</f>
        <v>2337774</v>
      </c>
      <c r="M8" s="530">
        <f>SUM(M2:M7)</f>
        <v>1558627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130022</v>
      </c>
      <c r="M11" s="278">
        <f t="shared" ref="M11:M17" si="1">SUM(N11-L11)</f>
        <v>61418</v>
      </c>
      <c r="N11" s="278">
        <f t="shared" ref="N11:N17" si="2">SUM(L2)</f>
        <v>191440</v>
      </c>
      <c r="O11" s="464">
        <f>SUM(L11/N11)</f>
        <v>0.67917885499373176</v>
      </c>
    </row>
    <row r="12" spans="1:15" x14ac:dyDescent="0.15">
      <c r="K12" s="5" t="s">
        <v>135</v>
      </c>
      <c r="L12" s="278">
        <f t="shared" ref="L12:L17" si="3">SUM(M3)</f>
        <v>278511</v>
      </c>
      <c r="M12" s="278">
        <f t="shared" si="1"/>
        <v>140146</v>
      </c>
      <c r="N12" s="278">
        <f t="shared" si="2"/>
        <v>418657</v>
      </c>
      <c r="O12" s="464">
        <f t="shared" ref="O12:O17" si="4">SUM(L12/N12)</f>
        <v>0.66524864029503861</v>
      </c>
    </row>
    <row r="13" spans="1:15" x14ac:dyDescent="0.15">
      <c r="K13" s="5" t="s">
        <v>124</v>
      </c>
      <c r="L13" s="278">
        <f t="shared" si="3"/>
        <v>324608</v>
      </c>
      <c r="M13" s="278">
        <f t="shared" si="1"/>
        <v>178147</v>
      </c>
      <c r="N13" s="278">
        <f t="shared" si="2"/>
        <v>502755</v>
      </c>
      <c r="O13" s="464">
        <f t="shared" si="4"/>
        <v>0.64565842209426061</v>
      </c>
    </row>
    <row r="14" spans="1:15" x14ac:dyDescent="0.15">
      <c r="K14" s="5" t="s">
        <v>104</v>
      </c>
      <c r="L14" s="278">
        <f t="shared" si="3"/>
        <v>120069</v>
      </c>
      <c r="M14" s="278">
        <f t="shared" si="1"/>
        <v>31001</v>
      </c>
      <c r="N14" s="278">
        <f t="shared" si="2"/>
        <v>151070</v>
      </c>
      <c r="O14" s="464">
        <f t="shared" si="4"/>
        <v>0.79479049447276096</v>
      </c>
    </row>
    <row r="15" spans="1:15" x14ac:dyDescent="0.15">
      <c r="K15" s="5" t="s">
        <v>122</v>
      </c>
      <c r="L15" s="278">
        <f t="shared" si="3"/>
        <v>143582</v>
      </c>
      <c r="M15" s="278">
        <f t="shared" si="1"/>
        <v>102913</v>
      </c>
      <c r="N15" s="278">
        <f t="shared" si="2"/>
        <v>246495</v>
      </c>
      <c r="O15" s="464">
        <f t="shared" si="4"/>
        <v>0.58249457392644877</v>
      </c>
    </row>
    <row r="16" spans="1:15" x14ac:dyDescent="0.15">
      <c r="K16" s="5" t="s">
        <v>125</v>
      </c>
      <c r="L16" s="278">
        <f t="shared" si="3"/>
        <v>561835</v>
      </c>
      <c r="M16" s="278">
        <f t="shared" si="1"/>
        <v>265522</v>
      </c>
      <c r="N16" s="278">
        <f t="shared" si="2"/>
        <v>827357</v>
      </c>
      <c r="O16" s="464">
        <f t="shared" si="4"/>
        <v>0.67907203299180408</v>
      </c>
    </row>
    <row r="17" spans="11:15" x14ac:dyDescent="0.15">
      <c r="K17" s="5" t="s">
        <v>111</v>
      </c>
      <c r="L17" s="278">
        <f t="shared" si="3"/>
        <v>1558627</v>
      </c>
      <c r="M17" s="278">
        <f t="shared" si="1"/>
        <v>779147</v>
      </c>
      <c r="N17" s="278">
        <f t="shared" si="2"/>
        <v>2337774</v>
      </c>
      <c r="O17" s="531">
        <f t="shared" si="4"/>
        <v>0.66671414773198778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65" t="s">
        <v>132</v>
      </c>
      <c r="D56" s="566"/>
      <c r="E56" s="565" t="s">
        <v>133</v>
      </c>
      <c r="F56" s="566"/>
      <c r="G56" s="569" t="s">
        <v>138</v>
      </c>
      <c r="H56" s="565" t="s">
        <v>139</v>
      </c>
      <c r="I56" s="566"/>
    </row>
    <row r="57" spans="1:11" ht="14.25" x14ac:dyDescent="0.15">
      <c r="A57" s="45" t="s">
        <v>140</v>
      </c>
      <c r="B57" s="46"/>
      <c r="C57" s="567"/>
      <c r="D57" s="568"/>
      <c r="E57" s="567"/>
      <c r="F57" s="568"/>
      <c r="G57" s="570"/>
      <c r="H57" s="567"/>
      <c r="I57" s="568"/>
    </row>
    <row r="58" spans="1:11" ht="19.5" customHeight="1" x14ac:dyDescent="0.15">
      <c r="A58" s="50" t="s">
        <v>141</v>
      </c>
      <c r="B58" s="47"/>
      <c r="C58" s="573" t="s">
        <v>190</v>
      </c>
      <c r="D58" s="572"/>
      <c r="E58" s="574" t="s">
        <v>225</v>
      </c>
      <c r="F58" s="572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71" t="s">
        <v>187</v>
      </c>
      <c r="D59" s="572"/>
      <c r="E59" s="574" t="s">
        <v>237</v>
      </c>
      <c r="F59" s="572"/>
      <c r="G59" s="122">
        <v>34.299999999999997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74" t="s">
        <v>226</v>
      </c>
      <c r="D60" s="575"/>
      <c r="E60" s="571" t="s">
        <v>238</v>
      </c>
      <c r="F60" s="572"/>
      <c r="G60" s="116">
        <v>76.599999999999994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C18" sqref="C18"/>
    </sheetView>
  </sheetViews>
  <sheetFormatPr defaultColWidth="4.75" defaultRowHeight="9.9499999999999993" customHeight="1" x14ac:dyDescent="0.15"/>
  <cols>
    <col min="1" max="1" width="7.625" style="475" customWidth="1"/>
    <col min="2" max="10" width="6.125" style="475" customWidth="1"/>
    <col min="11" max="11" width="6.125" style="1" customWidth="1"/>
    <col min="12" max="13" width="6.125" style="475" customWidth="1"/>
    <col min="14" max="14" width="7.625" style="475" customWidth="1"/>
    <col min="15" max="15" width="7.5" style="475" customWidth="1"/>
    <col min="16" max="34" width="7.625" style="475" customWidth="1"/>
    <col min="35" max="41" width="9.625" style="475" customWidth="1"/>
    <col min="42" max="16384" width="4.75" style="475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5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6">
        <v>68.3</v>
      </c>
      <c r="N26" s="417">
        <f t="shared" ref="N26:N29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6">
        <v>75.400000000000006</v>
      </c>
      <c r="N27" s="417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6">
        <v>74.400000000000006</v>
      </c>
      <c r="N28" s="417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215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6">
        <v>76.5</v>
      </c>
      <c r="N29" s="417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214</v>
      </c>
      <c r="B30" s="206">
        <v>69</v>
      </c>
      <c r="C30" s="206">
        <v>77.5</v>
      </c>
      <c r="D30" s="208">
        <v>84.3</v>
      </c>
      <c r="E30" s="206">
        <v>83</v>
      </c>
      <c r="F30" s="206">
        <v>72.7</v>
      </c>
      <c r="G30" s="206">
        <v>75.400000000000006</v>
      </c>
      <c r="H30" s="208">
        <v>78.3</v>
      </c>
      <c r="I30" s="206">
        <v>69.5</v>
      </c>
      <c r="J30" s="206"/>
      <c r="K30" s="206"/>
      <c r="L30" s="206"/>
      <c r="M30" s="416"/>
      <c r="N30" s="417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215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214</v>
      </c>
      <c r="B60" s="206">
        <v>121.9</v>
      </c>
      <c r="C60" s="206">
        <v>124.4</v>
      </c>
      <c r="D60" s="206">
        <v>124.3</v>
      </c>
      <c r="E60" s="206">
        <v>124</v>
      </c>
      <c r="F60" s="206">
        <v>129.1</v>
      </c>
      <c r="G60" s="206">
        <v>126</v>
      </c>
      <c r="H60" s="206">
        <v>120.9</v>
      </c>
      <c r="I60" s="206">
        <v>119.3</v>
      </c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215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214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>
        <v>55.4</v>
      </c>
      <c r="G90" s="206">
        <v>60.3</v>
      </c>
      <c r="H90" s="206">
        <v>65.5</v>
      </c>
      <c r="I90" s="206">
        <v>58.5</v>
      </c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C18" sqref="C1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6" t="s">
        <v>239</v>
      </c>
      <c r="B1" s="577"/>
      <c r="C1" s="577"/>
      <c r="D1" s="577"/>
      <c r="E1" s="577"/>
      <c r="F1" s="577"/>
      <c r="G1" s="577"/>
      <c r="M1" s="20"/>
      <c r="N1" s="453" t="s">
        <v>216</v>
      </c>
      <c r="O1" s="155"/>
      <c r="P1" s="58"/>
      <c r="Q1" s="382" t="s">
        <v>215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102596</v>
      </c>
      <c r="K3" s="271">
        <v>1</v>
      </c>
      <c r="L3" s="5">
        <f>SUM(H3)</f>
        <v>33</v>
      </c>
      <c r="M3" s="224" t="s">
        <v>0</v>
      </c>
      <c r="N3" s="17">
        <f>SUM(J3)</f>
        <v>102596</v>
      </c>
      <c r="O3" s="5">
        <f>SUM(H3)</f>
        <v>33</v>
      </c>
      <c r="P3" s="224" t="s">
        <v>0</v>
      </c>
      <c r="Q3" s="272">
        <v>95113</v>
      </c>
    </row>
    <row r="4" spans="1:19" ht="13.5" customHeight="1" x14ac:dyDescent="0.15">
      <c r="H4" s="119">
        <v>26</v>
      </c>
      <c r="I4" s="224" t="s">
        <v>31</v>
      </c>
      <c r="J4" s="17">
        <v>87453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87453</v>
      </c>
      <c r="O4" s="5">
        <f t="shared" ref="O4:O12" si="2">SUM(H4)</f>
        <v>26</v>
      </c>
      <c r="P4" s="224" t="s">
        <v>31</v>
      </c>
      <c r="Q4" s="125">
        <v>104974</v>
      </c>
    </row>
    <row r="5" spans="1:19" ht="13.5" customHeight="1" x14ac:dyDescent="0.15">
      <c r="H5" s="119">
        <v>36</v>
      </c>
      <c r="I5" s="225" t="s">
        <v>5</v>
      </c>
      <c r="J5" s="17">
        <v>87042</v>
      </c>
      <c r="K5" s="271">
        <v>3</v>
      </c>
      <c r="L5" s="5">
        <f t="shared" si="0"/>
        <v>36</v>
      </c>
      <c r="M5" s="225" t="s">
        <v>5</v>
      </c>
      <c r="N5" s="17">
        <f t="shared" si="1"/>
        <v>87042</v>
      </c>
      <c r="O5" s="5">
        <f t="shared" si="2"/>
        <v>36</v>
      </c>
      <c r="P5" s="225" t="s">
        <v>5</v>
      </c>
      <c r="Q5" s="125">
        <v>88406</v>
      </c>
      <c r="S5" s="58"/>
    </row>
    <row r="6" spans="1:19" ht="13.5" customHeight="1" x14ac:dyDescent="0.15">
      <c r="H6" s="119">
        <v>17</v>
      </c>
      <c r="I6" s="224" t="s">
        <v>22</v>
      </c>
      <c r="J6" s="17">
        <v>49462</v>
      </c>
      <c r="K6" s="271">
        <v>4</v>
      </c>
      <c r="L6" s="5">
        <f t="shared" si="0"/>
        <v>17</v>
      </c>
      <c r="M6" s="224" t="s">
        <v>22</v>
      </c>
      <c r="N6" s="17">
        <f t="shared" si="1"/>
        <v>49462</v>
      </c>
      <c r="O6" s="5">
        <f t="shared" si="2"/>
        <v>17</v>
      </c>
      <c r="P6" s="224" t="s">
        <v>22</v>
      </c>
      <c r="Q6" s="125">
        <v>47280</v>
      </c>
    </row>
    <row r="7" spans="1:19" ht="13.5" customHeight="1" x14ac:dyDescent="0.15">
      <c r="H7" s="404">
        <v>40</v>
      </c>
      <c r="I7" s="225" t="s">
        <v>2</v>
      </c>
      <c r="J7" s="17">
        <v>45968</v>
      </c>
      <c r="K7" s="271">
        <v>5</v>
      </c>
      <c r="L7" s="5">
        <f t="shared" si="0"/>
        <v>40</v>
      </c>
      <c r="M7" s="225" t="s">
        <v>2</v>
      </c>
      <c r="N7" s="17">
        <f t="shared" si="1"/>
        <v>45968</v>
      </c>
      <c r="O7" s="5">
        <f t="shared" si="2"/>
        <v>40</v>
      </c>
      <c r="P7" s="225" t="s">
        <v>2</v>
      </c>
      <c r="Q7" s="125">
        <v>45009</v>
      </c>
    </row>
    <row r="8" spans="1:19" ht="13.5" customHeight="1" x14ac:dyDescent="0.15">
      <c r="G8" s="517"/>
      <c r="H8" s="119">
        <v>16</v>
      </c>
      <c r="I8" s="224" t="s">
        <v>3</v>
      </c>
      <c r="J8" s="126">
        <v>42406</v>
      </c>
      <c r="K8" s="271">
        <v>6</v>
      </c>
      <c r="L8" s="5">
        <f t="shared" si="0"/>
        <v>16</v>
      </c>
      <c r="M8" s="224" t="s">
        <v>3</v>
      </c>
      <c r="N8" s="17">
        <f t="shared" si="1"/>
        <v>42406</v>
      </c>
      <c r="O8" s="5">
        <f t="shared" si="2"/>
        <v>16</v>
      </c>
      <c r="P8" s="224" t="s">
        <v>3</v>
      </c>
      <c r="Q8" s="125">
        <v>61689</v>
      </c>
    </row>
    <row r="9" spans="1:19" ht="13.5" customHeight="1" x14ac:dyDescent="0.15">
      <c r="H9" s="194">
        <v>34</v>
      </c>
      <c r="I9" s="227" t="s">
        <v>1</v>
      </c>
      <c r="J9" s="300">
        <v>38984</v>
      </c>
      <c r="K9" s="271">
        <v>7</v>
      </c>
      <c r="L9" s="5">
        <f t="shared" si="0"/>
        <v>34</v>
      </c>
      <c r="M9" s="227" t="s">
        <v>1</v>
      </c>
      <c r="N9" s="17">
        <f t="shared" si="1"/>
        <v>38984</v>
      </c>
      <c r="O9" s="5">
        <f t="shared" si="2"/>
        <v>34</v>
      </c>
      <c r="P9" s="227" t="s">
        <v>1</v>
      </c>
      <c r="Q9" s="125">
        <v>47135</v>
      </c>
    </row>
    <row r="10" spans="1:19" ht="13.5" customHeight="1" x14ac:dyDescent="0.15">
      <c r="G10" s="517"/>
      <c r="H10" s="119">
        <v>13</v>
      </c>
      <c r="I10" s="224" t="s">
        <v>7</v>
      </c>
      <c r="J10" s="193">
        <v>31837</v>
      </c>
      <c r="K10" s="271">
        <v>8</v>
      </c>
      <c r="L10" s="5">
        <f t="shared" si="0"/>
        <v>13</v>
      </c>
      <c r="M10" s="224" t="s">
        <v>7</v>
      </c>
      <c r="N10" s="17">
        <f t="shared" si="1"/>
        <v>31837</v>
      </c>
      <c r="O10" s="5">
        <f t="shared" si="2"/>
        <v>13</v>
      </c>
      <c r="P10" s="224" t="s">
        <v>7</v>
      </c>
      <c r="Q10" s="125">
        <v>29998</v>
      </c>
    </row>
    <row r="11" spans="1:19" ht="13.5" customHeight="1" x14ac:dyDescent="0.15">
      <c r="H11" s="194">
        <v>25</v>
      </c>
      <c r="I11" s="227" t="s">
        <v>30</v>
      </c>
      <c r="J11" s="17">
        <v>28709</v>
      </c>
      <c r="K11" s="271">
        <v>9</v>
      </c>
      <c r="L11" s="5">
        <f t="shared" si="0"/>
        <v>25</v>
      </c>
      <c r="M11" s="227" t="s">
        <v>30</v>
      </c>
      <c r="N11" s="17">
        <f t="shared" si="1"/>
        <v>28709</v>
      </c>
      <c r="O11" s="5">
        <f t="shared" si="2"/>
        <v>25</v>
      </c>
      <c r="P11" s="227" t="s">
        <v>30</v>
      </c>
      <c r="Q11" s="125">
        <v>23947</v>
      </c>
    </row>
    <row r="12" spans="1:19" ht="13.5" customHeight="1" thickBot="1" x14ac:dyDescent="0.2">
      <c r="H12" s="373">
        <v>38</v>
      </c>
      <c r="I12" s="459" t="s">
        <v>39</v>
      </c>
      <c r="J12" s="548">
        <v>25747</v>
      </c>
      <c r="K12" s="270">
        <v>10</v>
      </c>
      <c r="L12" s="5">
        <f t="shared" si="0"/>
        <v>38</v>
      </c>
      <c r="M12" s="459" t="s">
        <v>39</v>
      </c>
      <c r="N12" s="160">
        <f t="shared" si="1"/>
        <v>25747</v>
      </c>
      <c r="O12" s="18">
        <f t="shared" si="2"/>
        <v>38</v>
      </c>
      <c r="P12" s="459" t="s">
        <v>39</v>
      </c>
      <c r="Q12" s="273">
        <v>27627</v>
      </c>
    </row>
    <row r="13" spans="1:19" ht="13.5" customHeight="1" thickTop="1" thickBot="1" x14ac:dyDescent="0.2">
      <c r="H13" s="168">
        <v>24</v>
      </c>
      <c r="I13" s="546" t="s">
        <v>29</v>
      </c>
      <c r="J13" s="547">
        <v>24628</v>
      </c>
      <c r="K13" s="147"/>
      <c r="L13" s="113"/>
      <c r="M13" s="228"/>
      <c r="N13" s="461">
        <f>SUM(J43)</f>
        <v>694578</v>
      </c>
      <c r="O13" s="5"/>
      <c r="P13" s="372" t="s">
        <v>182</v>
      </c>
      <c r="Q13" s="275">
        <v>726197</v>
      </c>
    </row>
    <row r="14" spans="1:19" ht="13.5" customHeight="1" x14ac:dyDescent="0.15">
      <c r="B14" s="24"/>
      <c r="G14" s="1"/>
      <c r="H14" s="119">
        <v>2</v>
      </c>
      <c r="I14" s="224" t="s">
        <v>6</v>
      </c>
      <c r="J14" s="17">
        <v>22965</v>
      </c>
      <c r="K14" s="147"/>
      <c r="L14" s="31"/>
      <c r="N14" t="s">
        <v>66</v>
      </c>
      <c r="O14"/>
    </row>
    <row r="15" spans="1:19" ht="13.5" customHeight="1" x14ac:dyDescent="0.15">
      <c r="H15" s="119">
        <v>31</v>
      </c>
      <c r="I15" s="224" t="s">
        <v>126</v>
      </c>
      <c r="J15" s="17">
        <v>20602</v>
      </c>
      <c r="K15" s="147"/>
      <c r="L15" s="31"/>
      <c r="M15" s="1" t="s">
        <v>217</v>
      </c>
      <c r="N15" s="19"/>
      <c r="O15"/>
      <c r="P15" s="453" t="s">
        <v>218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3</v>
      </c>
      <c r="I16" s="224" t="s">
        <v>11</v>
      </c>
      <c r="J16" s="17">
        <v>18746</v>
      </c>
      <c r="K16" s="147"/>
      <c r="L16" s="5">
        <f>SUM(L3)</f>
        <v>33</v>
      </c>
      <c r="M16" s="17">
        <f>SUM(N3)</f>
        <v>102596</v>
      </c>
      <c r="N16" s="224" t="s">
        <v>0</v>
      </c>
      <c r="O16" s="5">
        <f>SUM(O3)</f>
        <v>33</v>
      </c>
      <c r="P16" s="17">
        <f>SUM(M16)</f>
        <v>102596</v>
      </c>
      <c r="Q16" s="377">
        <v>133832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14</v>
      </c>
      <c r="I17" s="224" t="s">
        <v>20</v>
      </c>
      <c r="J17" s="17">
        <v>10235</v>
      </c>
      <c r="K17" s="147"/>
      <c r="L17" s="5">
        <f t="shared" ref="L17:L25" si="3">SUM(L4)</f>
        <v>26</v>
      </c>
      <c r="M17" s="17">
        <f t="shared" ref="M17:M25" si="4">SUM(N4)</f>
        <v>87453</v>
      </c>
      <c r="N17" s="224" t="s">
        <v>31</v>
      </c>
      <c r="O17" s="5">
        <f t="shared" ref="O17:O25" si="5">SUM(O4)</f>
        <v>26</v>
      </c>
      <c r="P17" s="17">
        <f t="shared" ref="P17:P25" si="6">SUM(M17)</f>
        <v>87453</v>
      </c>
      <c r="Q17" s="378">
        <v>88598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9</v>
      </c>
      <c r="I18" s="454" t="s">
        <v>201</v>
      </c>
      <c r="J18" s="17">
        <v>10082</v>
      </c>
      <c r="K18" s="147"/>
      <c r="L18" s="5">
        <f t="shared" si="3"/>
        <v>36</v>
      </c>
      <c r="M18" s="17">
        <f t="shared" si="4"/>
        <v>87042</v>
      </c>
      <c r="N18" s="225" t="s">
        <v>5</v>
      </c>
      <c r="O18" s="5">
        <f t="shared" si="5"/>
        <v>36</v>
      </c>
      <c r="P18" s="17">
        <f t="shared" si="6"/>
        <v>87042</v>
      </c>
      <c r="Q18" s="378">
        <v>96727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9"/>
      <c r="H19" s="119">
        <v>21</v>
      </c>
      <c r="I19" s="454" t="s">
        <v>193</v>
      </c>
      <c r="J19" s="17">
        <v>7179</v>
      </c>
      <c r="L19" s="5">
        <f t="shared" si="3"/>
        <v>17</v>
      </c>
      <c r="M19" s="17">
        <f t="shared" si="4"/>
        <v>49462</v>
      </c>
      <c r="N19" s="224" t="s">
        <v>22</v>
      </c>
      <c r="O19" s="5">
        <f t="shared" si="5"/>
        <v>17</v>
      </c>
      <c r="P19" s="17">
        <f t="shared" si="6"/>
        <v>49462</v>
      </c>
      <c r="Q19" s="378">
        <v>56633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11</v>
      </c>
      <c r="I20" s="224" t="s">
        <v>18</v>
      </c>
      <c r="J20" s="300">
        <v>7049</v>
      </c>
      <c r="L20" s="5">
        <f t="shared" si="3"/>
        <v>40</v>
      </c>
      <c r="M20" s="17">
        <f t="shared" si="4"/>
        <v>45968</v>
      </c>
      <c r="N20" s="225" t="s">
        <v>2</v>
      </c>
      <c r="O20" s="5">
        <f t="shared" si="5"/>
        <v>40</v>
      </c>
      <c r="P20" s="17">
        <f t="shared" si="6"/>
        <v>45968</v>
      </c>
      <c r="Q20" s="378">
        <v>51524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15</v>
      </c>
      <c r="I21" s="224" t="s">
        <v>21</v>
      </c>
      <c r="J21" s="17">
        <v>6764</v>
      </c>
      <c r="L21" s="5">
        <f t="shared" si="3"/>
        <v>16</v>
      </c>
      <c r="M21" s="17">
        <f t="shared" si="4"/>
        <v>42406</v>
      </c>
      <c r="N21" s="224" t="s">
        <v>3</v>
      </c>
      <c r="O21" s="5">
        <f t="shared" si="5"/>
        <v>16</v>
      </c>
      <c r="P21" s="17">
        <f t="shared" si="6"/>
        <v>42406</v>
      </c>
      <c r="Q21" s="378">
        <v>62901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37</v>
      </c>
      <c r="I22" s="224" t="s">
        <v>38</v>
      </c>
      <c r="J22" s="17">
        <v>6498</v>
      </c>
      <c r="K22" s="19"/>
      <c r="L22" s="5">
        <f t="shared" si="3"/>
        <v>34</v>
      </c>
      <c r="M22" s="17">
        <f t="shared" si="4"/>
        <v>38984</v>
      </c>
      <c r="N22" s="227" t="s">
        <v>1</v>
      </c>
      <c r="O22" s="5">
        <f t="shared" si="5"/>
        <v>34</v>
      </c>
      <c r="P22" s="17">
        <f t="shared" si="6"/>
        <v>38984</v>
      </c>
      <c r="Q22" s="378">
        <v>43934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4890</v>
      </c>
      <c r="K23" s="19"/>
      <c r="L23" s="5">
        <f t="shared" si="3"/>
        <v>13</v>
      </c>
      <c r="M23" s="17">
        <f t="shared" si="4"/>
        <v>31837</v>
      </c>
      <c r="N23" s="224" t="s">
        <v>7</v>
      </c>
      <c r="O23" s="5">
        <f t="shared" si="5"/>
        <v>13</v>
      </c>
      <c r="P23" s="17">
        <f t="shared" si="6"/>
        <v>31837</v>
      </c>
      <c r="Q23" s="378">
        <v>28704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30</v>
      </c>
      <c r="I24" s="224" t="s">
        <v>34</v>
      </c>
      <c r="J24" s="17">
        <v>2062</v>
      </c>
      <c r="K24" s="19"/>
      <c r="L24" s="5">
        <f t="shared" si="3"/>
        <v>25</v>
      </c>
      <c r="M24" s="17">
        <f t="shared" si="4"/>
        <v>28709</v>
      </c>
      <c r="N24" s="227" t="s">
        <v>30</v>
      </c>
      <c r="O24" s="5">
        <f t="shared" si="5"/>
        <v>25</v>
      </c>
      <c r="P24" s="17">
        <f t="shared" si="6"/>
        <v>28709</v>
      </c>
      <c r="Q24" s="378">
        <v>32804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39</v>
      </c>
      <c r="I25" s="224" t="s">
        <v>40</v>
      </c>
      <c r="J25" s="17">
        <v>1836</v>
      </c>
      <c r="K25" s="19"/>
      <c r="L25" s="18">
        <f t="shared" si="3"/>
        <v>38</v>
      </c>
      <c r="M25" s="160">
        <f t="shared" si="4"/>
        <v>25747</v>
      </c>
      <c r="N25" s="459" t="s">
        <v>39</v>
      </c>
      <c r="O25" s="18">
        <f t="shared" si="5"/>
        <v>38</v>
      </c>
      <c r="P25" s="160">
        <f t="shared" si="6"/>
        <v>25747</v>
      </c>
      <c r="Q25" s="379">
        <v>30334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18</v>
      </c>
      <c r="I26" s="224" t="s">
        <v>23</v>
      </c>
      <c r="J26" s="17">
        <v>1803</v>
      </c>
      <c r="K26" s="19"/>
      <c r="L26" s="161"/>
      <c r="M26" s="226">
        <f>SUM(J43-(M16+M17+M18+M19+M20+M21+M22+M23+M24+M25))</f>
        <v>154374</v>
      </c>
      <c r="N26" s="301" t="s">
        <v>46</v>
      </c>
      <c r="O26" s="162"/>
      <c r="P26" s="226">
        <f>SUM(M26)</f>
        <v>154374</v>
      </c>
      <c r="Q26" s="226"/>
      <c r="R26" s="246">
        <v>782862</v>
      </c>
      <c r="T26" s="33"/>
    </row>
    <row r="27" spans="2:20" ht="13.5" customHeight="1" x14ac:dyDescent="0.15">
      <c r="H27" s="119">
        <v>12</v>
      </c>
      <c r="I27" s="224" t="s">
        <v>19</v>
      </c>
      <c r="J27" s="17">
        <v>1787</v>
      </c>
      <c r="K27" s="19"/>
      <c r="M27" s="58" t="s">
        <v>227</v>
      </c>
      <c r="N27" s="58"/>
      <c r="O27" s="155"/>
      <c r="P27" s="156" t="s">
        <v>228</v>
      </c>
    </row>
    <row r="28" spans="2:20" ht="13.5" customHeight="1" x14ac:dyDescent="0.15">
      <c r="G28" s="21"/>
      <c r="H28" s="119">
        <v>22</v>
      </c>
      <c r="I28" s="224" t="s">
        <v>27</v>
      </c>
      <c r="J28" s="300">
        <v>1557</v>
      </c>
      <c r="K28" s="19"/>
      <c r="M28" s="125">
        <f t="shared" ref="M28:M37" si="7">SUM(Q3)</f>
        <v>95113</v>
      </c>
      <c r="N28" s="224" t="s">
        <v>0</v>
      </c>
      <c r="O28" s="5">
        <f>SUM(L3)</f>
        <v>33</v>
      </c>
      <c r="P28" s="125">
        <f t="shared" ref="P28:P37" si="8">SUM(Q3)</f>
        <v>95113</v>
      </c>
    </row>
    <row r="29" spans="2:20" ht="13.5" customHeight="1" x14ac:dyDescent="0.15">
      <c r="H29" s="119">
        <v>35</v>
      </c>
      <c r="I29" s="224" t="s">
        <v>37</v>
      </c>
      <c r="J29" s="193">
        <v>1252</v>
      </c>
      <c r="K29" s="19"/>
      <c r="M29" s="125">
        <f t="shared" si="7"/>
        <v>104974</v>
      </c>
      <c r="N29" s="224" t="s">
        <v>31</v>
      </c>
      <c r="O29" s="5">
        <f t="shared" ref="O29:O37" si="9">SUM(L4)</f>
        <v>26</v>
      </c>
      <c r="P29" s="125">
        <f t="shared" si="8"/>
        <v>104974</v>
      </c>
    </row>
    <row r="30" spans="2:20" ht="13.5" customHeight="1" x14ac:dyDescent="0.15">
      <c r="H30" s="119">
        <v>29</v>
      </c>
      <c r="I30" s="224" t="s">
        <v>116</v>
      </c>
      <c r="J30" s="17">
        <v>1248</v>
      </c>
      <c r="K30" s="19"/>
      <c r="M30" s="125">
        <f t="shared" si="7"/>
        <v>88406</v>
      </c>
      <c r="N30" s="225" t="s">
        <v>5</v>
      </c>
      <c r="O30" s="5">
        <f t="shared" si="9"/>
        <v>36</v>
      </c>
      <c r="P30" s="125">
        <f t="shared" si="8"/>
        <v>88406</v>
      </c>
    </row>
    <row r="31" spans="2:20" ht="13.5" customHeight="1" x14ac:dyDescent="0.15">
      <c r="H31" s="119">
        <v>27</v>
      </c>
      <c r="I31" s="224" t="s">
        <v>32</v>
      </c>
      <c r="J31" s="193">
        <v>817</v>
      </c>
      <c r="K31" s="19"/>
      <c r="M31" s="125">
        <f t="shared" si="7"/>
        <v>47280</v>
      </c>
      <c r="N31" s="224" t="s">
        <v>22</v>
      </c>
      <c r="O31" s="5">
        <f t="shared" si="9"/>
        <v>17</v>
      </c>
      <c r="P31" s="125">
        <f t="shared" si="8"/>
        <v>47280</v>
      </c>
    </row>
    <row r="32" spans="2:20" ht="13.5" customHeight="1" x14ac:dyDescent="0.15">
      <c r="H32" s="119">
        <v>23</v>
      </c>
      <c r="I32" s="224" t="s">
        <v>28</v>
      </c>
      <c r="J32" s="17">
        <v>511</v>
      </c>
      <c r="K32" s="19"/>
      <c r="M32" s="125">
        <f t="shared" si="7"/>
        <v>45009</v>
      </c>
      <c r="N32" s="225" t="s">
        <v>2</v>
      </c>
      <c r="O32" s="5">
        <f t="shared" si="9"/>
        <v>40</v>
      </c>
      <c r="P32" s="125">
        <f t="shared" si="8"/>
        <v>45009</v>
      </c>
      <c r="S32" s="14"/>
    </row>
    <row r="33" spans="7:21" ht="13.5" customHeight="1" x14ac:dyDescent="0.15">
      <c r="G33" s="518"/>
      <c r="H33" s="119">
        <v>6</v>
      </c>
      <c r="I33" s="224" t="s">
        <v>14</v>
      </c>
      <c r="J33" s="17">
        <v>445</v>
      </c>
      <c r="K33" s="19"/>
      <c r="M33" s="125">
        <f t="shared" si="7"/>
        <v>61689</v>
      </c>
      <c r="N33" s="224" t="s">
        <v>3</v>
      </c>
      <c r="O33" s="5">
        <f t="shared" si="9"/>
        <v>16</v>
      </c>
      <c r="P33" s="125">
        <f t="shared" si="8"/>
        <v>61689</v>
      </c>
      <c r="S33" s="33"/>
      <c r="T33" s="33"/>
    </row>
    <row r="34" spans="7:21" ht="13.5" customHeight="1" x14ac:dyDescent="0.15">
      <c r="H34" s="119">
        <v>19</v>
      </c>
      <c r="I34" s="224" t="s">
        <v>24</v>
      </c>
      <c r="J34" s="17">
        <v>307</v>
      </c>
      <c r="K34" s="19"/>
      <c r="M34" s="125">
        <f t="shared" si="7"/>
        <v>47135</v>
      </c>
      <c r="N34" s="227" t="s">
        <v>1</v>
      </c>
      <c r="O34" s="5">
        <f t="shared" si="9"/>
        <v>34</v>
      </c>
      <c r="P34" s="125">
        <f t="shared" si="8"/>
        <v>47135</v>
      </c>
      <c r="S34" s="33"/>
      <c r="T34" s="33"/>
    </row>
    <row r="35" spans="7:21" ht="13.5" customHeight="1" x14ac:dyDescent="0.15">
      <c r="H35" s="119">
        <v>20</v>
      </c>
      <c r="I35" s="224" t="s">
        <v>25</v>
      </c>
      <c r="J35" s="126">
        <v>273</v>
      </c>
      <c r="K35" s="19"/>
      <c r="M35" s="125">
        <f t="shared" si="7"/>
        <v>29998</v>
      </c>
      <c r="N35" s="224" t="s">
        <v>7</v>
      </c>
      <c r="O35" s="5">
        <f t="shared" si="9"/>
        <v>13</v>
      </c>
      <c r="P35" s="125">
        <f t="shared" si="8"/>
        <v>29998</v>
      </c>
      <c r="S35" s="33"/>
    </row>
    <row r="36" spans="7:21" ht="13.5" customHeight="1" x14ac:dyDescent="0.15">
      <c r="H36" s="119">
        <v>4</v>
      </c>
      <c r="I36" s="224" t="s">
        <v>12</v>
      </c>
      <c r="J36" s="300">
        <v>210</v>
      </c>
      <c r="K36" s="19"/>
      <c r="M36" s="125">
        <f t="shared" si="7"/>
        <v>23947</v>
      </c>
      <c r="N36" s="227" t="s">
        <v>30</v>
      </c>
      <c r="O36" s="5">
        <f t="shared" si="9"/>
        <v>25</v>
      </c>
      <c r="P36" s="125">
        <f t="shared" si="8"/>
        <v>23947</v>
      </c>
      <c r="S36" s="33"/>
    </row>
    <row r="37" spans="7:21" ht="13.5" customHeight="1" thickBot="1" x14ac:dyDescent="0.2">
      <c r="H37" s="119">
        <v>32</v>
      </c>
      <c r="I37" s="224" t="s">
        <v>36</v>
      </c>
      <c r="J37" s="193">
        <v>204</v>
      </c>
      <c r="K37" s="19"/>
      <c r="M37" s="159">
        <f t="shared" si="7"/>
        <v>27627</v>
      </c>
      <c r="N37" s="459" t="s">
        <v>39</v>
      </c>
      <c r="O37" s="18">
        <f t="shared" si="9"/>
        <v>38</v>
      </c>
      <c r="P37" s="159">
        <f t="shared" si="8"/>
        <v>27627</v>
      </c>
      <c r="S37" s="33"/>
    </row>
    <row r="38" spans="7:21" ht="13.5" customHeight="1" thickTop="1" x14ac:dyDescent="0.15">
      <c r="G38" s="499"/>
      <c r="H38" s="119">
        <v>5</v>
      </c>
      <c r="I38" s="224" t="s">
        <v>13</v>
      </c>
      <c r="J38" s="300">
        <v>184</v>
      </c>
      <c r="K38" s="19"/>
      <c r="M38" s="467">
        <f>SUM(Q13-(Q3+Q4+Q5+Q6+Q7+Q8+Q9+Q10+Q11+Q12))</f>
        <v>155019</v>
      </c>
      <c r="N38" s="468" t="s">
        <v>197</v>
      </c>
      <c r="O38" s="469"/>
      <c r="P38" s="470">
        <f>SUM(M38)</f>
        <v>155019</v>
      </c>
      <c r="U38" s="33"/>
    </row>
    <row r="39" spans="7:21" ht="13.5" customHeight="1" x14ac:dyDescent="0.15">
      <c r="H39" s="119">
        <v>8</v>
      </c>
      <c r="I39" s="224" t="s">
        <v>16</v>
      </c>
      <c r="J39" s="17">
        <v>147</v>
      </c>
      <c r="K39" s="19"/>
      <c r="P39" s="33"/>
    </row>
    <row r="40" spans="7:21" ht="13.5" customHeight="1" x14ac:dyDescent="0.15">
      <c r="H40" s="119">
        <v>10</v>
      </c>
      <c r="I40" s="224" t="s">
        <v>17</v>
      </c>
      <c r="J40" s="17">
        <v>82</v>
      </c>
      <c r="K40" s="19"/>
    </row>
    <row r="41" spans="7:21" ht="13.5" customHeight="1" x14ac:dyDescent="0.15">
      <c r="G41" s="518"/>
      <c r="H41" s="119">
        <v>28</v>
      </c>
      <c r="I41" s="224" t="s">
        <v>33</v>
      </c>
      <c r="J41" s="17">
        <v>11</v>
      </c>
      <c r="K41" s="19"/>
    </row>
    <row r="42" spans="7:21" ht="13.5" customHeight="1" thickBot="1" x14ac:dyDescent="0.2">
      <c r="H42" s="194">
        <v>7</v>
      </c>
      <c r="I42" s="227" t="s">
        <v>15</v>
      </c>
      <c r="J42" s="539">
        <v>0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694578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216</v>
      </c>
      <c r="D52" s="12" t="s">
        <v>215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102596</v>
      </c>
      <c r="D53" s="126">
        <f t="shared" ref="D53:D63" si="11">SUM(Q3)</f>
        <v>95113</v>
      </c>
      <c r="E53" s="123">
        <f t="shared" ref="E53:E62" si="12">SUM(P16/Q16*100)</f>
        <v>76.660290513479595</v>
      </c>
      <c r="F53" s="25">
        <f t="shared" ref="F53:F63" si="13">SUM(C53/D53*100)</f>
        <v>107.8674839401554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87453</v>
      </c>
      <c r="D54" s="126">
        <f t="shared" si="11"/>
        <v>104974</v>
      </c>
      <c r="E54" s="123">
        <f t="shared" si="12"/>
        <v>98.707645770784893</v>
      </c>
      <c r="F54" s="25">
        <f t="shared" si="13"/>
        <v>83.309200373425796</v>
      </c>
      <c r="G54" s="26"/>
      <c r="I54" s="223"/>
    </row>
    <row r="55" spans="1:16" ht="13.5" customHeight="1" x14ac:dyDescent="0.15">
      <c r="A55" s="13">
        <v>3</v>
      </c>
      <c r="B55" s="225" t="s">
        <v>5</v>
      </c>
      <c r="C55" s="17">
        <f t="shared" si="10"/>
        <v>87042</v>
      </c>
      <c r="D55" s="126">
        <f t="shared" si="11"/>
        <v>88406</v>
      </c>
      <c r="E55" s="123">
        <f t="shared" si="12"/>
        <v>89.98728379873252</v>
      </c>
      <c r="F55" s="25">
        <f t="shared" si="13"/>
        <v>98.457118295138329</v>
      </c>
      <c r="G55" s="26"/>
      <c r="I55" s="223"/>
    </row>
    <row r="56" spans="1:16" ht="13.5" customHeight="1" x14ac:dyDescent="0.15">
      <c r="A56" s="13">
        <v>4</v>
      </c>
      <c r="B56" s="224" t="s">
        <v>22</v>
      </c>
      <c r="C56" s="17">
        <f t="shared" si="10"/>
        <v>49462</v>
      </c>
      <c r="D56" s="126">
        <f t="shared" si="11"/>
        <v>47280</v>
      </c>
      <c r="E56" s="123">
        <f t="shared" si="12"/>
        <v>87.337771264103964</v>
      </c>
      <c r="F56" s="25">
        <f t="shared" si="13"/>
        <v>104.61505922165821</v>
      </c>
      <c r="G56" s="26"/>
      <c r="I56" s="223"/>
    </row>
    <row r="57" spans="1:16" ht="13.5" customHeight="1" x14ac:dyDescent="0.15">
      <c r="A57" s="13">
        <v>5</v>
      </c>
      <c r="B57" s="225" t="s">
        <v>2</v>
      </c>
      <c r="C57" s="17">
        <f t="shared" si="10"/>
        <v>45968</v>
      </c>
      <c r="D57" s="126">
        <f t="shared" si="11"/>
        <v>45009</v>
      </c>
      <c r="E57" s="123">
        <f t="shared" si="12"/>
        <v>89.216675723934486</v>
      </c>
      <c r="F57" s="25">
        <f t="shared" si="13"/>
        <v>102.13068497411628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3</v>
      </c>
      <c r="C58" s="17">
        <f t="shared" si="10"/>
        <v>42406</v>
      </c>
      <c r="D58" s="126">
        <f t="shared" si="11"/>
        <v>61689</v>
      </c>
      <c r="E58" s="123">
        <f t="shared" si="12"/>
        <v>67.417052193128896</v>
      </c>
      <c r="F58" s="25">
        <f t="shared" si="13"/>
        <v>68.741590883301726</v>
      </c>
      <c r="G58" s="26"/>
    </row>
    <row r="59" spans="1:16" ht="13.5" customHeight="1" x14ac:dyDescent="0.15">
      <c r="A59" s="13">
        <v>7</v>
      </c>
      <c r="B59" s="227" t="s">
        <v>1</v>
      </c>
      <c r="C59" s="17">
        <f t="shared" si="10"/>
        <v>38984</v>
      </c>
      <c r="D59" s="126">
        <f t="shared" si="11"/>
        <v>47135</v>
      </c>
      <c r="E59" s="123">
        <f t="shared" si="12"/>
        <v>88.733099649474212</v>
      </c>
      <c r="F59" s="25">
        <f t="shared" si="13"/>
        <v>82.7071178529755</v>
      </c>
      <c r="G59" s="26"/>
    </row>
    <row r="60" spans="1:16" ht="13.5" customHeight="1" x14ac:dyDescent="0.15">
      <c r="A60" s="13">
        <v>8</v>
      </c>
      <c r="B60" s="224" t="s">
        <v>7</v>
      </c>
      <c r="C60" s="17">
        <f t="shared" si="10"/>
        <v>31837</v>
      </c>
      <c r="D60" s="126">
        <f t="shared" si="11"/>
        <v>29998</v>
      </c>
      <c r="E60" s="123">
        <f t="shared" si="12"/>
        <v>110.91485507246377</v>
      </c>
      <c r="F60" s="25">
        <f t="shared" si="13"/>
        <v>106.13040869391293</v>
      </c>
      <c r="G60" s="26"/>
    </row>
    <row r="61" spans="1:16" ht="13.5" customHeight="1" x14ac:dyDescent="0.15">
      <c r="A61" s="13">
        <v>9</v>
      </c>
      <c r="B61" s="227" t="s">
        <v>30</v>
      </c>
      <c r="C61" s="17">
        <f t="shared" si="10"/>
        <v>28709</v>
      </c>
      <c r="D61" s="126">
        <f t="shared" si="11"/>
        <v>23947</v>
      </c>
      <c r="E61" s="123">
        <f t="shared" si="12"/>
        <v>87.516766248018527</v>
      </c>
      <c r="F61" s="25">
        <f t="shared" si="13"/>
        <v>119.88558065728483</v>
      </c>
      <c r="G61" s="26"/>
    </row>
    <row r="62" spans="1:16" ht="13.5" customHeight="1" thickBot="1" x14ac:dyDescent="0.2">
      <c r="A62" s="179">
        <v>10</v>
      </c>
      <c r="B62" s="459" t="s">
        <v>39</v>
      </c>
      <c r="C62" s="160">
        <f t="shared" si="10"/>
        <v>25747</v>
      </c>
      <c r="D62" s="180">
        <f t="shared" si="11"/>
        <v>27627</v>
      </c>
      <c r="E62" s="181">
        <f t="shared" si="12"/>
        <v>84.878354321883037</v>
      </c>
      <c r="F62" s="182">
        <f t="shared" si="13"/>
        <v>93.195062800883193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694578</v>
      </c>
      <c r="D63" s="185">
        <f t="shared" si="11"/>
        <v>726197</v>
      </c>
      <c r="E63" s="186">
        <f>SUM(C63/R26*100)</f>
        <v>88.722916682633723</v>
      </c>
      <c r="F63" s="187">
        <f t="shared" si="13"/>
        <v>95.645947311817594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C18" sqref="C18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214</v>
      </c>
      <c r="I2" s="119"/>
      <c r="J2" s="257" t="s">
        <v>123</v>
      </c>
      <c r="K2" s="5"/>
      <c r="L2" s="408" t="s">
        <v>215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128">
        <v>23209</v>
      </c>
      <c r="I4" s="119">
        <v>33</v>
      </c>
      <c r="J4" s="224" t="s">
        <v>0</v>
      </c>
      <c r="K4" s="163">
        <f>SUM(I4)</f>
        <v>33</v>
      </c>
      <c r="L4" s="425">
        <v>26989</v>
      </c>
      <c r="M4" s="54"/>
      <c r="N4" s="130"/>
      <c r="O4" s="130"/>
      <c r="S4" s="31"/>
      <c r="T4" s="31"/>
      <c r="U4" s="31"/>
    </row>
    <row r="5" spans="8:30" x14ac:dyDescent="0.15">
      <c r="H5" s="53">
        <v>13949</v>
      </c>
      <c r="I5" s="119">
        <v>26</v>
      </c>
      <c r="J5" s="224" t="s">
        <v>31</v>
      </c>
      <c r="K5" s="163">
        <f t="shared" ref="K5:K13" si="0">SUM(I5)</f>
        <v>26</v>
      </c>
      <c r="L5" s="426">
        <v>20560</v>
      </c>
      <c r="M5" s="54"/>
      <c r="N5" s="130"/>
      <c r="O5" s="130"/>
      <c r="S5" s="31"/>
      <c r="T5" s="31"/>
      <c r="U5" s="31"/>
    </row>
    <row r="6" spans="8:30" x14ac:dyDescent="0.15">
      <c r="H6" s="267">
        <v>5869</v>
      </c>
      <c r="I6" s="119">
        <v>14</v>
      </c>
      <c r="J6" s="224" t="s">
        <v>20</v>
      </c>
      <c r="K6" s="163">
        <f t="shared" si="0"/>
        <v>14</v>
      </c>
      <c r="L6" s="426">
        <v>9224</v>
      </c>
      <c r="M6" s="54"/>
      <c r="N6" s="256"/>
      <c r="O6" s="130"/>
      <c r="S6" s="31"/>
      <c r="T6" s="31"/>
      <c r="U6" s="31"/>
    </row>
    <row r="7" spans="8:30" x14ac:dyDescent="0.15">
      <c r="H7" s="53">
        <v>3018</v>
      </c>
      <c r="I7" s="119">
        <v>38</v>
      </c>
      <c r="J7" s="224" t="s">
        <v>39</v>
      </c>
      <c r="K7" s="163">
        <f t="shared" si="0"/>
        <v>38</v>
      </c>
      <c r="L7" s="426">
        <v>4098</v>
      </c>
      <c r="M7" s="54"/>
      <c r="N7" s="130"/>
      <c r="O7" s="130"/>
      <c r="S7" s="31"/>
      <c r="T7" s="31"/>
      <c r="U7" s="31"/>
    </row>
    <row r="8" spans="8:30" x14ac:dyDescent="0.15">
      <c r="H8" s="53">
        <v>2557</v>
      </c>
      <c r="I8" s="119">
        <v>15</v>
      </c>
      <c r="J8" s="224" t="s">
        <v>21</v>
      </c>
      <c r="K8" s="163">
        <f t="shared" si="0"/>
        <v>15</v>
      </c>
      <c r="L8" s="426">
        <v>3173</v>
      </c>
      <c r="M8" s="54"/>
      <c r="N8" s="130"/>
      <c r="O8" s="130"/>
      <c r="S8" s="31"/>
      <c r="T8" s="31"/>
      <c r="U8" s="31"/>
    </row>
    <row r="9" spans="8:30" x14ac:dyDescent="0.15">
      <c r="H9" s="127">
        <v>2339</v>
      </c>
      <c r="I9" s="119">
        <v>34</v>
      </c>
      <c r="J9" s="224" t="s">
        <v>1</v>
      </c>
      <c r="K9" s="163">
        <f t="shared" si="0"/>
        <v>34</v>
      </c>
      <c r="L9" s="426">
        <v>1528</v>
      </c>
      <c r="M9" s="54"/>
      <c r="N9" s="130"/>
      <c r="O9" s="130"/>
      <c r="S9" s="31"/>
      <c r="T9" s="31"/>
      <c r="U9" s="31"/>
    </row>
    <row r="10" spans="8:30" x14ac:dyDescent="0.15">
      <c r="H10" s="267">
        <v>2166</v>
      </c>
      <c r="I10" s="194">
        <v>36</v>
      </c>
      <c r="J10" s="227" t="s">
        <v>5</v>
      </c>
      <c r="K10" s="163">
        <f t="shared" si="0"/>
        <v>36</v>
      </c>
      <c r="L10" s="426">
        <v>1578</v>
      </c>
      <c r="S10" s="31"/>
      <c r="T10" s="31"/>
      <c r="U10" s="31"/>
    </row>
    <row r="11" spans="8:30" x14ac:dyDescent="0.15">
      <c r="H11" s="139">
        <v>2138</v>
      </c>
      <c r="I11" s="119">
        <v>37</v>
      </c>
      <c r="J11" s="224" t="s">
        <v>38</v>
      </c>
      <c r="K11" s="163">
        <f t="shared" si="0"/>
        <v>37</v>
      </c>
      <c r="L11" s="426">
        <v>2408</v>
      </c>
      <c r="M11" s="54"/>
      <c r="N11" s="130"/>
      <c r="O11" s="130"/>
      <c r="S11" s="31"/>
      <c r="T11" s="31"/>
      <c r="U11" s="31"/>
    </row>
    <row r="12" spans="8:30" x14ac:dyDescent="0.15">
      <c r="H12" s="447">
        <v>1753</v>
      </c>
      <c r="I12" s="194">
        <v>24</v>
      </c>
      <c r="J12" s="227" t="s">
        <v>29</v>
      </c>
      <c r="K12" s="163">
        <f t="shared" si="0"/>
        <v>24</v>
      </c>
      <c r="L12" s="426">
        <v>2872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3">
        <v>852</v>
      </c>
      <c r="I13" s="528">
        <v>17</v>
      </c>
      <c r="J13" s="529" t="s">
        <v>22</v>
      </c>
      <c r="K13" s="163">
        <f t="shared" si="0"/>
        <v>17</v>
      </c>
      <c r="L13" s="426">
        <v>1549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127">
        <v>796</v>
      </c>
      <c r="I14" s="168">
        <v>25</v>
      </c>
      <c r="J14" s="245" t="s">
        <v>30</v>
      </c>
      <c r="K14" s="151" t="s">
        <v>8</v>
      </c>
      <c r="L14" s="427">
        <v>78430</v>
      </c>
      <c r="S14" s="31"/>
      <c r="T14" s="31"/>
      <c r="U14" s="31"/>
    </row>
    <row r="15" spans="8:30" x14ac:dyDescent="0.15">
      <c r="H15" s="127">
        <v>626</v>
      </c>
      <c r="I15" s="404">
        <v>40</v>
      </c>
      <c r="J15" s="225" t="s">
        <v>2</v>
      </c>
      <c r="K15" s="61"/>
      <c r="L15" s="1" t="s">
        <v>67</v>
      </c>
      <c r="M15" s="536" t="s">
        <v>112</v>
      </c>
      <c r="N15" s="51" t="s">
        <v>83</v>
      </c>
      <c r="S15" s="31"/>
      <c r="T15" s="31"/>
      <c r="U15" s="31"/>
    </row>
    <row r="16" spans="8:30" x14ac:dyDescent="0.15">
      <c r="H16" s="53">
        <v>377</v>
      </c>
      <c r="I16" s="119">
        <v>1</v>
      </c>
      <c r="J16" s="224" t="s">
        <v>4</v>
      </c>
      <c r="K16" s="163">
        <f>SUM(I4)</f>
        <v>33</v>
      </c>
      <c r="L16" s="224" t="s">
        <v>0</v>
      </c>
      <c r="M16" s="428">
        <v>25604</v>
      </c>
      <c r="N16" s="128">
        <f>SUM(H4)</f>
        <v>23209</v>
      </c>
      <c r="O16" s="54"/>
      <c r="P16" s="21"/>
      <c r="S16" s="31"/>
      <c r="T16" s="31"/>
      <c r="U16" s="31"/>
    </row>
    <row r="17" spans="1:21" x14ac:dyDescent="0.15">
      <c r="H17" s="127">
        <v>124</v>
      </c>
      <c r="I17" s="119">
        <v>21</v>
      </c>
      <c r="J17" s="224" t="s">
        <v>26</v>
      </c>
      <c r="K17" s="163">
        <f t="shared" ref="K17:K25" si="1">SUM(I5)</f>
        <v>26</v>
      </c>
      <c r="L17" s="224" t="s">
        <v>31</v>
      </c>
      <c r="M17" s="429">
        <v>15679</v>
      </c>
      <c r="N17" s="128">
        <f t="shared" ref="N17:N25" si="2">SUM(H5)</f>
        <v>13949</v>
      </c>
      <c r="O17" s="54"/>
      <c r="P17" s="21"/>
      <c r="S17" s="31"/>
      <c r="T17" s="31"/>
      <c r="U17" s="31"/>
    </row>
    <row r="18" spans="1:21" x14ac:dyDescent="0.15">
      <c r="H18" s="472">
        <v>103</v>
      </c>
      <c r="I18" s="119">
        <v>23</v>
      </c>
      <c r="J18" s="224" t="s">
        <v>28</v>
      </c>
      <c r="K18" s="163">
        <f t="shared" si="1"/>
        <v>14</v>
      </c>
      <c r="L18" s="224" t="s">
        <v>20</v>
      </c>
      <c r="M18" s="429">
        <v>7192</v>
      </c>
      <c r="N18" s="128">
        <f t="shared" si="2"/>
        <v>5869</v>
      </c>
      <c r="O18" s="54"/>
      <c r="P18" s="21"/>
      <c r="S18" s="31"/>
      <c r="T18" s="31"/>
      <c r="U18" s="31"/>
    </row>
    <row r="19" spans="1:21" x14ac:dyDescent="0.15">
      <c r="H19" s="128">
        <v>69</v>
      </c>
      <c r="I19" s="119">
        <v>16</v>
      </c>
      <c r="J19" s="224" t="s">
        <v>3</v>
      </c>
      <c r="K19" s="163">
        <f t="shared" si="1"/>
        <v>38</v>
      </c>
      <c r="L19" s="224" t="s">
        <v>39</v>
      </c>
      <c r="M19" s="429">
        <v>3253</v>
      </c>
      <c r="N19" s="128">
        <f t="shared" si="2"/>
        <v>3018</v>
      </c>
      <c r="O19" s="54"/>
      <c r="P19" s="21"/>
      <c r="S19" s="31"/>
      <c r="T19" s="31"/>
      <c r="U19" s="31"/>
    </row>
    <row r="20" spans="1:21" ht="14.25" thickBot="1" x14ac:dyDescent="0.2">
      <c r="H20" s="53">
        <v>30</v>
      </c>
      <c r="I20" s="119">
        <v>9</v>
      </c>
      <c r="J20" s="454" t="s">
        <v>202</v>
      </c>
      <c r="K20" s="163">
        <f t="shared" si="1"/>
        <v>15</v>
      </c>
      <c r="L20" s="224" t="s">
        <v>21</v>
      </c>
      <c r="M20" s="429">
        <v>2242</v>
      </c>
      <c r="N20" s="128">
        <f t="shared" si="2"/>
        <v>2557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214</v>
      </c>
      <c r="D21" s="74" t="s">
        <v>215</v>
      </c>
      <c r="E21" s="74" t="s">
        <v>54</v>
      </c>
      <c r="F21" s="74" t="s">
        <v>53</v>
      </c>
      <c r="G21" s="74" t="s">
        <v>55</v>
      </c>
      <c r="H21" s="267">
        <v>23</v>
      </c>
      <c r="I21" s="119">
        <v>2</v>
      </c>
      <c r="J21" s="224" t="s">
        <v>6</v>
      </c>
      <c r="K21" s="163">
        <f t="shared" si="1"/>
        <v>34</v>
      </c>
      <c r="L21" s="224" t="s">
        <v>1</v>
      </c>
      <c r="M21" s="429">
        <v>2532</v>
      </c>
      <c r="N21" s="128">
        <f t="shared" si="2"/>
        <v>2339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23209</v>
      </c>
      <c r="D22" s="128">
        <f>SUM(L4)</f>
        <v>26989</v>
      </c>
      <c r="E22" s="66">
        <f t="shared" ref="E22:E32" si="4">SUM(N16/M16*100)</f>
        <v>90.645992813622868</v>
      </c>
      <c r="F22" s="70">
        <f>SUM(C22/D22*100)</f>
        <v>85.994293971618063</v>
      </c>
      <c r="G22" s="5"/>
      <c r="H22" s="131">
        <v>15</v>
      </c>
      <c r="I22" s="119">
        <v>31</v>
      </c>
      <c r="J22" s="224" t="s">
        <v>126</v>
      </c>
      <c r="K22" s="163">
        <f t="shared" si="1"/>
        <v>36</v>
      </c>
      <c r="L22" s="227" t="s">
        <v>5</v>
      </c>
      <c r="M22" s="429">
        <v>2082</v>
      </c>
      <c r="N22" s="128">
        <f t="shared" si="2"/>
        <v>2166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13949</v>
      </c>
      <c r="D23" s="128">
        <f>SUM(L5)</f>
        <v>20560</v>
      </c>
      <c r="E23" s="66">
        <f t="shared" si="4"/>
        <v>88.966133044199253</v>
      </c>
      <c r="F23" s="70">
        <f t="shared" ref="F23:F32" si="5">SUM(C23/D23*100)</f>
        <v>67.845330739299612</v>
      </c>
      <c r="G23" s="5"/>
      <c r="H23" s="131">
        <v>9</v>
      </c>
      <c r="I23" s="119">
        <v>4</v>
      </c>
      <c r="J23" s="224" t="s">
        <v>12</v>
      </c>
      <c r="K23" s="163">
        <f t="shared" si="1"/>
        <v>37</v>
      </c>
      <c r="L23" s="224" t="s">
        <v>38</v>
      </c>
      <c r="M23" s="429">
        <v>1885</v>
      </c>
      <c r="N23" s="128">
        <f t="shared" si="2"/>
        <v>2138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5869</v>
      </c>
      <c r="D24" s="128">
        <f t="shared" ref="D24:D31" si="6">SUM(L6)</f>
        <v>9224</v>
      </c>
      <c r="E24" s="66">
        <f t="shared" si="4"/>
        <v>81.604560622914349</v>
      </c>
      <c r="F24" s="70">
        <f t="shared" si="5"/>
        <v>63.627493495229835</v>
      </c>
      <c r="G24" s="5"/>
      <c r="H24" s="131">
        <v>2</v>
      </c>
      <c r="I24" s="119">
        <v>3</v>
      </c>
      <c r="J24" s="224" t="s">
        <v>11</v>
      </c>
      <c r="K24" s="163">
        <f t="shared" si="1"/>
        <v>24</v>
      </c>
      <c r="L24" s="227" t="s">
        <v>29</v>
      </c>
      <c r="M24" s="429">
        <v>2120</v>
      </c>
      <c r="N24" s="128">
        <f t="shared" si="2"/>
        <v>1753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39</v>
      </c>
      <c r="C25" s="52">
        <f t="shared" si="3"/>
        <v>3018</v>
      </c>
      <c r="D25" s="128">
        <f t="shared" si="6"/>
        <v>4098</v>
      </c>
      <c r="E25" s="66">
        <f t="shared" si="4"/>
        <v>92.775899169996919</v>
      </c>
      <c r="F25" s="70">
        <f t="shared" si="5"/>
        <v>73.645680819912158</v>
      </c>
      <c r="G25" s="5"/>
      <c r="H25" s="131">
        <v>0</v>
      </c>
      <c r="I25" s="119">
        <v>5</v>
      </c>
      <c r="J25" s="224" t="s">
        <v>13</v>
      </c>
      <c r="K25" s="252">
        <f t="shared" si="1"/>
        <v>17</v>
      </c>
      <c r="L25" s="529" t="s">
        <v>22</v>
      </c>
      <c r="M25" s="430">
        <v>752</v>
      </c>
      <c r="N25" s="233">
        <f t="shared" si="2"/>
        <v>852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21</v>
      </c>
      <c r="C26" s="52">
        <f t="shared" si="3"/>
        <v>2557</v>
      </c>
      <c r="D26" s="128">
        <f t="shared" si="6"/>
        <v>3173</v>
      </c>
      <c r="E26" s="66">
        <f t="shared" si="4"/>
        <v>114.04995539696698</v>
      </c>
      <c r="F26" s="70">
        <f t="shared" si="5"/>
        <v>80.586196028994635</v>
      </c>
      <c r="G26" s="16"/>
      <c r="H26" s="131">
        <v>0</v>
      </c>
      <c r="I26" s="119">
        <v>6</v>
      </c>
      <c r="J26" s="224" t="s">
        <v>14</v>
      </c>
      <c r="K26" s="5"/>
      <c r="L26" s="505" t="s">
        <v>192</v>
      </c>
      <c r="M26" s="431">
        <v>65476</v>
      </c>
      <c r="N26" s="265">
        <f>SUM(H44)</f>
        <v>60024</v>
      </c>
      <c r="S26" s="31"/>
      <c r="T26" s="31"/>
      <c r="U26" s="31"/>
    </row>
    <row r="27" spans="1:21" x14ac:dyDescent="0.15">
      <c r="A27" s="76">
        <v>6</v>
      </c>
      <c r="B27" s="224" t="s">
        <v>1</v>
      </c>
      <c r="C27" s="52">
        <f t="shared" si="3"/>
        <v>2339</v>
      </c>
      <c r="D27" s="128">
        <f t="shared" si="6"/>
        <v>1528</v>
      </c>
      <c r="E27" s="66">
        <f t="shared" si="4"/>
        <v>92.37756714060032</v>
      </c>
      <c r="F27" s="70">
        <f t="shared" si="5"/>
        <v>153.07591623036649</v>
      </c>
      <c r="G27" s="5"/>
      <c r="H27" s="131">
        <v>0</v>
      </c>
      <c r="I27" s="119">
        <v>7</v>
      </c>
      <c r="J27" s="224" t="s">
        <v>15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5</v>
      </c>
      <c r="C28" s="52">
        <f t="shared" si="3"/>
        <v>2166</v>
      </c>
      <c r="D28" s="128">
        <f t="shared" si="6"/>
        <v>1578</v>
      </c>
      <c r="E28" s="66">
        <f t="shared" si="4"/>
        <v>104.03458213256485</v>
      </c>
      <c r="F28" s="70">
        <f t="shared" si="5"/>
        <v>137.26235741444867</v>
      </c>
      <c r="G28" s="5"/>
      <c r="H28" s="176">
        <v>0</v>
      </c>
      <c r="I28" s="119">
        <v>8</v>
      </c>
      <c r="J28" s="224" t="s">
        <v>16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38</v>
      </c>
      <c r="C29" s="52">
        <f t="shared" si="3"/>
        <v>2138</v>
      </c>
      <c r="D29" s="128">
        <f t="shared" si="6"/>
        <v>2408</v>
      </c>
      <c r="E29" s="66">
        <f t="shared" si="4"/>
        <v>113.42175066312998</v>
      </c>
      <c r="F29" s="70">
        <f t="shared" si="5"/>
        <v>88.787375415282384</v>
      </c>
      <c r="G29" s="15"/>
      <c r="H29" s="176">
        <v>0</v>
      </c>
      <c r="I29" s="119">
        <v>10</v>
      </c>
      <c r="J29" s="224" t="s">
        <v>17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29</v>
      </c>
      <c r="C30" s="52">
        <f t="shared" si="3"/>
        <v>1753</v>
      </c>
      <c r="D30" s="128">
        <f t="shared" si="6"/>
        <v>2872</v>
      </c>
      <c r="E30" s="66">
        <f t="shared" si="4"/>
        <v>82.688679245283012</v>
      </c>
      <c r="F30" s="70">
        <f t="shared" si="5"/>
        <v>61.037604456824511</v>
      </c>
      <c r="G30" s="16"/>
      <c r="H30" s="534">
        <v>0</v>
      </c>
      <c r="I30" s="119">
        <v>11</v>
      </c>
      <c r="J30" s="224" t="s">
        <v>18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29" t="s">
        <v>22</v>
      </c>
      <c r="C31" s="52">
        <f t="shared" si="3"/>
        <v>852</v>
      </c>
      <c r="D31" s="128">
        <f t="shared" si="6"/>
        <v>1549</v>
      </c>
      <c r="E31" s="66">
        <f t="shared" si="4"/>
        <v>113.29787234042554</v>
      </c>
      <c r="F31" s="70">
        <f t="shared" si="5"/>
        <v>55.003227888960616</v>
      </c>
      <c r="G31" s="132"/>
      <c r="H31" s="176">
        <v>0</v>
      </c>
      <c r="I31" s="119">
        <v>12</v>
      </c>
      <c r="J31" s="224" t="s">
        <v>19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60024</v>
      </c>
      <c r="D32" s="82">
        <f>SUM(L14)</f>
        <v>78430</v>
      </c>
      <c r="E32" s="85">
        <f t="shared" si="4"/>
        <v>91.673284867737792</v>
      </c>
      <c r="F32" s="83">
        <f t="shared" si="5"/>
        <v>76.531939308937908</v>
      </c>
      <c r="G32" s="84"/>
      <c r="H32" s="550">
        <v>0</v>
      </c>
      <c r="I32" s="119">
        <v>13</v>
      </c>
      <c r="J32" s="224" t="s">
        <v>7</v>
      </c>
      <c r="L32" s="36"/>
      <c r="M32" s="31"/>
      <c r="S32" s="31"/>
      <c r="T32" s="31"/>
      <c r="U32" s="31"/>
    </row>
    <row r="33" spans="1:30" x14ac:dyDescent="0.15">
      <c r="H33" s="139">
        <v>0</v>
      </c>
      <c r="I33" s="119">
        <v>18</v>
      </c>
      <c r="J33" s="224" t="s">
        <v>23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128">
        <v>0</v>
      </c>
      <c r="I34" s="119">
        <v>19</v>
      </c>
      <c r="J34" s="224" t="s">
        <v>24</v>
      </c>
      <c r="L34" s="295"/>
      <c r="M34" s="31"/>
      <c r="S34" s="31"/>
      <c r="T34" s="31"/>
      <c r="U34" s="31"/>
    </row>
    <row r="35" spans="1:30" x14ac:dyDescent="0.15">
      <c r="H35" s="169">
        <v>0</v>
      </c>
      <c r="I35" s="119">
        <v>20</v>
      </c>
      <c r="J35" s="224" t="s">
        <v>25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52">
        <v>0</v>
      </c>
      <c r="I36" s="119">
        <v>22</v>
      </c>
      <c r="J36" s="224" t="s">
        <v>27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267">
        <v>0</v>
      </c>
      <c r="I37" s="119">
        <v>27</v>
      </c>
      <c r="J37" s="224" t="s">
        <v>32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267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549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53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 x14ac:dyDescent="0.15">
      <c r="H41" s="127">
        <v>0</v>
      </c>
      <c r="I41" s="119">
        <v>32</v>
      </c>
      <c r="J41" s="224" t="s">
        <v>36</v>
      </c>
      <c r="L41" s="57"/>
      <c r="M41" s="31"/>
      <c r="S41" s="31"/>
      <c r="T41" s="31"/>
      <c r="U41" s="31"/>
    </row>
    <row r="42" spans="1:30" x14ac:dyDescent="0.15">
      <c r="H42" s="452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 x14ac:dyDescent="0.15">
      <c r="H43" s="243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 x14ac:dyDescent="0.15">
      <c r="H44" s="164">
        <f>SUM(H4:H43)</f>
        <v>60024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216</v>
      </c>
      <c r="I47" s="119"/>
      <c r="J47" s="250" t="s">
        <v>79</v>
      </c>
      <c r="K47" s="5"/>
      <c r="L47" s="413" t="s">
        <v>215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128">
        <v>49922</v>
      </c>
      <c r="I49" s="119">
        <v>26</v>
      </c>
      <c r="J49" s="224" t="s">
        <v>31</v>
      </c>
      <c r="K49" s="5">
        <f>SUM(I49)</f>
        <v>26</v>
      </c>
      <c r="L49" s="419">
        <v>57662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52">
        <v>16994</v>
      </c>
      <c r="I50" s="119">
        <v>33</v>
      </c>
      <c r="J50" s="224" t="s">
        <v>0</v>
      </c>
      <c r="K50" s="5">
        <f t="shared" ref="K50:K58" si="7">SUM(I50)</f>
        <v>33</v>
      </c>
      <c r="L50" s="419">
        <v>17518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452">
        <v>13448</v>
      </c>
      <c r="I51" s="119">
        <v>13</v>
      </c>
      <c r="J51" s="224" t="s">
        <v>7</v>
      </c>
      <c r="K51" s="5">
        <f t="shared" si="7"/>
        <v>13</v>
      </c>
      <c r="L51" s="419">
        <v>13468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397">
        <v>8029</v>
      </c>
      <c r="I52" s="119">
        <v>25</v>
      </c>
      <c r="J52" s="224" t="s">
        <v>30</v>
      </c>
      <c r="K52" s="5">
        <f t="shared" si="7"/>
        <v>25</v>
      </c>
      <c r="L52" s="419">
        <v>8345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214</v>
      </c>
      <c r="D53" s="74" t="s">
        <v>215</v>
      </c>
      <c r="E53" s="74" t="s">
        <v>54</v>
      </c>
      <c r="F53" s="74" t="s">
        <v>53</v>
      </c>
      <c r="G53" s="74" t="s">
        <v>55</v>
      </c>
      <c r="H53" s="53">
        <v>7584</v>
      </c>
      <c r="I53" s="119">
        <v>34</v>
      </c>
      <c r="J53" s="224" t="s">
        <v>1</v>
      </c>
      <c r="K53" s="5">
        <f t="shared" si="7"/>
        <v>34</v>
      </c>
      <c r="L53" s="419">
        <v>8272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49922</v>
      </c>
      <c r="D54" s="139">
        <f>SUM(L49)</f>
        <v>57662</v>
      </c>
      <c r="E54" s="66">
        <f t="shared" ref="E54:E64" si="9">SUM(N63/M63*100)</f>
        <v>105.49873203719358</v>
      </c>
      <c r="F54" s="66">
        <f>SUM(C54/D54*100)</f>
        <v>86.576948423571849</v>
      </c>
      <c r="G54" s="5"/>
      <c r="H54" s="127">
        <v>7002</v>
      </c>
      <c r="I54" s="119">
        <v>40</v>
      </c>
      <c r="J54" s="224" t="s">
        <v>2</v>
      </c>
      <c r="K54" s="5">
        <f t="shared" si="7"/>
        <v>40</v>
      </c>
      <c r="L54" s="419">
        <v>3253</v>
      </c>
      <c r="M54" s="31"/>
      <c r="N54" s="500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0</v>
      </c>
      <c r="C55" s="52">
        <f t="shared" si="8"/>
        <v>16994</v>
      </c>
      <c r="D55" s="139">
        <f t="shared" ref="D55:D64" si="10">SUM(L50)</f>
        <v>17518</v>
      </c>
      <c r="E55" s="66">
        <f t="shared" si="9"/>
        <v>97.96506600564939</v>
      </c>
      <c r="F55" s="66">
        <f t="shared" ref="F55:F64" si="11">SUM(C55/D55*100)</f>
        <v>97.008790957871909</v>
      </c>
      <c r="G55" s="5"/>
      <c r="H55" s="127">
        <v>4296</v>
      </c>
      <c r="I55" s="119">
        <v>36</v>
      </c>
      <c r="J55" s="224" t="s">
        <v>5</v>
      </c>
      <c r="K55" s="5">
        <f t="shared" si="7"/>
        <v>36</v>
      </c>
      <c r="L55" s="419">
        <v>2671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7</v>
      </c>
      <c r="C56" s="52">
        <f t="shared" si="8"/>
        <v>13448</v>
      </c>
      <c r="D56" s="139">
        <f t="shared" si="10"/>
        <v>13468</v>
      </c>
      <c r="E56" s="66">
        <f t="shared" si="9"/>
        <v>151.93763416563101</v>
      </c>
      <c r="F56" s="66">
        <f t="shared" si="11"/>
        <v>99.851499851499852</v>
      </c>
      <c r="G56" s="5"/>
      <c r="H56" s="127">
        <v>3639</v>
      </c>
      <c r="I56" s="119">
        <v>24</v>
      </c>
      <c r="J56" s="224" t="s">
        <v>29</v>
      </c>
      <c r="K56" s="5">
        <f t="shared" si="7"/>
        <v>24</v>
      </c>
      <c r="L56" s="419">
        <v>3382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30</v>
      </c>
      <c r="C57" s="52">
        <f t="shared" si="8"/>
        <v>8029</v>
      </c>
      <c r="D57" s="139">
        <f t="shared" si="10"/>
        <v>8345</v>
      </c>
      <c r="E57" s="66">
        <f t="shared" si="9"/>
        <v>93.197910621009868</v>
      </c>
      <c r="F57" s="66">
        <f t="shared" si="11"/>
        <v>96.21330137807071</v>
      </c>
      <c r="G57" s="5"/>
      <c r="H57" s="176">
        <v>2554</v>
      </c>
      <c r="I57" s="119">
        <v>16</v>
      </c>
      <c r="J57" s="224" t="s">
        <v>3</v>
      </c>
      <c r="K57" s="5">
        <f t="shared" si="7"/>
        <v>16</v>
      </c>
      <c r="L57" s="419">
        <v>6769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1</v>
      </c>
      <c r="C58" s="52">
        <f t="shared" si="8"/>
        <v>7584</v>
      </c>
      <c r="D58" s="139">
        <f t="shared" si="10"/>
        <v>8272</v>
      </c>
      <c r="E58" s="66">
        <f t="shared" si="9"/>
        <v>101.93548387096773</v>
      </c>
      <c r="F58" s="66">
        <f t="shared" si="11"/>
        <v>91.682785299806582</v>
      </c>
      <c r="G58" s="16"/>
      <c r="H58" s="447">
        <v>1705</v>
      </c>
      <c r="I58" s="194">
        <v>15</v>
      </c>
      <c r="J58" s="227" t="s">
        <v>21</v>
      </c>
      <c r="K58" s="18">
        <f t="shared" si="7"/>
        <v>15</v>
      </c>
      <c r="L58" s="420">
        <v>2213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2</v>
      </c>
      <c r="C59" s="52">
        <f t="shared" si="8"/>
        <v>7002</v>
      </c>
      <c r="D59" s="139">
        <f t="shared" si="10"/>
        <v>3253</v>
      </c>
      <c r="E59" s="66">
        <f t="shared" si="9"/>
        <v>180.09259259259258</v>
      </c>
      <c r="F59" s="66">
        <f t="shared" si="11"/>
        <v>215.24746387949585</v>
      </c>
      <c r="G59" s="5"/>
      <c r="H59" s="544">
        <v>1509</v>
      </c>
      <c r="I59" s="460">
        <v>38</v>
      </c>
      <c r="J59" s="304" t="s">
        <v>39</v>
      </c>
      <c r="K59" s="12" t="s">
        <v>75</v>
      </c>
      <c r="L59" s="421">
        <v>128600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5</v>
      </c>
      <c r="C60" s="52">
        <f t="shared" si="8"/>
        <v>4296</v>
      </c>
      <c r="D60" s="139">
        <f t="shared" si="10"/>
        <v>2671</v>
      </c>
      <c r="E60" s="66">
        <f t="shared" si="9"/>
        <v>84.351070096210492</v>
      </c>
      <c r="F60" s="66">
        <f t="shared" si="11"/>
        <v>160.83863721452641</v>
      </c>
      <c r="G60" s="5"/>
      <c r="H60" s="131">
        <v>1132</v>
      </c>
      <c r="I60" s="197">
        <v>22</v>
      </c>
      <c r="J60" s="224" t="s">
        <v>27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29</v>
      </c>
      <c r="C61" s="52">
        <f t="shared" si="8"/>
        <v>3639</v>
      </c>
      <c r="D61" s="139">
        <f t="shared" si="10"/>
        <v>3382</v>
      </c>
      <c r="E61" s="66">
        <f t="shared" si="9"/>
        <v>134.13195724290455</v>
      </c>
      <c r="F61" s="66">
        <f t="shared" si="11"/>
        <v>107.59905381431105</v>
      </c>
      <c r="G61" s="15"/>
      <c r="H61" s="131">
        <v>499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3</v>
      </c>
      <c r="C62" s="52">
        <f t="shared" si="8"/>
        <v>2554</v>
      </c>
      <c r="D62" s="139">
        <f t="shared" si="10"/>
        <v>6769</v>
      </c>
      <c r="E62" s="66">
        <f t="shared" si="9"/>
        <v>73.054919908466815</v>
      </c>
      <c r="F62" s="66">
        <f t="shared" si="11"/>
        <v>37.730831732899986</v>
      </c>
      <c r="G62" s="16"/>
      <c r="H62" s="131">
        <v>384</v>
      </c>
      <c r="I62" s="244">
        <v>21</v>
      </c>
      <c r="J62" s="5" t="s">
        <v>189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21</v>
      </c>
      <c r="C63" s="447">
        <f t="shared" si="8"/>
        <v>1705</v>
      </c>
      <c r="D63" s="195">
        <f t="shared" si="10"/>
        <v>2213</v>
      </c>
      <c r="E63" s="72">
        <f t="shared" si="9"/>
        <v>95.786516853932582</v>
      </c>
      <c r="F63" s="72">
        <f t="shared" si="11"/>
        <v>77.044735652959787</v>
      </c>
      <c r="G63" s="132"/>
      <c r="H63" s="131">
        <v>240</v>
      </c>
      <c r="I63" s="119">
        <v>19</v>
      </c>
      <c r="J63" s="224" t="s">
        <v>24</v>
      </c>
      <c r="K63" s="5">
        <f>SUM(K49)</f>
        <v>26</v>
      </c>
      <c r="L63" s="224" t="s">
        <v>31</v>
      </c>
      <c r="M63" s="236">
        <v>47320</v>
      </c>
      <c r="N63" s="128">
        <f>SUM(H49)</f>
        <v>49922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119518</v>
      </c>
      <c r="D64" s="196">
        <f t="shared" si="10"/>
        <v>128600</v>
      </c>
      <c r="E64" s="85">
        <f t="shared" si="9"/>
        <v>107.77388026727503</v>
      </c>
      <c r="F64" s="85">
        <f t="shared" si="11"/>
        <v>92.937791601866252</v>
      </c>
      <c r="G64" s="84"/>
      <c r="H64" s="176">
        <v>120</v>
      </c>
      <c r="I64" s="119">
        <v>39</v>
      </c>
      <c r="J64" s="224" t="s">
        <v>40</v>
      </c>
      <c r="K64" s="5">
        <f t="shared" ref="K64:K72" si="12">SUM(K50)</f>
        <v>33</v>
      </c>
      <c r="L64" s="224" t="s">
        <v>0</v>
      </c>
      <c r="M64" s="236">
        <v>17347</v>
      </c>
      <c r="N64" s="128">
        <f t="shared" ref="N64:N72" si="13">SUM(H50)</f>
        <v>16994</v>
      </c>
      <c r="O64" s="54"/>
      <c r="S64" s="31"/>
      <c r="T64" s="31"/>
      <c r="U64" s="31"/>
      <c r="V64" s="31"/>
    </row>
    <row r="65" spans="2:22" x14ac:dyDescent="0.15">
      <c r="H65" s="128">
        <v>113</v>
      </c>
      <c r="I65" s="119">
        <v>9</v>
      </c>
      <c r="J65" s="454" t="s">
        <v>199</v>
      </c>
      <c r="K65" s="5">
        <f t="shared" si="12"/>
        <v>13</v>
      </c>
      <c r="L65" s="224" t="s">
        <v>7</v>
      </c>
      <c r="M65" s="236">
        <v>8851</v>
      </c>
      <c r="N65" s="128">
        <f t="shared" si="13"/>
        <v>13448</v>
      </c>
      <c r="O65" s="54"/>
      <c r="S65" s="31"/>
      <c r="T65" s="31"/>
      <c r="U65" s="31"/>
      <c r="V65" s="31"/>
    </row>
    <row r="66" spans="2:22" x14ac:dyDescent="0.15">
      <c r="H66" s="52">
        <v>106</v>
      </c>
      <c r="I66" s="119">
        <v>23</v>
      </c>
      <c r="J66" s="224" t="s">
        <v>28</v>
      </c>
      <c r="K66" s="5">
        <f t="shared" si="12"/>
        <v>25</v>
      </c>
      <c r="L66" s="224" t="s">
        <v>30</v>
      </c>
      <c r="M66" s="236">
        <v>8615</v>
      </c>
      <c r="N66" s="128">
        <f t="shared" si="13"/>
        <v>8029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128">
        <v>105</v>
      </c>
      <c r="I67" s="119">
        <v>4</v>
      </c>
      <c r="J67" s="224" t="s">
        <v>12</v>
      </c>
      <c r="K67" s="5">
        <f t="shared" si="12"/>
        <v>34</v>
      </c>
      <c r="L67" s="224" t="s">
        <v>1</v>
      </c>
      <c r="M67" s="236">
        <v>7440</v>
      </c>
      <c r="N67" s="128">
        <f t="shared" si="13"/>
        <v>7584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46</v>
      </c>
      <c r="I68" s="119">
        <v>37</v>
      </c>
      <c r="J68" s="224" t="s">
        <v>38</v>
      </c>
      <c r="K68" s="5">
        <f t="shared" si="12"/>
        <v>40</v>
      </c>
      <c r="L68" s="224" t="s">
        <v>2</v>
      </c>
      <c r="M68" s="236">
        <v>3888</v>
      </c>
      <c r="N68" s="128">
        <f t="shared" si="13"/>
        <v>7002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53">
        <v>36</v>
      </c>
      <c r="I69" s="119">
        <v>27</v>
      </c>
      <c r="J69" s="224" t="s">
        <v>32</v>
      </c>
      <c r="K69" s="5">
        <f t="shared" si="12"/>
        <v>36</v>
      </c>
      <c r="L69" s="224" t="s">
        <v>5</v>
      </c>
      <c r="M69" s="236">
        <v>5093</v>
      </c>
      <c r="N69" s="128">
        <f t="shared" si="13"/>
        <v>4296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53">
        <v>24</v>
      </c>
      <c r="I70" s="119">
        <v>1</v>
      </c>
      <c r="J70" s="224" t="s">
        <v>4</v>
      </c>
      <c r="K70" s="5">
        <f t="shared" si="12"/>
        <v>24</v>
      </c>
      <c r="L70" s="224" t="s">
        <v>29</v>
      </c>
      <c r="M70" s="236">
        <v>2713</v>
      </c>
      <c r="N70" s="128">
        <f t="shared" si="13"/>
        <v>3639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127">
        <v>23</v>
      </c>
      <c r="I71" s="119">
        <v>29</v>
      </c>
      <c r="J71" s="224" t="s">
        <v>116</v>
      </c>
      <c r="K71" s="5">
        <f t="shared" si="12"/>
        <v>16</v>
      </c>
      <c r="L71" s="224" t="s">
        <v>3</v>
      </c>
      <c r="M71" s="236">
        <v>3496</v>
      </c>
      <c r="N71" s="128">
        <f t="shared" si="13"/>
        <v>2554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452">
        <v>8</v>
      </c>
      <c r="I72" s="119">
        <v>30</v>
      </c>
      <c r="J72" s="224" t="s">
        <v>34</v>
      </c>
      <c r="K72" s="5">
        <f t="shared" si="12"/>
        <v>15</v>
      </c>
      <c r="L72" s="227" t="s">
        <v>21</v>
      </c>
      <c r="M72" s="237">
        <v>1780</v>
      </c>
      <c r="N72" s="128">
        <f t="shared" si="13"/>
        <v>1705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0</v>
      </c>
      <c r="I73" s="119">
        <v>2</v>
      </c>
      <c r="J73" s="224" t="s">
        <v>6</v>
      </c>
      <c r="K73" s="52"/>
      <c r="L73" s="383" t="s">
        <v>106</v>
      </c>
      <c r="M73" s="235">
        <v>110897</v>
      </c>
      <c r="N73" s="234">
        <f>SUM(H89)</f>
        <v>119518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397">
        <v>0</v>
      </c>
      <c r="I74" s="119">
        <v>3</v>
      </c>
      <c r="J74" s="224" t="s">
        <v>11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5</v>
      </c>
      <c r="J75" s="224" t="s">
        <v>13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127">
        <v>0</v>
      </c>
      <c r="I76" s="119">
        <v>6</v>
      </c>
      <c r="J76" s="224" t="s">
        <v>14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53">
        <v>0</v>
      </c>
      <c r="I77" s="119">
        <v>7</v>
      </c>
      <c r="J77" s="224" t="s">
        <v>15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452">
        <v>0</v>
      </c>
      <c r="I78" s="119">
        <v>8</v>
      </c>
      <c r="J78" s="224" t="s">
        <v>16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128">
        <v>0</v>
      </c>
      <c r="I79" s="119">
        <v>10</v>
      </c>
      <c r="J79" s="224" t="s">
        <v>17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11</v>
      </c>
      <c r="J80" s="224" t="s">
        <v>18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169">
        <v>0</v>
      </c>
      <c r="I81" s="119">
        <v>12</v>
      </c>
      <c r="J81" s="224" t="s">
        <v>19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6">
        <v>0</v>
      </c>
      <c r="I82" s="119">
        <v>14</v>
      </c>
      <c r="J82" s="224" t="s">
        <v>20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53">
        <v>0</v>
      </c>
      <c r="I83" s="119">
        <v>18</v>
      </c>
      <c r="J83" s="224" t="s">
        <v>23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53">
        <v>0</v>
      </c>
      <c r="I84" s="119">
        <v>20</v>
      </c>
      <c r="J84" s="224" t="s">
        <v>25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28</v>
      </c>
      <c r="J85" s="224" t="s">
        <v>33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127">
        <v>0</v>
      </c>
      <c r="I86" s="119">
        <v>31</v>
      </c>
      <c r="J86" s="224" t="s">
        <v>117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127">
        <v>0</v>
      </c>
      <c r="I87" s="119">
        <v>32</v>
      </c>
      <c r="J87" s="224" t="s">
        <v>36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35</v>
      </c>
      <c r="J88" s="224" t="s">
        <v>37</v>
      </c>
      <c r="L88" s="57"/>
      <c r="M88" s="31"/>
      <c r="N88" s="31"/>
      <c r="O88" s="31"/>
      <c r="Q88" s="31"/>
    </row>
    <row r="89" spans="8:22" x14ac:dyDescent="0.15">
      <c r="H89" s="165">
        <f>SUM(H49:H88)</f>
        <v>119518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C18" sqref="C1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216</v>
      </c>
      <c r="I2" s="119"/>
      <c r="J2" s="259" t="s">
        <v>124</v>
      </c>
      <c r="K2" s="5"/>
      <c r="L2" s="251" t="s">
        <v>215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22673</v>
      </c>
      <c r="I4" s="119">
        <v>2</v>
      </c>
      <c r="J4" s="40" t="s">
        <v>6</v>
      </c>
      <c r="K4" s="277">
        <f>SUM(I4)</f>
        <v>2</v>
      </c>
      <c r="L4" s="374">
        <v>9219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53">
        <v>19762</v>
      </c>
      <c r="I5" s="119">
        <v>33</v>
      </c>
      <c r="J5" s="40" t="s">
        <v>0</v>
      </c>
      <c r="K5" s="277">
        <f t="shared" ref="K5:K13" si="0">SUM(I5)</f>
        <v>33</v>
      </c>
      <c r="L5" s="374">
        <v>19750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19013</v>
      </c>
      <c r="I6" s="119">
        <v>31</v>
      </c>
      <c r="J6" s="40" t="s">
        <v>71</v>
      </c>
      <c r="K6" s="277">
        <f t="shared" si="0"/>
        <v>31</v>
      </c>
      <c r="L6" s="374">
        <v>13904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18744</v>
      </c>
      <c r="I7" s="119">
        <v>3</v>
      </c>
      <c r="J7" s="40" t="s">
        <v>11</v>
      </c>
      <c r="K7" s="277">
        <f t="shared" si="0"/>
        <v>3</v>
      </c>
      <c r="L7" s="374">
        <v>23901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17988</v>
      </c>
      <c r="I8" s="119">
        <v>17</v>
      </c>
      <c r="J8" s="40" t="s">
        <v>22</v>
      </c>
      <c r="K8" s="277">
        <f t="shared" si="0"/>
        <v>17</v>
      </c>
      <c r="L8" s="374">
        <v>16668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15920</v>
      </c>
      <c r="I9" s="119">
        <v>34</v>
      </c>
      <c r="J9" s="40" t="s">
        <v>1</v>
      </c>
      <c r="K9" s="277">
        <f t="shared" si="0"/>
        <v>34</v>
      </c>
      <c r="L9" s="374">
        <v>15976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13885</v>
      </c>
      <c r="I10" s="119">
        <v>40</v>
      </c>
      <c r="J10" s="40" t="s">
        <v>2</v>
      </c>
      <c r="K10" s="277">
        <f t="shared" si="0"/>
        <v>40</v>
      </c>
      <c r="L10" s="374">
        <v>12569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10739</v>
      </c>
      <c r="I11" s="119">
        <v>13</v>
      </c>
      <c r="J11" s="40" t="s">
        <v>7</v>
      </c>
      <c r="K11" s="277">
        <f t="shared" si="0"/>
        <v>13</v>
      </c>
      <c r="L11" s="374">
        <v>10221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38">
        <v>6986</v>
      </c>
      <c r="I12" s="119">
        <v>11</v>
      </c>
      <c r="J12" s="40" t="s">
        <v>18</v>
      </c>
      <c r="K12" s="277">
        <f t="shared" si="0"/>
        <v>11</v>
      </c>
      <c r="L12" s="375">
        <v>9790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51">
        <v>6647</v>
      </c>
      <c r="I13" s="194">
        <v>16</v>
      </c>
      <c r="J13" s="103" t="s">
        <v>3</v>
      </c>
      <c r="K13" s="277">
        <f t="shared" si="0"/>
        <v>16</v>
      </c>
      <c r="L13" s="375">
        <v>8149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7">
        <v>6277</v>
      </c>
      <c r="I14" s="303">
        <v>25</v>
      </c>
      <c r="J14" s="520" t="s">
        <v>30</v>
      </c>
      <c r="K14" s="151" t="s">
        <v>8</v>
      </c>
      <c r="L14" s="376">
        <v>174537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5815</v>
      </c>
      <c r="I15" s="119">
        <v>38</v>
      </c>
      <c r="J15" s="40" t="s">
        <v>39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53">
        <v>5601</v>
      </c>
      <c r="I16" s="119">
        <v>21</v>
      </c>
      <c r="J16" s="454" t="s">
        <v>193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4899</v>
      </c>
      <c r="I17" s="119">
        <v>26</v>
      </c>
      <c r="J17" s="40" t="s">
        <v>31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4611</v>
      </c>
      <c r="I18" s="119">
        <v>24</v>
      </c>
      <c r="J18" s="404" t="s">
        <v>29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3069</v>
      </c>
      <c r="I19" s="119">
        <v>14</v>
      </c>
      <c r="J19" s="40" t="s">
        <v>20</v>
      </c>
      <c r="K19" s="163">
        <f>SUM(I4)</f>
        <v>2</v>
      </c>
      <c r="L19" s="40" t="s">
        <v>6</v>
      </c>
      <c r="M19" s="521">
        <v>18387</v>
      </c>
      <c r="N19" s="128">
        <f>SUM(H4)</f>
        <v>22673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216</v>
      </c>
      <c r="D20" s="74" t="s">
        <v>215</v>
      </c>
      <c r="E20" s="74" t="s">
        <v>54</v>
      </c>
      <c r="F20" s="74" t="s">
        <v>53</v>
      </c>
      <c r="G20" s="75" t="s">
        <v>55</v>
      </c>
      <c r="H20" s="127">
        <v>2067</v>
      </c>
      <c r="I20" s="119">
        <v>1</v>
      </c>
      <c r="J20" s="40" t="s">
        <v>4</v>
      </c>
      <c r="K20" s="163">
        <f t="shared" ref="K20:K28" si="1">SUM(I5)</f>
        <v>33</v>
      </c>
      <c r="L20" s="40" t="s">
        <v>0</v>
      </c>
      <c r="M20" s="522">
        <v>25066</v>
      </c>
      <c r="N20" s="128">
        <f t="shared" ref="N20:N28" si="2">SUM(H5)</f>
        <v>19762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6</v>
      </c>
      <c r="C21" s="276">
        <f>SUM(H4)</f>
        <v>22673</v>
      </c>
      <c r="D21" s="9">
        <f>SUM(L4)</f>
        <v>9219</v>
      </c>
      <c r="E21" s="66">
        <f t="shared" ref="E21:E30" si="3">SUM(N19/M19*100)</f>
        <v>123.30994724533637</v>
      </c>
      <c r="F21" s="66">
        <f t="shared" ref="F21:F31" si="4">SUM(C21/D21*100)</f>
        <v>245.93773728170083</v>
      </c>
      <c r="G21" s="77"/>
      <c r="H21" s="127">
        <v>1219</v>
      </c>
      <c r="I21" s="119">
        <v>9</v>
      </c>
      <c r="J21" s="454" t="s">
        <v>201</v>
      </c>
      <c r="K21" s="163">
        <f t="shared" si="1"/>
        <v>31</v>
      </c>
      <c r="L21" s="40" t="s">
        <v>71</v>
      </c>
      <c r="M21" s="522">
        <v>22798</v>
      </c>
      <c r="N21" s="128">
        <f t="shared" si="2"/>
        <v>19013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0</v>
      </c>
      <c r="C22" s="276">
        <f t="shared" ref="C22:C30" si="5">SUM(H5)</f>
        <v>19762</v>
      </c>
      <c r="D22" s="9">
        <f t="shared" ref="D22:D30" si="6">SUM(L5)</f>
        <v>19750</v>
      </c>
      <c r="E22" s="66">
        <f t="shared" si="3"/>
        <v>78.839862762307504</v>
      </c>
      <c r="F22" s="66">
        <f t="shared" si="4"/>
        <v>100.06075949367089</v>
      </c>
      <c r="G22" s="77"/>
      <c r="H22" s="127">
        <v>1084</v>
      </c>
      <c r="I22" s="119">
        <v>36</v>
      </c>
      <c r="J22" s="40" t="s">
        <v>5</v>
      </c>
      <c r="K22" s="163">
        <f t="shared" si="1"/>
        <v>3</v>
      </c>
      <c r="L22" s="40" t="s">
        <v>11</v>
      </c>
      <c r="M22" s="522">
        <v>16661</v>
      </c>
      <c r="N22" s="128">
        <f t="shared" si="2"/>
        <v>18744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71</v>
      </c>
      <c r="C23" s="541">
        <f t="shared" si="5"/>
        <v>19013</v>
      </c>
      <c r="D23" s="139">
        <f t="shared" si="6"/>
        <v>13904</v>
      </c>
      <c r="E23" s="542">
        <f t="shared" si="3"/>
        <v>83.397666461970346</v>
      </c>
      <c r="F23" s="542">
        <f t="shared" si="4"/>
        <v>136.74482163406213</v>
      </c>
      <c r="G23" s="77"/>
      <c r="H23" s="127">
        <v>675</v>
      </c>
      <c r="I23" s="119">
        <v>27</v>
      </c>
      <c r="J23" s="40" t="s">
        <v>32</v>
      </c>
      <c r="K23" s="163">
        <f t="shared" si="1"/>
        <v>17</v>
      </c>
      <c r="L23" s="40" t="s">
        <v>22</v>
      </c>
      <c r="M23" s="522">
        <v>22755</v>
      </c>
      <c r="N23" s="128">
        <f t="shared" si="2"/>
        <v>17988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11</v>
      </c>
      <c r="C24" s="276">
        <f t="shared" si="5"/>
        <v>18744</v>
      </c>
      <c r="D24" s="9">
        <f t="shared" si="6"/>
        <v>23901</v>
      </c>
      <c r="E24" s="66">
        <f t="shared" si="3"/>
        <v>112.50225076526019</v>
      </c>
      <c r="F24" s="66">
        <f t="shared" si="4"/>
        <v>78.423496924814856</v>
      </c>
      <c r="G24" s="77"/>
      <c r="H24" s="127">
        <v>351</v>
      </c>
      <c r="I24" s="119">
        <v>12</v>
      </c>
      <c r="J24" s="40" t="s">
        <v>19</v>
      </c>
      <c r="K24" s="163">
        <f t="shared" si="1"/>
        <v>34</v>
      </c>
      <c r="L24" s="40" t="s">
        <v>1</v>
      </c>
      <c r="M24" s="522">
        <v>17719</v>
      </c>
      <c r="N24" s="128">
        <f t="shared" si="2"/>
        <v>15920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22</v>
      </c>
      <c r="C25" s="276">
        <f t="shared" si="5"/>
        <v>17988</v>
      </c>
      <c r="D25" s="9">
        <f t="shared" si="6"/>
        <v>16668</v>
      </c>
      <c r="E25" s="66">
        <f t="shared" si="3"/>
        <v>79.050758075148323</v>
      </c>
      <c r="F25" s="66">
        <f t="shared" si="4"/>
        <v>107.91936645068394</v>
      </c>
      <c r="G25" s="87"/>
      <c r="H25" s="127">
        <v>285</v>
      </c>
      <c r="I25" s="119">
        <v>39</v>
      </c>
      <c r="J25" s="40" t="s">
        <v>40</v>
      </c>
      <c r="K25" s="163">
        <f t="shared" si="1"/>
        <v>40</v>
      </c>
      <c r="L25" s="40" t="s">
        <v>2</v>
      </c>
      <c r="M25" s="522">
        <v>14325</v>
      </c>
      <c r="N25" s="128">
        <f t="shared" si="2"/>
        <v>13885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1</v>
      </c>
      <c r="C26" s="276">
        <f t="shared" si="5"/>
        <v>15920</v>
      </c>
      <c r="D26" s="9">
        <f t="shared" si="6"/>
        <v>15976</v>
      </c>
      <c r="E26" s="66">
        <f t="shared" si="3"/>
        <v>89.847056831649638</v>
      </c>
      <c r="F26" s="66">
        <f t="shared" si="4"/>
        <v>99.649474211316985</v>
      </c>
      <c r="G26" s="77"/>
      <c r="H26" s="127">
        <v>218</v>
      </c>
      <c r="I26" s="119">
        <v>20</v>
      </c>
      <c r="J26" s="40" t="s">
        <v>25</v>
      </c>
      <c r="K26" s="163">
        <f t="shared" si="1"/>
        <v>13</v>
      </c>
      <c r="L26" s="40" t="s">
        <v>7</v>
      </c>
      <c r="M26" s="522">
        <v>8911</v>
      </c>
      <c r="N26" s="128">
        <f t="shared" si="2"/>
        <v>10739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2</v>
      </c>
      <c r="C27" s="276">
        <f t="shared" si="5"/>
        <v>13885</v>
      </c>
      <c r="D27" s="9">
        <f t="shared" si="6"/>
        <v>12569</v>
      </c>
      <c r="E27" s="66">
        <f t="shared" si="3"/>
        <v>96.928446771378702</v>
      </c>
      <c r="F27" s="66">
        <f t="shared" si="4"/>
        <v>110.47020447131833</v>
      </c>
      <c r="G27" s="77"/>
      <c r="H27" s="127">
        <v>194</v>
      </c>
      <c r="I27" s="119">
        <v>32</v>
      </c>
      <c r="J27" s="40" t="s">
        <v>36</v>
      </c>
      <c r="K27" s="163">
        <f t="shared" si="1"/>
        <v>11</v>
      </c>
      <c r="L27" s="40" t="s">
        <v>18</v>
      </c>
      <c r="M27" s="523">
        <v>9418</v>
      </c>
      <c r="N27" s="128">
        <f t="shared" si="2"/>
        <v>6986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7</v>
      </c>
      <c r="C28" s="276">
        <f t="shared" si="5"/>
        <v>10739</v>
      </c>
      <c r="D28" s="9">
        <f t="shared" si="6"/>
        <v>10221</v>
      </c>
      <c r="E28" s="66">
        <f t="shared" si="3"/>
        <v>120.51397149590395</v>
      </c>
      <c r="F28" s="66">
        <f t="shared" si="4"/>
        <v>105.06799726054201</v>
      </c>
      <c r="G28" s="88"/>
      <c r="H28" s="127">
        <v>160</v>
      </c>
      <c r="I28" s="119">
        <v>29</v>
      </c>
      <c r="J28" s="40" t="s">
        <v>57</v>
      </c>
      <c r="K28" s="252">
        <f t="shared" si="1"/>
        <v>16</v>
      </c>
      <c r="L28" s="103" t="s">
        <v>3</v>
      </c>
      <c r="M28" s="524">
        <v>8570</v>
      </c>
      <c r="N28" s="233">
        <f t="shared" si="2"/>
        <v>6647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18</v>
      </c>
      <c r="C29" s="276">
        <f t="shared" si="5"/>
        <v>6986</v>
      </c>
      <c r="D29" s="9">
        <f t="shared" si="6"/>
        <v>9790</v>
      </c>
      <c r="E29" s="66">
        <f t="shared" si="3"/>
        <v>74.177107666171167</v>
      </c>
      <c r="F29" s="66">
        <f t="shared" si="4"/>
        <v>71.3585291113381</v>
      </c>
      <c r="G29" s="87"/>
      <c r="H29" s="127">
        <v>117</v>
      </c>
      <c r="I29" s="119">
        <v>35</v>
      </c>
      <c r="J29" s="40" t="s">
        <v>37</v>
      </c>
      <c r="K29" s="161"/>
      <c r="L29" s="161" t="s">
        <v>205</v>
      </c>
      <c r="M29" s="525">
        <v>202545</v>
      </c>
      <c r="N29" s="241">
        <f>SUM(H44)</f>
        <v>189299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3</v>
      </c>
      <c r="C30" s="276">
        <f t="shared" si="5"/>
        <v>6647</v>
      </c>
      <c r="D30" s="9">
        <f t="shared" si="6"/>
        <v>8149</v>
      </c>
      <c r="E30" s="72">
        <f t="shared" si="3"/>
        <v>77.561260210035016</v>
      </c>
      <c r="F30" s="78">
        <f t="shared" si="4"/>
        <v>81.568290587802181</v>
      </c>
      <c r="G30" s="90"/>
      <c r="H30" s="127">
        <v>82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189299</v>
      </c>
      <c r="D31" s="82">
        <f>SUM(L14)</f>
        <v>174537</v>
      </c>
      <c r="E31" s="85">
        <f>SUM(N29/M29*100)</f>
        <v>93.460218716828365</v>
      </c>
      <c r="F31" s="78">
        <f t="shared" si="4"/>
        <v>108.45780550828763</v>
      </c>
      <c r="G31" s="86"/>
      <c r="H31" s="452">
        <v>80</v>
      </c>
      <c r="I31" s="119">
        <v>4</v>
      </c>
      <c r="J31" s="40" t="s">
        <v>12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52</v>
      </c>
      <c r="I32" s="119">
        <v>18</v>
      </c>
      <c r="J32" s="40" t="s">
        <v>23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43</v>
      </c>
      <c r="I33" s="119">
        <v>5</v>
      </c>
      <c r="J33" s="40" t="s">
        <v>13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397">
        <v>31</v>
      </c>
      <c r="I34" s="119">
        <v>19</v>
      </c>
      <c r="J34" s="40" t="s">
        <v>24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11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1</v>
      </c>
      <c r="I36" s="119">
        <v>15</v>
      </c>
      <c r="J36" s="40" t="s">
        <v>21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0</v>
      </c>
      <c r="I37" s="119">
        <v>6</v>
      </c>
      <c r="J37" s="40" t="s">
        <v>14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397">
        <v>0</v>
      </c>
      <c r="I38" s="119">
        <v>7</v>
      </c>
      <c r="J38" s="40" t="s">
        <v>15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8</v>
      </c>
      <c r="J39" s="40" t="s">
        <v>16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39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189299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216</v>
      </c>
      <c r="I48" s="119"/>
      <c r="J48" s="262" t="s">
        <v>104</v>
      </c>
      <c r="K48" s="5"/>
      <c r="L48" s="443" t="s">
        <v>215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229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18410</v>
      </c>
      <c r="I50" s="119">
        <v>16</v>
      </c>
      <c r="J50" s="40" t="s">
        <v>3</v>
      </c>
      <c r="K50" s="441">
        <f>SUM(I50)</f>
        <v>16</v>
      </c>
      <c r="L50" s="444">
        <v>28876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7828</v>
      </c>
      <c r="I51" s="119">
        <v>33</v>
      </c>
      <c r="J51" s="40" t="s">
        <v>0</v>
      </c>
      <c r="K51" s="441">
        <f t="shared" ref="K51:K59" si="7">SUM(I51)</f>
        <v>33</v>
      </c>
      <c r="L51" s="445">
        <v>2658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5790</v>
      </c>
      <c r="I52" s="119">
        <v>38</v>
      </c>
      <c r="J52" s="40" t="s">
        <v>39</v>
      </c>
      <c r="K52" s="441">
        <f t="shared" si="7"/>
        <v>38</v>
      </c>
      <c r="L52" s="445">
        <v>5000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216</v>
      </c>
      <c r="D53" s="74" t="s">
        <v>215</v>
      </c>
      <c r="E53" s="74" t="s">
        <v>54</v>
      </c>
      <c r="F53" s="74" t="s">
        <v>53</v>
      </c>
      <c r="G53" s="75" t="s">
        <v>55</v>
      </c>
      <c r="H53" s="127">
        <v>3218</v>
      </c>
      <c r="I53" s="119">
        <v>26</v>
      </c>
      <c r="J53" s="40" t="s">
        <v>31</v>
      </c>
      <c r="K53" s="441">
        <f t="shared" si="7"/>
        <v>26</v>
      </c>
      <c r="L53" s="445">
        <v>2815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18410</v>
      </c>
      <c r="D54" s="139">
        <f>SUM(L50)</f>
        <v>28876</v>
      </c>
      <c r="E54" s="66">
        <f t="shared" ref="E54:E63" si="8">SUM(N67/M67*100)</f>
        <v>53.600023291699415</v>
      </c>
      <c r="F54" s="66">
        <f t="shared" ref="F54:F61" si="9">SUM(C54/D54*100)</f>
        <v>63.755367779470838</v>
      </c>
      <c r="G54" s="77"/>
      <c r="H54" s="53">
        <v>2409</v>
      </c>
      <c r="I54" s="119">
        <v>34</v>
      </c>
      <c r="J54" s="40" t="s">
        <v>1</v>
      </c>
      <c r="K54" s="441">
        <f t="shared" si="7"/>
        <v>34</v>
      </c>
      <c r="L54" s="445">
        <v>580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0</v>
      </c>
      <c r="C55" s="52">
        <f t="shared" ref="C55:C63" si="10">SUM(H51)</f>
        <v>7828</v>
      </c>
      <c r="D55" s="139">
        <f t="shared" ref="D55:D63" si="11">SUM(L51)</f>
        <v>2658</v>
      </c>
      <c r="E55" s="66">
        <f t="shared" si="8"/>
        <v>95.685124067962363</v>
      </c>
      <c r="F55" s="66">
        <f t="shared" si="9"/>
        <v>294.50714823175321</v>
      </c>
      <c r="G55" s="77"/>
      <c r="H55" s="53">
        <v>1221</v>
      </c>
      <c r="I55" s="119">
        <v>25</v>
      </c>
      <c r="J55" s="40" t="s">
        <v>30</v>
      </c>
      <c r="K55" s="441">
        <f t="shared" si="7"/>
        <v>25</v>
      </c>
      <c r="L55" s="445">
        <v>1414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39</v>
      </c>
      <c r="C56" s="52">
        <f t="shared" si="10"/>
        <v>5790</v>
      </c>
      <c r="D56" s="139">
        <f t="shared" si="11"/>
        <v>5000</v>
      </c>
      <c r="E56" s="66">
        <f t="shared" si="8"/>
        <v>61.101730688054033</v>
      </c>
      <c r="F56" s="66">
        <f t="shared" si="9"/>
        <v>115.8</v>
      </c>
      <c r="G56" s="77"/>
      <c r="H56" s="53">
        <v>621</v>
      </c>
      <c r="I56" s="119">
        <v>14</v>
      </c>
      <c r="J56" s="40" t="s">
        <v>20</v>
      </c>
      <c r="K56" s="441">
        <f t="shared" si="7"/>
        <v>14</v>
      </c>
      <c r="L56" s="445">
        <v>524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3218</v>
      </c>
      <c r="D57" s="139">
        <f t="shared" si="11"/>
        <v>2815</v>
      </c>
      <c r="E57" s="66">
        <f t="shared" si="8"/>
        <v>131.66939443535188</v>
      </c>
      <c r="F57" s="66">
        <f t="shared" si="9"/>
        <v>114.31616341030195</v>
      </c>
      <c r="G57" s="77"/>
      <c r="H57" s="127">
        <v>600</v>
      </c>
      <c r="I57" s="119">
        <v>36</v>
      </c>
      <c r="J57" s="40" t="s">
        <v>5</v>
      </c>
      <c r="K57" s="441">
        <f t="shared" si="7"/>
        <v>36</v>
      </c>
      <c r="L57" s="445">
        <v>39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1</v>
      </c>
      <c r="C58" s="52">
        <f t="shared" si="10"/>
        <v>2409</v>
      </c>
      <c r="D58" s="139">
        <f t="shared" si="11"/>
        <v>580</v>
      </c>
      <c r="E58" s="66">
        <f t="shared" si="8"/>
        <v>92.087155963302749</v>
      </c>
      <c r="F58" s="66">
        <f t="shared" si="9"/>
        <v>415.34482758620692</v>
      </c>
      <c r="G58" s="87"/>
      <c r="H58" s="127">
        <v>588</v>
      </c>
      <c r="I58" s="119">
        <v>31</v>
      </c>
      <c r="J58" s="40" t="s">
        <v>128</v>
      </c>
      <c r="K58" s="441">
        <f t="shared" si="7"/>
        <v>31</v>
      </c>
      <c r="L58" s="445">
        <v>465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1221</v>
      </c>
      <c r="D59" s="139">
        <f t="shared" si="11"/>
        <v>1414</v>
      </c>
      <c r="E59" s="66">
        <f t="shared" si="8"/>
        <v>32.089356110381075</v>
      </c>
      <c r="F59" s="66">
        <f t="shared" si="9"/>
        <v>86.350777934936346</v>
      </c>
      <c r="G59" s="77"/>
      <c r="H59" s="535">
        <v>585</v>
      </c>
      <c r="I59" s="194">
        <v>40</v>
      </c>
      <c r="J59" s="103" t="s">
        <v>2</v>
      </c>
      <c r="K59" s="442">
        <f t="shared" si="7"/>
        <v>40</v>
      </c>
      <c r="L59" s="446">
        <v>411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6">
        <v>7</v>
      </c>
      <c r="B60" s="40" t="s">
        <v>20</v>
      </c>
      <c r="C60" s="128">
        <f t="shared" si="10"/>
        <v>621</v>
      </c>
      <c r="D60" s="139">
        <f t="shared" si="11"/>
        <v>524</v>
      </c>
      <c r="E60" s="66">
        <f t="shared" si="8"/>
        <v>102.13815789473684</v>
      </c>
      <c r="F60" s="66">
        <f t="shared" si="9"/>
        <v>118.51145038167938</v>
      </c>
      <c r="G60" s="507"/>
      <c r="H60" s="552">
        <v>441</v>
      </c>
      <c r="I60" s="303">
        <v>1</v>
      </c>
      <c r="J60" s="520" t="s">
        <v>4</v>
      </c>
      <c r="K60" s="508" t="s">
        <v>8</v>
      </c>
      <c r="L60" s="532">
        <v>43700</v>
      </c>
      <c r="M60" s="509"/>
      <c r="N60" s="130"/>
      <c r="Q60" s="129"/>
      <c r="R60" s="509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5</v>
      </c>
      <c r="C61" s="52">
        <f t="shared" si="10"/>
        <v>600</v>
      </c>
      <c r="D61" s="139">
        <f t="shared" si="11"/>
        <v>39</v>
      </c>
      <c r="E61" s="66">
        <f t="shared" si="8"/>
        <v>77.220077220077215</v>
      </c>
      <c r="F61" s="66">
        <f t="shared" si="9"/>
        <v>1538.4615384615386</v>
      </c>
      <c r="G61" s="88"/>
      <c r="H61" s="53">
        <v>186</v>
      </c>
      <c r="I61" s="119">
        <v>24</v>
      </c>
      <c r="J61" s="404" t="s">
        <v>29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71</v>
      </c>
      <c r="C62" s="52">
        <f t="shared" si="10"/>
        <v>588</v>
      </c>
      <c r="D62" s="139">
        <f t="shared" si="11"/>
        <v>465</v>
      </c>
      <c r="E62" s="66">
        <f t="shared" si="8"/>
        <v>87.1111111111111</v>
      </c>
      <c r="F62" s="66">
        <f>SUM(C62/D62*100)</f>
        <v>126.45161290322579</v>
      </c>
      <c r="G62" s="87"/>
      <c r="H62" s="53">
        <v>132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2</v>
      </c>
      <c r="C63" s="52">
        <f t="shared" si="10"/>
        <v>585</v>
      </c>
      <c r="D63" s="139">
        <f t="shared" si="11"/>
        <v>411</v>
      </c>
      <c r="E63" s="72">
        <f t="shared" si="8"/>
        <v>94.507269789983852</v>
      </c>
      <c r="F63" s="66">
        <f>SUM(C63/D63*100)</f>
        <v>142.33576642335765</v>
      </c>
      <c r="G63" s="90"/>
      <c r="H63" s="53">
        <v>90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42332</v>
      </c>
      <c r="D64" s="82">
        <f>SUM(L60)</f>
        <v>43700</v>
      </c>
      <c r="E64" s="85">
        <f>SUM(N77/M77*100)</f>
        <v>65.397806272207632</v>
      </c>
      <c r="F64" s="85">
        <f>SUM(C64/D64*100)</f>
        <v>96.869565217391312</v>
      </c>
      <c r="G64" s="86"/>
      <c r="H64" s="169">
        <v>80</v>
      </c>
      <c r="I64" s="119">
        <v>9</v>
      </c>
      <c r="J64" s="454" t="s">
        <v>201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74</v>
      </c>
      <c r="I65" s="119">
        <v>13</v>
      </c>
      <c r="J65" s="40" t="s">
        <v>7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36</v>
      </c>
      <c r="I66" s="119">
        <v>19</v>
      </c>
      <c r="J66" s="40" t="s">
        <v>24</v>
      </c>
      <c r="K66" s="1"/>
      <c r="L66" s="263" t="s">
        <v>104</v>
      </c>
      <c r="M66" s="465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127">
        <v>20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8">
        <v>34347</v>
      </c>
      <c r="N67" s="128">
        <f>SUM(H50)</f>
        <v>18410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127">
        <v>3</v>
      </c>
      <c r="I68" s="119">
        <v>23</v>
      </c>
      <c r="J68" s="40" t="s">
        <v>28</v>
      </c>
      <c r="K68" s="5">
        <f t="shared" ref="K68:K76" si="12">SUM(I51)</f>
        <v>33</v>
      </c>
      <c r="L68" s="40" t="s">
        <v>0</v>
      </c>
      <c r="M68" s="239">
        <v>8181</v>
      </c>
      <c r="N68" s="128">
        <f t="shared" ref="N68:N76" si="13">SUM(H51)</f>
        <v>7828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127">
        <v>0</v>
      </c>
      <c r="I69" s="119">
        <v>2</v>
      </c>
      <c r="J69" s="40" t="s">
        <v>6</v>
      </c>
      <c r="K69" s="5">
        <f t="shared" si="12"/>
        <v>38</v>
      </c>
      <c r="L69" s="40" t="s">
        <v>39</v>
      </c>
      <c r="M69" s="239">
        <v>9476</v>
      </c>
      <c r="N69" s="128">
        <f t="shared" si="13"/>
        <v>5790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26</v>
      </c>
      <c r="L70" s="40" t="s">
        <v>31</v>
      </c>
      <c r="M70" s="239">
        <v>2444</v>
      </c>
      <c r="N70" s="128">
        <f t="shared" si="13"/>
        <v>3218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4</v>
      </c>
      <c r="J71" s="40" t="s">
        <v>12</v>
      </c>
      <c r="K71" s="5">
        <f t="shared" si="12"/>
        <v>34</v>
      </c>
      <c r="L71" s="40" t="s">
        <v>1</v>
      </c>
      <c r="M71" s="239">
        <v>2616</v>
      </c>
      <c r="N71" s="128">
        <f t="shared" si="13"/>
        <v>2409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5</v>
      </c>
      <c r="J72" s="40" t="s">
        <v>13</v>
      </c>
      <c r="K72" s="5">
        <f t="shared" si="12"/>
        <v>25</v>
      </c>
      <c r="L72" s="40" t="s">
        <v>30</v>
      </c>
      <c r="M72" s="239">
        <v>3805</v>
      </c>
      <c r="N72" s="128">
        <f t="shared" si="13"/>
        <v>1221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14</v>
      </c>
      <c r="L73" s="40" t="s">
        <v>20</v>
      </c>
      <c r="M73" s="239">
        <v>608</v>
      </c>
      <c r="N73" s="128">
        <f t="shared" si="13"/>
        <v>621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7</v>
      </c>
      <c r="J74" s="40" t="s">
        <v>15</v>
      </c>
      <c r="K74" s="5">
        <f t="shared" si="12"/>
        <v>36</v>
      </c>
      <c r="L74" s="40" t="s">
        <v>5</v>
      </c>
      <c r="M74" s="239">
        <v>777</v>
      </c>
      <c r="N74" s="128">
        <f t="shared" si="13"/>
        <v>600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8</v>
      </c>
      <c r="J75" s="40" t="s">
        <v>16</v>
      </c>
      <c r="K75" s="5">
        <f t="shared" si="12"/>
        <v>31</v>
      </c>
      <c r="L75" s="40" t="s">
        <v>71</v>
      </c>
      <c r="M75" s="239">
        <v>675</v>
      </c>
      <c r="N75" s="128">
        <f t="shared" si="13"/>
        <v>588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10</v>
      </c>
      <c r="J76" s="40" t="s">
        <v>17</v>
      </c>
      <c r="K76" s="18">
        <f t="shared" si="12"/>
        <v>40</v>
      </c>
      <c r="L76" s="103" t="s">
        <v>2</v>
      </c>
      <c r="M76" s="240">
        <v>619</v>
      </c>
      <c r="N76" s="233">
        <f t="shared" si="13"/>
        <v>585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127">
        <v>0</v>
      </c>
      <c r="I77" s="119">
        <v>11</v>
      </c>
      <c r="J77" s="40" t="s">
        <v>18</v>
      </c>
      <c r="K77" s="5"/>
      <c r="L77" s="161" t="s">
        <v>69</v>
      </c>
      <c r="M77" s="409">
        <v>64730</v>
      </c>
      <c r="N77" s="241">
        <f>SUM(H90)</f>
        <v>42332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545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127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12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42332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C18" sqref="C18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219</v>
      </c>
      <c r="I2" s="5"/>
      <c r="J2" s="254" t="s">
        <v>122</v>
      </c>
      <c r="K2" s="117"/>
      <c r="L2" s="432" t="s">
        <v>230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28891</v>
      </c>
      <c r="I4" s="119">
        <v>33</v>
      </c>
      <c r="J4" s="225" t="s">
        <v>0</v>
      </c>
      <c r="K4" s="167">
        <f>SUM(I4)</f>
        <v>33</v>
      </c>
      <c r="L4" s="425">
        <v>25174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397">
        <v>15363</v>
      </c>
      <c r="I5" s="119">
        <v>40</v>
      </c>
      <c r="J5" s="225" t="s">
        <v>2</v>
      </c>
      <c r="K5" s="167">
        <f t="shared" ref="K5:K13" si="0">SUM(I5)</f>
        <v>40</v>
      </c>
      <c r="L5" s="426">
        <v>18026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9074</v>
      </c>
      <c r="I6" s="119">
        <v>34</v>
      </c>
      <c r="J6" s="225" t="s">
        <v>1</v>
      </c>
      <c r="K6" s="167">
        <f t="shared" si="0"/>
        <v>34</v>
      </c>
      <c r="L6" s="426">
        <v>18157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8640</v>
      </c>
      <c r="I7" s="119">
        <v>9</v>
      </c>
      <c r="J7" s="473" t="s">
        <v>200</v>
      </c>
      <c r="K7" s="167">
        <f t="shared" si="0"/>
        <v>9</v>
      </c>
      <c r="L7" s="426">
        <v>5855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7255</v>
      </c>
      <c r="I8" s="119">
        <v>13</v>
      </c>
      <c r="J8" s="225" t="s">
        <v>7</v>
      </c>
      <c r="K8" s="167">
        <f t="shared" si="0"/>
        <v>13</v>
      </c>
      <c r="L8" s="426">
        <v>5877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5502</v>
      </c>
      <c r="I9" s="119">
        <v>24</v>
      </c>
      <c r="J9" s="225" t="s">
        <v>29</v>
      </c>
      <c r="K9" s="167">
        <f t="shared" si="0"/>
        <v>24</v>
      </c>
      <c r="L9" s="426">
        <v>6390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397">
        <v>5023</v>
      </c>
      <c r="I10" s="119">
        <v>36</v>
      </c>
      <c r="J10" s="225" t="s">
        <v>5</v>
      </c>
      <c r="K10" s="167">
        <f t="shared" si="0"/>
        <v>36</v>
      </c>
      <c r="L10" s="426">
        <v>4529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3211</v>
      </c>
      <c r="I11" s="119">
        <v>25</v>
      </c>
      <c r="J11" s="225" t="s">
        <v>30</v>
      </c>
      <c r="K11" s="167">
        <f t="shared" si="0"/>
        <v>25</v>
      </c>
      <c r="L11" s="426">
        <v>5242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1436</v>
      </c>
      <c r="I12" s="119">
        <v>12</v>
      </c>
      <c r="J12" s="225" t="s">
        <v>19</v>
      </c>
      <c r="K12" s="167">
        <f t="shared" si="0"/>
        <v>12</v>
      </c>
      <c r="L12" s="426">
        <v>1430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986</v>
      </c>
      <c r="I13" s="194">
        <v>31</v>
      </c>
      <c r="J13" s="194" t="s">
        <v>183</v>
      </c>
      <c r="K13" s="253">
        <f t="shared" si="0"/>
        <v>31</v>
      </c>
      <c r="L13" s="434">
        <v>912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7">
        <v>945</v>
      </c>
      <c r="I14" s="303">
        <v>17</v>
      </c>
      <c r="J14" s="527" t="s">
        <v>22</v>
      </c>
      <c r="K14" s="117" t="s">
        <v>8</v>
      </c>
      <c r="L14" s="435">
        <v>97518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918</v>
      </c>
      <c r="I15" s="119">
        <v>38</v>
      </c>
      <c r="J15" s="225" t="s">
        <v>39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590</v>
      </c>
      <c r="I16" s="119">
        <v>21</v>
      </c>
      <c r="J16" s="225" t="s">
        <v>26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445</v>
      </c>
      <c r="I17" s="119">
        <v>6</v>
      </c>
      <c r="J17" s="225" t="s">
        <v>14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545">
        <v>338</v>
      </c>
      <c r="I18" s="119">
        <v>1</v>
      </c>
      <c r="J18" s="225" t="s">
        <v>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269</v>
      </c>
      <c r="I19" s="119">
        <v>2</v>
      </c>
      <c r="J19" s="225" t="s">
        <v>6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267</v>
      </c>
      <c r="I20" s="119">
        <v>26</v>
      </c>
      <c r="J20" s="225" t="s">
        <v>31</v>
      </c>
      <c r="K20" s="167">
        <f>SUM(I4)</f>
        <v>33</v>
      </c>
      <c r="L20" s="225" t="s">
        <v>0</v>
      </c>
      <c r="M20" s="436">
        <v>37260</v>
      </c>
      <c r="N20" s="128">
        <f>SUM(H4)</f>
        <v>28891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216</v>
      </c>
      <c r="D21" s="74" t="s">
        <v>215</v>
      </c>
      <c r="E21" s="74" t="s">
        <v>54</v>
      </c>
      <c r="F21" s="74" t="s">
        <v>53</v>
      </c>
      <c r="G21" s="75" t="s">
        <v>55</v>
      </c>
      <c r="H21" s="127">
        <v>240</v>
      </c>
      <c r="I21" s="119">
        <v>22</v>
      </c>
      <c r="J21" s="225" t="s">
        <v>27</v>
      </c>
      <c r="K21" s="167">
        <f t="shared" ref="K21:K29" si="1">SUM(I5)</f>
        <v>40</v>
      </c>
      <c r="L21" s="225" t="s">
        <v>2</v>
      </c>
      <c r="M21" s="437">
        <v>12045</v>
      </c>
      <c r="N21" s="128">
        <f t="shared" ref="N21:N29" si="2">SUM(H5)</f>
        <v>15363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28891</v>
      </c>
      <c r="D22" s="139">
        <f>SUM(L4)</f>
        <v>25174</v>
      </c>
      <c r="E22" s="70">
        <f t="shared" ref="E22:E31" si="3">SUM(N20/M20*100)</f>
        <v>77.538915727321523</v>
      </c>
      <c r="F22" s="66">
        <f t="shared" ref="F22:F32" si="4">SUM(C22/D22*100)</f>
        <v>114.76523397155796</v>
      </c>
      <c r="G22" s="77"/>
      <c r="H22" s="127">
        <v>206</v>
      </c>
      <c r="I22" s="119">
        <v>16</v>
      </c>
      <c r="J22" s="225" t="s">
        <v>3</v>
      </c>
      <c r="K22" s="167">
        <f t="shared" si="1"/>
        <v>34</v>
      </c>
      <c r="L22" s="225" t="s">
        <v>1</v>
      </c>
      <c r="M22" s="437">
        <v>11498</v>
      </c>
      <c r="N22" s="128">
        <f t="shared" si="2"/>
        <v>9074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2</v>
      </c>
      <c r="C23" s="52">
        <f t="shared" ref="C23:C31" si="5">SUM(H5)</f>
        <v>15363</v>
      </c>
      <c r="D23" s="139">
        <f t="shared" ref="D23:D31" si="6">SUM(L5)</f>
        <v>18026</v>
      </c>
      <c r="E23" s="70">
        <f t="shared" si="3"/>
        <v>127.54669987546701</v>
      </c>
      <c r="F23" s="66">
        <f t="shared" si="4"/>
        <v>85.226894485742818</v>
      </c>
      <c r="G23" s="77"/>
      <c r="H23" s="127">
        <v>180</v>
      </c>
      <c r="I23" s="119">
        <v>18</v>
      </c>
      <c r="J23" s="225" t="s">
        <v>23</v>
      </c>
      <c r="K23" s="167">
        <f t="shared" si="1"/>
        <v>9</v>
      </c>
      <c r="L23" s="473" t="s">
        <v>199</v>
      </c>
      <c r="M23" s="437">
        <v>8247</v>
      </c>
      <c r="N23" s="128">
        <f t="shared" si="2"/>
        <v>8640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1</v>
      </c>
      <c r="C24" s="52">
        <f t="shared" si="5"/>
        <v>9074</v>
      </c>
      <c r="D24" s="139">
        <f t="shared" si="6"/>
        <v>18157</v>
      </c>
      <c r="E24" s="70">
        <f t="shared" si="3"/>
        <v>78.918072708297089</v>
      </c>
      <c r="F24" s="66">
        <f t="shared" si="4"/>
        <v>49.975216170072152</v>
      </c>
      <c r="G24" s="77"/>
      <c r="H24" s="127">
        <v>141</v>
      </c>
      <c r="I24" s="119">
        <v>5</v>
      </c>
      <c r="J24" s="225" t="s">
        <v>13</v>
      </c>
      <c r="K24" s="167">
        <f t="shared" si="1"/>
        <v>13</v>
      </c>
      <c r="L24" s="225" t="s">
        <v>7</v>
      </c>
      <c r="M24" s="437">
        <v>10580</v>
      </c>
      <c r="N24" s="128">
        <f t="shared" si="2"/>
        <v>7255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473" t="s">
        <v>199</v>
      </c>
      <c r="C25" s="52">
        <f t="shared" si="5"/>
        <v>8640</v>
      </c>
      <c r="D25" s="139">
        <f t="shared" si="6"/>
        <v>5855</v>
      </c>
      <c r="E25" s="70">
        <f t="shared" si="3"/>
        <v>104.76536922517279</v>
      </c>
      <c r="F25" s="66">
        <f t="shared" si="4"/>
        <v>147.56618274978649</v>
      </c>
      <c r="G25" s="77"/>
      <c r="H25" s="127">
        <v>120</v>
      </c>
      <c r="I25" s="119">
        <v>14</v>
      </c>
      <c r="J25" s="225" t="s">
        <v>20</v>
      </c>
      <c r="K25" s="167">
        <f t="shared" si="1"/>
        <v>24</v>
      </c>
      <c r="L25" s="225" t="s">
        <v>29</v>
      </c>
      <c r="M25" s="437">
        <v>5806</v>
      </c>
      <c r="N25" s="128">
        <f t="shared" si="2"/>
        <v>5502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225" t="s">
        <v>7</v>
      </c>
      <c r="C26" s="52">
        <f t="shared" si="5"/>
        <v>7255</v>
      </c>
      <c r="D26" s="139">
        <f t="shared" si="6"/>
        <v>5877</v>
      </c>
      <c r="E26" s="70">
        <f t="shared" si="3"/>
        <v>68.572778827977316</v>
      </c>
      <c r="F26" s="66">
        <f t="shared" si="4"/>
        <v>123.44733707673983</v>
      </c>
      <c r="G26" s="87"/>
      <c r="H26" s="127">
        <v>63</v>
      </c>
      <c r="I26" s="119">
        <v>11</v>
      </c>
      <c r="J26" s="225" t="s">
        <v>18</v>
      </c>
      <c r="K26" s="167">
        <f t="shared" si="1"/>
        <v>36</v>
      </c>
      <c r="L26" s="225" t="s">
        <v>5</v>
      </c>
      <c r="M26" s="437">
        <v>5311</v>
      </c>
      <c r="N26" s="128">
        <f t="shared" si="2"/>
        <v>5023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29</v>
      </c>
      <c r="C27" s="52">
        <f t="shared" si="5"/>
        <v>5502</v>
      </c>
      <c r="D27" s="139">
        <f t="shared" si="6"/>
        <v>6390</v>
      </c>
      <c r="E27" s="70">
        <f t="shared" si="3"/>
        <v>94.764037202893562</v>
      </c>
      <c r="F27" s="66">
        <f t="shared" si="4"/>
        <v>86.103286384976528</v>
      </c>
      <c r="G27" s="91"/>
      <c r="H27" s="127">
        <v>48</v>
      </c>
      <c r="I27" s="119">
        <v>20</v>
      </c>
      <c r="J27" s="225" t="s">
        <v>25</v>
      </c>
      <c r="K27" s="167">
        <f t="shared" si="1"/>
        <v>25</v>
      </c>
      <c r="L27" s="225" t="s">
        <v>30</v>
      </c>
      <c r="M27" s="437">
        <v>3489</v>
      </c>
      <c r="N27" s="128">
        <f t="shared" si="2"/>
        <v>3211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5023</v>
      </c>
      <c r="D28" s="139">
        <f t="shared" si="6"/>
        <v>4529</v>
      </c>
      <c r="E28" s="70">
        <f t="shared" si="3"/>
        <v>94.577292411975151</v>
      </c>
      <c r="F28" s="66">
        <f t="shared" si="4"/>
        <v>110.90748509604768</v>
      </c>
      <c r="G28" s="77"/>
      <c r="H28" s="127">
        <v>39</v>
      </c>
      <c r="I28" s="119">
        <v>29</v>
      </c>
      <c r="J28" s="225" t="s">
        <v>116</v>
      </c>
      <c r="K28" s="167">
        <f t="shared" si="1"/>
        <v>12</v>
      </c>
      <c r="L28" s="225" t="s">
        <v>19</v>
      </c>
      <c r="M28" s="437">
        <v>2020</v>
      </c>
      <c r="N28" s="128">
        <f t="shared" si="2"/>
        <v>1436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3211</v>
      </c>
      <c r="D29" s="139">
        <f t="shared" si="6"/>
        <v>5242</v>
      </c>
      <c r="E29" s="70">
        <f t="shared" si="3"/>
        <v>92.032100888506747</v>
      </c>
      <c r="F29" s="66">
        <f t="shared" si="4"/>
        <v>61.255246089278906</v>
      </c>
      <c r="G29" s="88"/>
      <c r="H29" s="397">
        <v>10</v>
      </c>
      <c r="I29" s="119">
        <v>32</v>
      </c>
      <c r="J29" s="225" t="s">
        <v>36</v>
      </c>
      <c r="K29" s="253">
        <f t="shared" si="1"/>
        <v>31</v>
      </c>
      <c r="L29" s="194" t="s">
        <v>71</v>
      </c>
      <c r="M29" s="438">
        <v>1216</v>
      </c>
      <c r="N29" s="128">
        <f t="shared" si="2"/>
        <v>986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1436</v>
      </c>
      <c r="D30" s="139">
        <f t="shared" si="6"/>
        <v>1430</v>
      </c>
      <c r="E30" s="540" t="s">
        <v>232</v>
      </c>
      <c r="F30" s="66">
        <f t="shared" si="4"/>
        <v>100.41958041958041</v>
      </c>
      <c r="G30" s="87"/>
      <c r="H30" s="127">
        <v>9</v>
      </c>
      <c r="I30" s="119">
        <v>27</v>
      </c>
      <c r="J30" s="225" t="s">
        <v>32</v>
      </c>
      <c r="K30" s="161"/>
      <c r="L30" s="451" t="s">
        <v>129</v>
      </c>
      <c r="M30" s="439">
        <v>102960</v>
      </c>
      <c r="N30" s="128">
        <f>SUM(H44)</f>
        <v>90224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194" t="s">
        <v>71</v>
      </c>
      <c r="C31" s="52">
        <f t="shared" si="5"/>
        <v>986</v>
      </c>
      <c r="D31" s="139">
        <f t="shared" si="6"/>
        <v>912</v>
      </c>
      <c r="E31" s="71">
        <f t="shared" si="3"/>
        <v>81.085526315789465</v>
      </c>
      <c r="F31" s="78">
        <f t="shared" si="4"/>
        <v>108.1140350877193</v>
      </c>
      <c r="G31" s="90"/>
      <c r="H31" s="127">
        <v>5</v>
      </c>
      <c r="I31" s="119">
        <v>15</v>
      </c>
      <c r="J31" s="225" t="s">
        <v>21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90224</v>
      </c>
      <c r="D32" s="82">
        <f>SUM(L14)</f>
        <v>97518</v>
      </c>
      <c r="E32" s="83">
        <f>SUM(N30/M30*100)</f>
        <v>87.630147630147633</v>
      </c>
      <c r="F32" s="78">
        <f t="shared" si="4"/>
        <v>92.520355216472865</v>
      </c>
      <c r="G32" s="86"/>
      <c r="H32" s="128">
        <v>5</v>
      </c>
      <c r="I32" s="119">
        <v>39</v>
      </c>
      <c r="J32" s="225" t="s">
        <v>40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4</v>
      </c>
      <c r="I33" s="119">
        <v>4</v>
      </c>
      <c r="J33" s="225" t="s">
        <v>12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1</v>
      </c>
      <c r="I34" s="119">
        <v>23</v>
      </c>
      <c r="J34" s="225" t="s">
        <v>28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449">
        <v>0</v>
      </c>
      <c r="I35" s="119">
        <v>3</v>
      </c>
      <c r="J35" s="225" t="s">
        <v>11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7</v>
      </c>
      <c r="J36" s="225" t="s">
        <v>15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8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10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19</v>
      </c>
      <c r="J39" s="225" t="s">
        <v>24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90224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216</v>
      </c>
      <c r="I48" s="5"/>
      <c r="J48" s="250" t="s">
        <v>125</v>
      </c>
      <c r="K48" s="117"/>
      <c r="L48" s="411" t="s">
        <v>230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73873</v>
      </c>
      <c r="I50" s="225">
        <v>36</v>
      </c>
      <c r="J50" s="225" t="s">
        <v>5</v>
      </c>
      <c r="K50" s="170">
        <f>SUM(I50)</f>
        <v>36</v>
      </c>
      <c r="L50" s="412">
        <v>77928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397">
        <v>29158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27774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15198</v>
      </c>
      <c r="I52" s="225">
        <v>26</v>
      </c>
      <c r="J52" s="224" t="s">
        <v>31</v>
      </c>
      <c r="K52" s="170">
        <f t="shared" si="7"/>
        <v>26</v>
      </c>
      <c r="L52" s="412">
        <v>15487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14520</v>
      </c>
      <c r="I53" s="225">
        <v>16</v>
      </c>
      <c r="J53" s="224" t="s">
        <v>3</v>
      </c>
      <c r="K53" s="170">
        <f t="shared" si="7"/>
        <v>16</v>
      </c>
      <c r="L53" s="412">
        <v>16720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216</v>
      </c>
      <c r="D54" s="74" t="s">
        <v>215</v>
      </c>
      <c r="E54" s="74" t="s">
        <v>54</v>
      </c>
      <c r="F54" s="74" t="s">
        <v>53</v>
      </c>
      <c r="G54" s="75" t="s">
        <v>55</v>
      </c>
      <c r="H54" s="127">
        <v>9175</v>
      </c>
      <c r="I54" s="224">
        <v>25</v>
      </c>
      <c r="J54" s="224" t="s">
        <v>30</v>
      </c>
      <c r="K54" s="170">
        <f t="shared" si="7"/>
        <v>25</v>
      </c>
      <c r="L54" s="412">
        <v>5917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73873</v>
      </c>
      <c r="D55" s="9">
        <f t="shared" ref="D55:D64" si="8">SUM(L50)</f>
        <v>77928</v>
      </c>
      <c r="E55" s="66">
        <f>SUM(N66/M66*100)</f>
        <v>90.345738500862211</v>
      </c>
      <c r="F55" s="66">
        <f t="shared" ref="F55:F65" si="9">SUM(C55/D55*100)</f>
        <v>94.796478800944456</v>
      </c>
      <c r="G55" s="77"/>
      <c r="H55" s="127">
        <v>8937</v>
      </c>
      <c r="I55" s="225">
        <v>24</v>
      </c>
      <c r="J55" s="224" t="s">
        <v>29</v>
      </c>
      <c r="K55" s="170">
        <f t="shared" si="7"/>
        <v>24</v>
      </c>
      <c r="L55" s="412">
        <v>12547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29158</v>
      </c>
      <c r="D56" s="9">
        <f t="shared" si="8"/>
        <v>27774</v>
      </c>
      <c r="E56" s="66">
        <f t="shared" ref="E56:E65" si="11">SUM(N67/M67*100)</f>
        <v>92.515150553669443</v>
      </c>
      <c r="F56" s="66">
        <f t="shared" si="9"/>
        <v>104.983077698567</v>
      </c>
      <c r="G56" s="77"/>
      <c r="H56" s="127">
        <v>8697</v>
      </c>
      <c r="I56" s="225">
        <v>38</v>
      </c>
      <c r="J56" s="224" t="s">
        <v>39</v>
      </c>
      <c r="K56" s="170">
        <f t="shared" si="7"/>
        <v>38</v>
      </c>
      <c r="L56" s="412">
        <v>9138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31</v>
      </c>
      <c r="C57" s="52">
        <f t="shared" si="10"/>
        <v>15198</v>
      </c>
      <c r="D57" s="9">
        <f t="shared" si="8"/>
        <v>15487</v>
      </c>
      <c r="E57" s="66">
        <f t="shared" si="11"/>
        <v>85</v>
      </c>
      <c r="F57" s="66">
        <f t="shared" si="9"/>
        <v>98.133918770581772</v>
      </c>
      <c r="G57" s="77"/>
      <c r="H57" s="127">
        <v>8507</v>
      </c>
      <c r="I57" s="225">
        <v>40</v>
      </c>
      <c r="J57" s="224" t="s">
        <v>2</v>
      </c>
      <c r="K57" s="170">
        <f t="shared" si="7"/>
        <v>40</v>
      </c>
      <c r="L57" s="412">
        <v>10326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</v>
      </c>
      <c r="C58" s="52">
        <f t="shared" si="10"/>
        <v>14520</v>
      </c>
      <c r="D58" s="9">
        <f t="shared" si="8"/>
        <v>16720</v>
      </c>
      <c r="E58" s="66">
        <f t="shared" si="11"/>
        <v>90.219957748229149</v>
      </c>
      <c r="F58" s="66">
        <f t="shared" si="9"/>
        <v>86.842105263157904</v>
      </c>
      <c r="G58" s="77"/>
      <c r="H58" s="554">
        <v>5912</v>
      </c>
      <c r="I58" s="302">
        <v>33</v>
      </c>
      <c r="J58" s="227" t="s">
        <v>0</v>
      </c>
      <c r="K58" s="170">
        <f t="shared" si="7"/>
        <v>33</v>
      </c>
      <c r="L58" s="410">
        <v>3024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30</v>
      </c>
      <c r="C59" s="52">
        <f t="shared" si="10"/>
        <v>9175</v>
      </c>
      <c r="D59" s="9">
        <f t="shared" si="8"/>
        <v>5917</v>
      </c>
      <c r="E59" s="66">
        <f t="shared" si="11"/>
        <v>94.655937274321673</v>
      </c>
      <c r="F59" s="66">
        <f t="shared" si="9"/>
        <v>155.06168666553998</v>
      </c>
      <c r="G59" s="87"/>
      <c r="H59" s="554">
        <v>4224</v>
      </c>
      <c r="I59" s="302">
        <v>37</v>
      </c>
      <c r="J59" s="227" t="s">
        <v>38</v>
      </c>
      <c r="K59" s="170">
        <f t="shared" si="7"/>
        <v>37</v>
      </c>
      <c r="L59" s="410">
        <v>5946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29</v>
      </c>
      <c r="C60" s="52">
        <f t="shared" si="10"/>
        <v>8937</v>
      </c>
      <c r="D60" s="9">
        <f t="shared" si="8"/>
        <v>12547</v>
      </c>
      <c r="E60" s="66">
        <f t="shared" si="11"/>
        <v>92.880897942215753</v>
      </c>
      <c r="F60" s="66">
        <f t="shared" si="9"/>
        <v>71.228182035546354</v>
      </c>
      <c r="G60" s="77"/>
      <c r="H60" s="553">
        <v>2364</v>
      </c>
      <c r="I60" s="304">
        <v>15</v>
      </c>
      <c r="J60" s="304" t="s">
        <v>21</v>
      </c>
      <c r="K60" s="117" t="s">
        <v>8</v>
      </c>
      <c r="L60" s="414">
        <v>203412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39</v>
      </c>
      <c r="C61" s="52">
        <f t="shared" si="10"/>
        <v>8697</v>
      </c>
      <c r="D61" s="9">
        <f t="shared" si="8"/>
        <v>9138</v>
      </c>
      <c r="E61" s="66">
        <f t="shared" si="11"/>
        <v>102.80141843971631</v>
      </c>
      <c r="F61" s="66">
        <f t="shared" si="9"/>
        <v>95.173998686802364</v>
      </c>
      <c r="G61" s="77"/>
      <c r="H61" s="127">
        <v>2054</v>
      </c>
      <c r="I61" s="225">
        <v>30</v>
      </c>
      <c r="J61" s="224" t="s">
        <v>119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2</v>
      </c>
      <c r="C62" s="52">
        <f t="shared" si="10"/>
        <v>8507</v>
      </c>
      <c r="D62" s="9">
        <f t="shared" si="8"/>
        <v>10326</v>
      </c>
      <c r="E62" s="66">
        <f t="shared" si="11"/>
        <v>42.641604010025063</v>
      </c>
      <c r="F62" s="66">
        <f t="shared" si="9"/>
        <v>82.384272709664913</v>
      </c>
      <c r="G62" s="88"/>
      <c r="H62" s="127">
        <v>1658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0</v>
      </c>
      <c r="C63" s="52">
        <f t="shared" si="10"/>
        <v>5912</v>
      </c>
      <c r="D63" s="9">
        <f t="shared" si="8"/>
        <v>3024</v>
      </c>
      <c r="E63" s="66">
        <f t="shared" si="11"/>
        <v>29.017375085893786</v>
      </c>
      <c r="F63" s="66">
        <f t="shared" si="9"/>
        <v>195.50264550264552</v>
      </c>
      <c r="G63" s="87"/>
      <c r="H63" s="397">
        <v>1643</v>
      </c>
      <c r="I63" s="224">
        <v>1</v>
      </c>
      <c r="J63" s="224" t="s">
        <v>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4224</v>
      </c>
      <c r="D64" s="9">
        <f t="shared" si="8"/>
        <v>5946</v>
      </c>
      <c r="E64" s="72">
        <f t="shared" si="11"/>
        <v>87.489643744821876</v>
      </c>
      <c r="F64" s="66">
        <f t="shared" si="9"/>
        <v>71.039354187689213</v>
      </c>
      <c r="G64" s="90"/>
      <c r="H64" s="169">
        <v>1571</v>
      </c>
      <c r="I64" s="224">
        <v>18</v>
      </c>
      <c r="J64" s="224" t="s">
        <v>23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193181</v>
      </c>
      <c r="D65" s="82">
        <f>SUM(L60)</f>
        <v>203412</v>
      </c>
      <c r="E65" s="85">
        <f t="shared" si="11"/>
        <v>81.768351012046352</v>
      </c>
      <c r="F65" s="85">
        <f t="shared" si="9"/>
        <v>94.970306569917213</v>
      </c>
      <c r="G65" s="86"/>
      <c r="H65" s="128">
        <v>1426</v>
      </c>
      <c r="I65" s="224">
        <v>39</v>
      </c>
      <c r="J65" s="224" t="s">
        <v>40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267">
        <v>1135</v>
      </c>
      <c r="I66" s="225">
        <v>35</v>
      </c>
      <c r="J66" s="224" t="s">
        <v>37</v>
      </c>
      <c r="K66" s="163">
        <f>SUM(I50)</f>
        <v>36</v>
      </c>
      <c r="L66" s="225" t="s">
        <v>5</v>
      </c>
      <c r="M66" s="424">
        <v>81767</v>
      </c>
      <c r="N66" s="128">
        <f>SUM(H50)</f>
        <v>73873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1026</v>
      </c>
      <c r="I67" s="225">
        <v>29</v>
      </c>
      <c r="J67" s="224" t="s">
        <v>116</v>
      </c>
      <c r="K67" s="163">
        <f t="shared" ref="K67:K75" si="12">SUM(I51)</f>
        <v>17</v>
      </c>
      <c r="L67" s="224" t="s">
        <v>22</v>
      </c>
      <c r="M67" s="422">
        <v>31517</v>
      </c>
      <c r="N67" s="128">
        <f t="shared" ref="N67:N75" si="13">SUM(H51)</f>
        <v>29158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556</v>
      </c>
      <c r="I68" s="225">
        <v>14</v>
      </c>
      <c r="J68" s="224" t="s">
        <v>20</v>
      </c>
      <c r="K68" s="163">
        <f t="shared" si="12"/>
        <v>26</v>
      </c>
      <c r="L68" s="224" t="s">
        <v>31</v>
      </c>
      <c r="M68" s="422">
        <v>17880</v>
      </c>
      <c r="N68" s="128">
        <f t="shared" si="13"/>
        <v>15198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480</v>
      </c>
      <c r="I69" s="224">
        <v>21</v>
      </c>
      <c r="J69" s="224" t="s">
        <v>26</v>
      </c>
      <c r="K69" s="163">
        <f t="shared" si="12"/>
        <v>16</v>
      </c>
      <c r="L69" s="224" t="s">
        <v>3</v>
      </c>
      <c r="M69" s="422">
        <v>16094</v>
      </c>
      <c r="N69" s="128">
        <f t="shared" si="13"/>
        <v>14520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321</v>
      </c>
      <c r="I70" s="224">
        <v>13</v>
      </c>
      <c r="J70" s="224" t="s">
        <v>7</v>
      </c>
      <c r="K70" s="163">
        <f t="shared" si="12"/>
        <v>25</v>
      </c>
      <c r="L70" s="224" t="s">
        <v>30</v>
      </c>
      <c r="M70" s="422">
        <v>9693</v>
      </c>
      <c r="N70" s="128">
        <f t="shared" si="13"/>
        <v>9175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287</v>
      </c>
      <c r="I71" s="224">
        <v>23</v>
      </c>
      <c r="J71" s="224" t="s">
        <v>28</v>
      </c>
      <c r="K71" s="163">
        <f t="shared" si="12"/>
        <v>24</v>
      </c>
      <c r="L71" s="224" t="s">
        <v>29</v>
      </c>
      <c r="M71" s="422">
        <v>9622</v>
      </c>
      <c r="N71" s="128">
        <f t="shared" si="13"/>
        <v>8937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185</v>
      </c>
      <c r="I72" s="224">
        <v>22</v>
      </c>
      <c r="J72" s="224" t="s">
        <v>27</v>
      </c>
      <c r="K72" s="163">
        <f t="shared" si="12"/>
        <v>38</v>
      </c>
      <c r="L72" s="224" t="s">
        <v>39</v>
      </c>
      <c r="M72" s="422">
        <v>8460</v>
      </c>
      <c r="N72" s="128">
        <f t="shared" si="13"/>
        <v>8697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147</v>
      </c>
      <c r="I73" s="224">
        <v>8</v>
      </c>
      <c r="J73" s="224" t="s">
        <v>16</v>
      </c>
      <c r="K73" s="163">
        <f t="shared" si="12"/>
        <v>40</v>
      </c>
      <c r="L73" s="224" t="s">
        <v>2</v>
      </c>
      <c r="M73" s="422">
        <v>19950</v>
      </c>
      <c r="N73" s="128">
        <f t="shared" si="13"/>
        <v>8507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97</v>
      </c>
      <c r="I74" s="224">
        <v>27</v>
      </c>
      <c r="J74" s="224" t="s">
        <v>32</v>
      </c>
      <c r="K74" s="163">
        <f t="shared" si="12"/>
        <v>33</v>
      </c>
      <c r="L74" s="227" t="s">
        <v>0</v>
      </c>
      <c r="M74" s="423">
        <v>20374</v>
      </c>
      <c r="N74" s="128">
        <f t="shared" si="13"/>
        <v>5912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12</v>
      </c>
      <c r="I75" s="224">
        <v>4</v>
      </c>
      <c r="J75" s="224" t="s">
        <v>12</v>
      </c>
      <c r="K75" s="163">
        <f t="shared" si="12"/>
        <v>37</v>
      </c>
      <c r="L75" s="227" t="s">
        <v>38</v>
      </c>
      <c r="M75" s="423">
        <v>4828</v>
      </c>
      <c r="N75" s="233">
        <f t="shared" si="13"/>
        <v>4224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11</v>
      </c>
      <c r="I76" s="224">
        <v>28</v>
      </c>
      <c r="J76" s="224" t="s">
        <v>33</v>
      </c>
      <c r="K76" s="5"/>
      <c r="L76" s="451" t="s">
        <v>129</v>
      </c>
      <c r="M76" s="462">
        <v>236254</v>
      </c>
      <c r="N76" s="241">
        <f>SUM(H90)</f>
        <v>193181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7</v>
      </c>
      <c r="I77" s="224">
        <v>20</v>
      </c>
      <c r="J77" s="224" t="s">
        <v>25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0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27">
        <v>0</v>
      </c>
      <c r="I79" s="224">
        <v>3</v>
      </c>
      <c r="J79" s="224" t="s">
        <v>11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5</v>
      </c>
      <c r="J80" s="224" t="s">
        <v>13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6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7</v>
      </c>
      <c r="J82" s="224" t="s">
        <v>15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397">
        <v>0</v>
      </c>
      <c r="I83" s="224">
        <v>9</v>
      </c>
      <c r="J83" s="454" t="s">
        <v>200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9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4">
        <v>11</v>
      </c>
      <c r="J85" s="224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193181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C18" sqref="C18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6" t="s">
        <v>240</v>
      </c>
      <c r="B1" s="577"/>
      <c r="C1" s="577"/>
      <c r="D1" s="577"/>
      <c r="E1" s="577"/>
      <c r="F1" s="577"/>
      <c r="G1" s="577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216</v>
      </c>
      <c r="J2" s="401" t="s">
        <v>210</v>
      </c>
      <c r="K2" s="405" t="s">
        <v>215</v>
      </c>
      <c r="L2" s="405" t="s">
        <v>207</v>
      </c>
    </row>
    <row r="3" spans="1:12" x14ac:dyDescent="0.15">
      <c r="I3" s="40" t="s">
        <v>84</v>
      </c>
      <c r="J3" s="402">
        <v>163538</v>
      </c>
      <c r="K3" s="40" t="s">
        <v>84</v>
      </c>
      <c r="L3" s="406">
        <v>187194</v>
      </c>
    </row>
    <row r="4" spans="1:12" x14ac:dyDescent="0.15">
      <c r="I4" s="18" t="s">
        <v>86</v>
      </c>
      <c r="J4" s="402">
        <v>117222</v>
      </c>
      <c r="K4" s="18" t="s">
        <v>86</v>
      </c>
      <c r="L4" s="406">
        <v>139726</v>
      </c>
    </row>
    <row r="5" spans="1:12" x14ac:dyDescent="0.15">
      <c r="I5" s="18" t="s">
        <v>113</v>
      </c>
      <c r="J5" s="402">
        <v>96864</v>
      </c>
      <c r="K5" s="18" t="s">
        <v>113</v>
      </c>
      <c r="L5" s="406">
        <v>75169</v>
      </c>
    </row>
    <row r="6" spans="1:12" x14ac:dyDescent="0.15">
      <c r="I6" s="18" t="s">
        <v>105</v>
      </c>
      <c r="J6" s="402">
        <v>93536</v>
      </c>
      <c r="K6" s="18" t="s">
        <v>105</v>
      </c>
      <c r="L6" s="406">
        <v>86949</v>
      </c>
    </row>
    <row r="7" spans="1:12" x14ac:dyDescent="0.15">
      <c r="I7" s="18" t="s">
        <v>107</v>
      </c>
      <c r="J7" s="402">
        <v>80303</v>
      </c>
      <c r="K7" s="18" t="s">
        <v>107</v>
      </c>
      <c r="L7" s="406">
        <v>69787</v>
      </c>
    </row>
    <row r="8" spans="1:12" x14ac:dyDescent="0.15">
      <c r="I8" s="18" t="s">
        <v>115</v>
      </c>
      <c r="J8" s="402">
        <v>73104</v>
      </c>
      <c r="K8" s="18" t="s">
        <v>115</v>
      </c>
      <c r="L8" s="406">
        <v>94404</v>
      </c>
    </row>
    <row r="9" spans="1:12" x14ac:dyDescent="0.15">
      <c r="I9" s="18" t="s">
        <v>110</v>
      </c>
      <c r="J9" s="402">
        <v>60795</v>
      </c>
      <c r="K9" s="18" t="s">
        <v>110</v>
      </c>
      <c r="L9" s="406">
        <v>48114</v>
      </c>
    </row>
    <row r="10" spans="1:12" x14ac:dyDescent="0.15">
      <c r="I10" s="18" t="s">
        <v>87</v>
      </c>
      <c r="J10" s="402">
        <v>55367</v>
      </c>
      <c r="K10" s="18" t="s">
        <v>87</v>
      </c>
      <c r="L10" s="406">
        <v>93312</v>
      </c>
    </row>
    <row r="11" spans="1:12" x14ac:dyDescent="0.15">
      <c r="I11" s="18" t="s">
        <v>109</v>
      </c>
      <c r="J11" s="402">
        <v>53901</v>
      </c>
      <c r="K11" s="18" t="s">
        <v>109</v>
      </c>
      <c r="L11" s="406">
        <v>51898</v>
      </c>
    </row>
    <row r="12" spans="1:12" ht="14.25" thickBot="1" x14ac:dyDescent="0.2">
      <c r="I12" s="18" t="s">
        <v>209</v>
      </c>
      <c r="J12" s="403">
        <v>51132</v>
      </c>
      <c r="K12" s="18" t="s">
        <v>209</v>
      </c>
      <c r="L12" s="407">
        <v>45618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213</v>
      </c>
      <c r="J13" s="440">
        <v>1193345</v>
      </c>
      <c r="K13" s="35" t="s">
        <v>8</v>
      </c>
      <c r="L13" s="174">
        <v>1245987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220</v>
      </c>
      <c r="K23" s="476" t="s">
        <v>220</v>
      </c>
      <c r="L23" s="22" t="s">
        <v>70</v>
      </c>
      <c r="M23" s="8"/>
    </row>
    <row r="24" spans="9:14" x14ac:dyDescent="0.15">
      <c r="I24" s="402">
        <f t="shared" ref="I24:I33" si="0">SUM(J3)</f>
        <v>163538</v>
      </c>
      <c r="J24" s="40" t="s">
        <v>84</v>
      </c>
      <c r="K24" s="402">
        <f>SUM(I24)</f>
        <v>163538</v>
      </c>
      <c r="L24" s="512">
        <v>165175</v>
      </c>
      <c r="M24" s="141"/>
      <c r="N24" s="1"/>
    </row>
    <row r="25" spans="9:14" x14ac:dyDescent="0.15">
      <c r="I25" s="402">
        <f t="shared" si="0"/>
        <v>117222</v>
      </c>
      <c r="J25" s="18" t="s">
        <v>86</v>
      </c>
      <c r="K25" s="402">
        <f t="shared" ref="K25:K33" si="1">SUM(I25)</f>
        <v>117222</v>
      </c>
      <c r="L25" s="512">
        <v>118335</v>
      </c>
      <c r="M25" s="177"/>
      <c r="N25" s="1"/>
    </row>
    <row r="26" spans="9:14" x14ac:dyDescent="0.15">
      <c r="I26" s="402">
        <f t="shared" si="0"/>
        <v>96864</v>
      </c>
      <c r="J26" s="18" t="s">
        <v>113</v>
      </c>
      <c r="K26" s="402">
        <f t="shared" si="1"/>
        <v>96864</v>
      </c>
      <c r="L26" s="512">
        <v>98251</v>
      </c>
      <c r="M26" s="141"/>
      <c r="N26" s="1"/>
    </row>
    <row r="27" spans="9:14" x14ac:dyDescent="0.15">
      <c r="I27" s="402">
        <f t="shared" si="0"/>
        <v>93536</v>
      </c>
      <c r="J27" s="18" t="s">
        <v>105</v>
      </c>
      <c r="K27" s="402">
        <f t="shared" si="1"/>
        <v>93536</v>
      </c>
      <c r="L27" s="512">
        <v>89204</v>
      </c>
      <c r="M27" s="141"/>
      <c r="N27" s="1"/>
    </row>
    <row r="28" spans="9:14" x14ac:dyDescent="0.15">
      <c r="I28" s="402">
        <f t="shared" si="0"/>
        <v>80303</v>
      </c>
      <c r="J28" s="18" t="s">
        <v>107</v>
      </c>
      <c r="K28" s="402">
        <f t="shared" si="1"/>
        <v>80303</v>
      </c>
      <c r="L28" s="512">
        <v>93043</v>
      </c>
      <c r="M28" s="141"/>
      <c r="N28" s="2"/>
    </row>
    <row r="29" spans="9:14" x14ac:dyDescent="0.15">
      <c r="I29" s="402">
        <f t="shared" si="0"/>
        <v>73104</v>
      </c>
      <c r="J29" s="18" t="s">
        <v>115</v>
      </c>
      <c r="K29" s="402">
        <f t="shared" si="1"/>
        <v>73104</v>
      </c>
      <c r="L29" s="512">
        <v>76673</v>
      </c>
      <c r="M29" s="141"/>
      <c r="N29" s="1"/>
    </row>
    <row r="30" spans="9:14" x14ac:dyDescent="0.15">
      <c r="I30" s="402">
        <f t="shared" si="0"/>
        <v>60795</v>
      </c>
      <c r="J30" s="18" t="s">
        <v>110</v>
      </c>
      <c r="K30" s="402">
        <f t="shared" si="1"/>
        <v>60795</v>
      </c>
      <c r="L30" s="512">
        <v>58832</v>
      </c>
      <c r="M30" s="141"/>
      <c r="N30" s="1"/>
    </row>
    <row r="31" spans="9:14" x14ac:dyDescent="0.15">
      <c r="I31" s="402">
        <f t="shared" si="0"/>
        <v>55367</v>
      </c>
      <c r="J31" s="18" t="s">
        <v>87</v>
      </c>
      <c r="K31" s="402">
        <f t="shared" si="1"/>
        <v>55367</v>
      </c>
      <c r="L31" s="512">
        <v>62626</v>
      </c>
      <c r="M31" s="141"/>
      <c r="N31" s="1"/>
    </row>
    <row r="32" spans="9:14" x14ac:dyDescent="0.15">
      <c r="I32" s="402">
        <f t="shared" si="0"/>
        <v>53901</v>
      </c>
      <c r="J32" s="18" t="s">
        <v>109</v>
      </c>
      <c r="K32" s="402">
        <f t="shared" si="1"/>
        <v>53901</v>
      </c>
      <c r="L32" s="512">
        <v>51336</v>
      </c>
      <c r="M32" s="141"/>
      <c r="N32" s="37"/>
    </row>
    <row r="33" spans="8:14" x14ac:dyDescent="0.15">
      <c r="I33" s="402">
        <f t="shared" si="0"/>
        <v>51132</v>
      </c>
      <c r="J33" s="18" t="s">
        <v>209</v>
      </c>
      <c r="K33" s="402">
        <f t="shared" si="1"/>
        <v>51132</v>
      </c>
      <c r="L33" s="513">
        <v>45946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347583</v>
      </c>
      <c r="J34" s="108" t="s">
        <v>131</v>
      </c>
      <c r="K34" s="171">
        <f>SUM(I34)</f>
        <v>347583</v>
      </c>
      <c r="L34" s="171" t="s">
        <v>85</v>
      </c>
    </row>
    <row r="35" spans="8:14" ht="15.75" thickTop="1" thickBot="1" x14ac:dyDescent="0.2">
      <c r="H35" s="8"/>
      <c r="I35" s="456">
        <f>SUM(I24:I34)</f>
        <v>1193345</v>
      </c>
      <c r="J35" s="190" t="s">
        <v>8</v>
      </c>
      <c r="K35" s="172">
        <f>SUM(J13)</f>
        <v>1193345</v>
      </c>
      <c r="L35" s="192">
        <v>1209246</v>
      </c>
    </row>
    <row r="36" spans="8:14" ht="14.25" thickTop="1" x14ac:dyDescent="0.15"/>
    <row r="37" spans="8:14" x14ac:dyDescent="0.15">
      <c r="I37" s="453" t="s">
        <v>207</v>
      </c>
      <c r="J37" s="65"/>
      <c r="K37" s="476" t="s">
        <v>207</v>
      </c>
    </row>
    <row r="38" spans="8:14" x14ac:dyDescent="0.15">
      <c r="I38" s="406">
        <f>SUM(L3)</f>
        <v>187194</v>
      </c>
      <c r="J38" s="40" t="s">
        <v>84</v>
      </c>
      <c r="K38" s="406">
        <f>SUM(I38)</f>
        <v>187194</v>
      </c>
    </row>
    <row r="39" spans="8:14" x14ac:dyDescent="0.15">
      <c r="I39" s="406">
        <f t="shared" ref="I39:I47" si="2">SUM(L4)</f>
        <v>139726</v>
      </c>
      <c r="J39" s="18" t="s">
        <v>86</v>
      </c>
      <c r="K39" s="406">
        <f t="shared" ref="K39:K47" si="3">SUM(I39)</f>
        <v>139726</v>
      </c>
    </row>
    <row r="40" spans="8:14" x14ac:dyDescent="0.15">
      <c r="I40" s="406">
        <f t="shared" si="2"/>
        <v>75169</v>
      </c>
      <c r="J40" s="18" t="s">
        <v>113</v>
      </c>
      <c r="K40" s="406">
        <f t="shared" si="3"/>
        <v>75169</v>
      </c>
    </row>
    <row r="41" spans="8:14" x14ac:dyDescent="0.15">
      <c r="I41" s="406">
        <f t="shared" si="2"/>
        <v>86949</v>
      </c>
      <c r="J41" s="18" t="s">
        <v>105</v>
      </c>
      <c r="K41" s="406">
        <f t="shared" si="3"/>
        <v>86949</v>
      </c>
    </row>
    <row r="42" spans="8:14" x14ac:dyDescent="0.15">
      <c r="I42" s="406">
        <f t="shared" si="2"/>
        <v>69787</v>
      </c>
      <c r="J42" s="18" t="s">
        <v>107</v>
      </c>
      <c r="K42" s="406">
        <f t="shared" si="3"/>
        <v>69787</v>
      </c>
    </row>
    <row r="43" spans="8:14" x14ac:dyDescent="0.15">
      <c r="I43" s="406">
        <f>SUM(L8)</f>
        <v>94404</v>
      </c>
      <c r="J43" s="18" t="s">
        <v>115</v>
      </c>
      <c r="K43" s="406">
        <f t="shared" si="3"/>
        <v>94404</v>
      </c>
    </row>
    <row r="44" spans="8:14" x14ac:dyDescent="0.15">
      <c r="I44" s="406">
        <f t="shared" si="2"/>
        <v>48114</v>
      </c>
      <c r="J44" s="18" t="s">
        <v>110</v>
      </c>
      <c r="K44" s="406">
        <f t="shared" si="3"/>
        <v>48114</v>
      </c>
    </row>
    <row r="45" spans="8:14" x14ac:dyDescent="0.15">
      <c r="I45" s="406">
        <f>SUM(L10)</f>
        <v>93312</v>
      </c>
      <c r="J45" s="18" t="s">
        <v>87</v>
      </c>
      <c r="K45" s="406">
        <f t="shared" si="3"/>
        <v>93312</v>
      </c>
    </row>
    <row r="46" spans="8:14" x14ac:dyDescent="0.15">
      <c r="I46" s="406">
        <f t="shared" si="2"/>
        <v>51898</v>
      </c>
      <c r="J46" s="18" t="s">
        <v>109</v>
      </c>
      <c r="K46" s="406">
        <f t="shared" si="3"/>
        <v>51898</v>
      </c>
      <c r="M46" s="8"/>
    </row>
    <row r="47" spans="8:14" x14ac:dyDescent="0.15">
      <c r="I47" s="406">
        <f t="shared" si="2"/>
        <v>45618</v>
      </c>
      <c r="J47" s="18" t="s">
        <v>209</v>
      </c>
      <c r="K47" s="516">
        <f t="shared" si="3"/>
        <v>45618</v>
      </c>
      <c r="M47" s="8"/>
    </row>
    <row r="48" spans="8:14" ht="14.25" thickBot="1" x14ac:dyDescent="0.2">
      <c r="I48" s="157">
        <f>SUM(L13-(I38+I39+I40+I41+I42+I43+I44+I45+I46+I47))</f>
        <v>353816</v>
      </c>
      <c r="J48" s="103" t="s">
        <v>131</v>
      </c>
      <c r="K48" s="157">
        <f>SUM(I48)</f>
        <v>353816</v>
      </c>
    </row>
    <row r="49" spans="1:12" ht="15" thickTop="1" thickBot="1" x14ac:dyDescent="0.2">
      <c r="I49" s="510">
        <f>SUM(I38:I48)</f>
        <v>1245987</v>
      </c>
      <c r="J49" s="455" t="s">
        <v>194</v>
      </c>
      <c r="K49" s="173">
        <f>SUM(L13)</f>
        <v>1245987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216</v>
      </c>
      <c r="D51" s="74" t="s">
        <v>215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163538</v>
      </c>
      <c r="D52" s="6">
        <f t="shared" ref="D52:D61" si="5">SUM(I38)</f>
        <v>187194</v>
      </c>
      <c r="E52" s="41">
        <f t="shared" ref="E52:E61" si="6">SUM(K24/L24*100)</f>
        <v>99.008929922809145</v>
      </c>
      <c r="F52" s="41">
        <f t="shared" ref="F52:F62" si="7">SUM(C52/D52*100)</f>
        <v>87.362842826158953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117222</v>
      </c>
      <c r="D53" s="6">
        <f t="shared" si="5"/>
        <v>139726</v>
      </c>
      <c r="E53" s="41">
        <f t="shared" si="6"/>
        <v>99.059449866903279</v>
      </c>
      <c r="F53" s="41">
        <f t="shared" si="7"/>
        <v>83.894192920429987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96864</v>
      </c>
      <c r="D54" s="6">
        <f t="shared" si="5"/>
        <v>75169</v>
      </c>
      <c r="E54" s="41">
        <f t="shared" si="6"/>
        <v>98.588309533745203</v>
      </c>
      <c r="F54" s="41">
        <f t="shared" si="7"/>
        <v>128.86163178970054</v>
      </c>
      <c r="G54" s="40"/>
      <c r="I54" s="8"/>
    </row>
    <row r="55" spans="1:12" s="58" customFormat="1" x14ac:dyDescent="0.15">
      <c r="A55" s="248">
        <v>4</v>
      </c>
      <c r="B55" s="18" t="s">
        <v>105</v>
      </c>
      <c r="C55" s="449">
        <f t="shared" si="4"/>
        <v>93536</v>
      </c>
      <c r="D55" s="449">
        <f t="shared" si="5"/>
        <v>86949</v>
      </c>
      <c r="E55" s="229">
        <f t="shared" si="6"/>
        <v>104.85628447154835</v>
      </c>
      <c r="F55" s="229">
        <f t="shared" si="7"/>
        <v>107.57570529850832</v>
      </c>
      <c r="G55" s="404"/>
    </row>
    <row r="56" spans="1:12" x14ac:dyDescent="0.15">
      <c r="A56" s="28">
        <v>5</v>
      </c>
      <c r="B56" s="18" t="s">
        <v>107</v>
      </c>
      <c r="C56" s="6">
        <f t="shared" si="4"/>
        <v>80303</v>
      </c>
      <c r="D56" s="449">
        <f t="shared" si="5"/>
        <v>69787</v>
      </c>
      <c r="E56" s="41">
        <f t="shared" si="6"/>
        <v>86.307406253022805</v>
      </c>
      <c r="F56" s="41">
        <f t="shared" si="7"/>
        <v>115.06870907189017</v>
      </c>
      <c r="G56" s="40"/>
    </row>
    <row r="57" spans="1:12" x14ac:dyDescent="0.15">
      <c r="A57" s="28">
        <v>6</v>
      </c>
      <c r="B57" s="18" t="s">
        <v>115</v>
      </c>
      <c r="C57" s="6">
        <f t="shared" si="4"/>
        <v>73104</v>
      </c>
      <c r="D57" s="6">
        <f t="shared" si="5"/>
        <v>94404</v>
      </c>
      <c r="E57" s="41">
        <f t="shared" si="6"/>
        <v>95.345167138366833</v>
      </c>
      <c r="F57" s="41">
        <f t="shared" si="7"/>
        <v>77.437396720477949</v>
      </c>
      <c r="G57" s="40"/>
    </row>
    <row r="58" spans="1:12" s="58" customFormat="1" x14ac:dyDescent="0.15">
      <c r="A58" s="248">
        <v>7</v>
      </c>
      <c r="B58" s="18" t="s">
        <v>110</v>
      </c>
      <c r="C58" s="449">
        <f t="shared" si="4"/>
        <v>60795</v>
      </c>
      <c r="D58" s="449">
        <f t="shared" si="5"/>
        <v>48114</v>
      </c>
      <c r="E58" s="229">
        <f t="shared" si="6"/>
        <v>103.33661952678814</v>
      </c>
      <c r="F58" s="229">
        <f t="shared" si="7"/>
        <v>126.35615413393191</v>
      </c>
      <c r="G58" s="404"/>
    </row>
    <row r="59" spans="1:12" x14ac:dyDescent="0.15">
      <c r="A59" s="28">
        <v>8</v>
      </c>
      <c r="B59" s="18" t="s">
        <v>87</v>
      </c>
      <c r="C59" s="6">
        <f t="shared" si="4"/>
        <v>55367</v>
      </c>
      <c r="D59" s="6">
        <f t="shared" si="5"/>
        <v>93312</v>
      </c>
      <c r="E59" s="41">
        <f t="shared" si="6"/>
        <v>88.408967521476697</v>
      </c>
      <c r="F59" s="41">
        <f t="shared" si="7"/>
        <v>59.335348079561044</v>
      </c>
      <c r="G59" s="40"/>
    </row>
    <row r="60" spans="1:12" x14ac:dyDescent="0.15">
      <c r="A60" s="28">
        <v>9</v>
      </c>
      <c r="B60" s="18" t="s">
        <v>109</v>
      </c>
      <c r="C60" s="6">
        <f t="shared" si="4"/>
        <v>53901</v>
      </c>
      <c r="D60" s="6">
        <f t="shared" si="5"/>
        <v>51898</v>
      </c>
      <c r="E60" s="41">
        <f t="shared" si="6"/>
        <v>104.99649368863955</v>
      </c>
      <c r="F60" s="41">
        <f t="shared" si="7"/>
        <v>103.85949362210489</v>
      </c>
      <c r="G60" s="40"/>
    </row>
    <row r="61" spans="1:12" ht="14.25" thickBot="1" x14ac:dyDescent="0.2">
      <c r="A61" s="108">
        <v>10</v>
      </c>
      <c r="B61" s="18" t="s">
        <v>209</v>
      </c>
      <c r="C61" s="111">
        <f t="shared" si="4"/>
        <v>51132</v>
      </c>
      <c r="D61" s="111">
        <f t="shared" si="5"/>
        <v>45618</v>
      </c>
      <c r="E61" s="102">
        <f t="shared" si="6"/>
        <v>111.28716319157273</v>
      </c>
      <c r="F61" s="102">
        <f t="shared" si="7"/>
        <v>112.08733394712613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1193345</v>
      </c>
      <c r="D62" s="189">
        <f>SUM(L13)</f>
        <v>1245987</v>
      </c>
      <c r="E62" s="191">
        <f>SUM(C62/L35)*100</f>
        <v>98.685048368983658</v>
      </c>
      <c r="F62" s="191">
        <f t="shared" si="7"/>
        <v>95.775076304969474</v>
      </c>
      <c r="G62" s="198">
        <v>58.5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2020-10-09T02:45:17Z</cp:lastPrinted>
  <dcterms:created xsi:type="dcterms:W3CDTF">2004-08-12T01:21:30Z</dcterms:created>
  <dcterms:modified xsi:type="dcterms:W3CDTF">2020-10-09T02:45:39Z</dcterms:modified>
</cp:coreProperties>
</file>