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EB2D004B-80F6-4BA0-912E-089803504D2E}" xr6:coauthVersionLast="36" xr6:coauthVersionMax="36" xr10:uidLastSave="{00000000-0000-0000-0000-000000000000}"/>
  <bookViews>
    <workbookView xWindow="0" yWindow="0" windowWidth="28800" windowHeight="11130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N26" i="54"/>
  <c r="C22" i="13" l="1"/>
  <c r="C59" i="13" l="1"/>
  <c r="I46" i="44" l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N87" i="56" l="1"/>
  <c r="N86" i="56"/>
  <c r="N85" i="56"/>
  <c r="N84" i="56"/>
  <c r="N57" i="56"/>
  <c r="N56" i="56"/>
  <c r="N55" i="56"/>
  <c r="N54" i="56"/>
  <c r="N28" i="56"/>
  <c r="O27" i="56"/>
  <c r="N27" i="56"/>
  <c r="N26" i="56"/>
  <c r="N25" i="56"/>
  <c r="O55" i="56" l="1"/>
  <c r="O56" i="56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<sst xmlns="http://schemas.openxmlformats.org/spreadsheetml/2006/main" count="1320" uniqueCount="242">
  <si>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</si>
  <si>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</si>
  <si>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</si>
  <si>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</si>
  <si>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</si>
  <si>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</si>
  <si>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</si>
  <si>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</si>
  <si>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</si>
  <si>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</si>
  <si>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</si>
  <si>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</si>
  <si>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</si>
  <si>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</si>
  <si>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</si>
  <si>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</si>
  <si>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</si>
  <si>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</si>
  <si>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</si>
  <si>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</si>
  <si>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</si>
  <si>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</si>
  <si>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</si>
  <si>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</si>
  <si>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</si>
  <si>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</si>
  <si>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</si>
  <si>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</si>
  <si>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</si>
  <si>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</si>
  <si>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</si>
  <si>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</si>
  <si>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</si>
  <si>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</si>
  <si>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</si>
  <si>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</si>
  <si>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</si>
  <si>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</si>
  <si>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</si>
  <si>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</si>
  <si>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</si>
  <si>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</si>
  <si>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</si>
  <si>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</si>
  <si>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</si>
  <si>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</si>
  <si>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</si>
  <si>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</si>
  <si>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</si>
  <si>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</si>
  <si>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</si>
  <si>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</si>
  <si>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</si>
  <si>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</si>
  <si>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</si>
  <si>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</si>
  <si>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</si>
  <si>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</si>
  <si>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</si>
  <si>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</si>
  <si>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</si>
  <si>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</si>
  <si>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</si>
  <si>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</si>
  <si>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</si>
  <si>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</si>
  <si>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</si>
  <si>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</si>
  <si>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</si>
  <si>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</si>
  <si>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</si>
  <si>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</si>
  <si>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</si>
  <si>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</si>
  <si>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</si>
  <si>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</si>
  <si>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</si>
  <si>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</si>
  <si>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</si>
  <si>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</si>
  <si>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</si>
  <si>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</si>
  <si>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</si>
  <si>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</si>
  <si>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</si>
  <si>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</si>
  <si>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</si>
  <si>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</si>
  <si>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</si>
  <si>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</si>
  <si>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</si>
  <si>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</si>
  <si>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</si>
  <si>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</si>
  <si>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</si>
  <si>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</si>
  <si>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</si>
  <si>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</si>
  <si>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</si>
  <si>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</si>
  <si>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</si>
  <si>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</si>
  <si>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</si>
  <si>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</si>
  <si>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</si>
  <si>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</si>
  <si>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</si>
  <si>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</si>
  <si>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</si>
  <si>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</si>
  <si>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</si>
  <si>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</si>
  <si>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</si>
  <si>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</si>
  <si>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</si>
  <si>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</si>
  <si>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</si>
  <si>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</si>
  <si>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</si>
  <si>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</si>
  <si>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</si>
  <si>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</si>
  <si>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</si>
  <si>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</si>
  <si>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</si>
  <si>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</si>
  <si>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</si>
  <si>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</si>
  <si>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</si>
  <si>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</si>
  <si>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</si>
  <si>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</si>
  <si>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</si>
  <si>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</si>
  <si>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</si>
  <si>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</si>
  <si>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</si>
  <si>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</si>
  <si>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</si>
  <si>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</si>
  <si>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</si>
  <si>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</si>
  <si>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</si>
  <si>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</si>
  <si>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</si>
  <si>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</si>
  <si>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</si>
  <si>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</si>
  <si>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</si>
  <si>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</si>
  <si>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</si>
  <si>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</si>
  <si>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</si>
  <si>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</si>
  <si>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</si>
  <si>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</si>
  <si>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</si>
  <si>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</si>
  <si>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</si>
  <si>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</si>
  <si>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</si>
  <si>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</si>
  <si>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</si>
  <si>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</si>
  <si>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</si>
  <si>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</si>
  <si>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</si>
  <si>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</si>
  <si>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</si>
  <si>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</si>
  <si>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</si>
  <si>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</si>
  <si>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</si>
  <si>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</si>
  <si>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</si>
  <si>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</si>
  <si>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</si>
  <si>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</si>
  <si>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</si>
  <si>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</si>
  <si>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</si>
  <si>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</si>
  <si>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</si>
  <si>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</si>
  <si>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</si>
  <si>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</si>
  <si>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</si>
  <si>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</si>
  <si>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</si>
  <si>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</si>
  <si>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</si>
  <si>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</si>
  <si>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</si>
  <si>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</si>
  <si>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</si>
  <si>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</si>
  <si>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</si>
  <si>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</si>
  <si>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</si>
  <si>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</si>
  <si>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</si>
  <si>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</si>
  <si>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</si>
  <si>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</si>
  <si>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</si>
  <si>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</si>
  <si>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</si>
  <si>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</si>
  <si>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</si>
  <si>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</si>
  <si>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</si>
  <si>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</si>
  <si>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</si>
  <si>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</si>
  <si>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</si>
  <si>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</si>
  <si>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</si>
  <si>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</si>
  <si>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</si>
  <si>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</si>
  <si>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2年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</si>
  <si>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</si>
  <si>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</si>
  <si>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</si>
  <si>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</si>
  <si>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2，897　㎡</t>
    <phoneticPr fontId="2"/>
  </si>
  <si>
    <t>11，979 ㎡</t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</si>
  <si>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</si>
  <si>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</si>
  <si>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トン数</t>
    <rPh sb="2" eb="3">
      <t>スウ</t>
    </rPh>
    <phoneticPr fontId="2"/>
  </si>
  <si>
    <t>令和1年</t>
    <rPh sb="0" eb="1">
      <t>レイ</t>
    </rPh>
    <rPh sb="1" eb="2">
      <t>ワ</t>
    </rPh>
    <rPh sb="3" eb="4">
      <t>ネン</t>
    </rPh>
    <phoneticPr fontId="14"/>
  </si>
  <si>
    <t>※</t>
    <phoneticPr fontId="2"/>
  </si>
  <si>
    <t>※</t>
    <phoneticPr fontId="2"/>
  </si>
  <si>
    <t>米</t>
    <rPh sb="0" eb="1">
      <t>コメ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</si>
  <si>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</si>
  <si>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その他の日用品</t>
    <rPh sb="2" eb="3">
      <t>タ</t>
    </rPh>
    <rPh sb="4" eb="5">
      <t>ヒ</t>
    </rPh>
    <rPh sb="5" eb="7">
      <t>ヨウヒン</t>
    </rPh>
    <phoneticPr fontId="2"/>
  </si>
  <si>
    <t>令和2年7月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</si>
  <si>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令和2年7月所管面（1～3類）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</si>
  <si>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95，097  m</t>
    </r>
    <r>
      <rPr>
        <sz val="8"/>
        <rFont val="ＭＳ Ｐゴシック"/>
        <family val="3"/>
        <charset val="128"/>
      </rPr>
      <t>3</t>
    </r>
    <phoneticPr fontId="2"/>
  </si>
  <si>
    <t>9，106  ㎡</t>
    <phoneticPr fontId="2"/>
  </si>
  <si>
    <t>　　　　　　　　　　　　　　　　令和2年7月末上位10品目入庫高(県合計）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</si>
  <si>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令和2年7月末上位１０品目保管残高（県合計）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</si>
</sst>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9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40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38" fontId="1" fillId="0" borderId="21" xfId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43" xfId="1" applyFill="1" applyBorder="1"/>
    <xf numFmtId="179" fontId="0" fillId="0" borderId="2" xfId="1" applyNumberFormat="1" applyFont="1" applyBorder="1"/>
    <xf numFmtId="38" fontId="0" fillId="0" borderId="9" xfId="1" applyFont="1" applyBorder="1"/>
    <xf numFmtId="38" fontId="1" fillId="0" borderId="40" xfId="1" applyFill="1" applyBorder="1"/>
    <xf numFmtId="180" fontId="0" fillId="0" borderId="1" xfId="0" applyNumberFormat="1" applyBorder="1" applyAlignment="1">
      <alignment horizontal="right"/>
    </xf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38" xfId="1" applyFill="1" applyBorder="1"/>
    <xf numFmtId="38" fontId="1" fillId="0" borderId="10" xfId="1" applyFont="1" applyBorder="1"/>
    <xf numFmtId="38" fontId="1" fillId="0" borderId="39" xfId="1" applyBorder="1"/>
    <xf numFmtId="38" fontId="0" fillId="0" borderId="21" xfId="1" applyFont="1" applyFill="1" applyBorder="1"/>
    <xf numFmtId="38" fontId="0" fillId="0" borderId="12" xfId="1" applyFont="1" applyFill="1" applyBorder="1"/>
    <xf numFmtId="0" fontId="11" fillId="0" borderId="11" xfId="0" applyFont="1" applyFill="1" applyBorder="1"/>
    <xf numFmtId="179" fontId="0" fillId="0" borderId="11" xfId="1" applyNumberFormat="1" applyFont="1" applyFill="1" applyBorder="1"/>
    <xf numFmtId="179" fontId="1" fillId="0" borderId="42" xfId="1" applyNumberFormat="1" applyFont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EB-47ED-A716-F6D0FD0B9B15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EB-47ED-A716-F6D0FD0B9B15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EB-47ED-A716-F6D0FD0B9B15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EB-47ED-A716-F6D0FD0B9B15}"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EB-47ED-A716-F6D0FD0B9B15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168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BEB-47ED-A716-F6D0FD0B9B15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EB-47ED-A716-F6D0FD0B9B15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EB-47ED-A716-F6D0FD0B9B15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EB-47ED-A716-F6D0FD0B9B15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EB-47ED-A716-F6D0FD0B9B15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EB-47ED-A716-F6D0FD0B9B15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令和2年7月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173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170</c:v>
                </c:pt>
                <c:pt idx="9">
                  <c:v>171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EB-47ED-A716-F6D0FD0B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67056"/>
        <c:axId val="18546823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令和2年7月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101.6</c:v>
                </c:pt>
                <c:pt idx="1">
                  <c:v>107.2</c:v>
                </c:pt>
                <c:pt idx="2">
                  <c:v>105</c:v>
                </c:pt>
                <c:pt idx="3">
                  <c:v>95.8</c:v>
                </c:pt>
                <c:pt idx="4">
                  <c:v>99.5</c:v>
                </c:pt>
                <c:pt idx="5">
                  <c:v>100.7</c:v>
                </c:pt>
                <c:pt idx="6">
                  <c:v>106.9</c:v>
                </c:pt>
                <c:pt idx="7">
                  <c:v>108.5</c:v>
                </c:pt>
                <c:pt idx="8">
                  <c:v>114.8</c:v>
                </c:pt>
                <c:pt idx="9">
                  <c:v>122.6</c:v>
                </c:pt>
                <c:pt idx="10">
                  <c:v>124.4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EB-47ED-A716-F6D0FD0B9B15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令和2年7月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215.3</c:v>
                </c:pt>
                <c:pt idx="1">
                  <c:v>214.8</c:v>
                </c:pt>
                <c:pt idx="2">
                  <c:v>215</c:v>
                </c:pt>
                <c:pt idx="3">
                  <c:v>220.5</c:v>
                </c:pt>
                <c:pt idx="4">
                  <c:v>225.3</c:v>
                </c:pt>
                <c:pt idx="5">
                  <c:v>226.3</c:v>
                </c:pt>
                <c:pt idx="6">
                  <c:v>228.9</c:v>
                </c:pt>
                <c:pt idx="7">
                  <c:v>231.8</c:v>
                </c:pt>
                <c:pt idx="8">
                  <c:v>234.9</c:v>
                </c:pt>
                <c:pt idx="9">
                  <c:v>240.8</c:v>
                </c:pt>
                <c:pt idx="10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BEB-47ED-A716-F6D0FD0B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67056"/>
        <c:axId val="185468232"/>
      </c:lineChart>
      <c:catAx>
        <c:axId val="1854670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468232"/>
        <c:crosses val="autoZero"/>
        <c:auto val="1"/>
        <c:lblAlgn val="ctr"/>
        <c:lblOffset val="100"/>
        <c:tickLblSkip val="1"/>
        <c:noMultiLvlLbl val="0"/>
      </c:catAx>
      <c:valAx>
        <c:axId val="18546823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6705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934335231594753E-2"/>
                  <c:y val="1.859082559842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CA-430B-863C-505103367104}"/>
                </c:ext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CA-430B-863C-505103367104}"/>
                </c:ext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CA-430B-863C-505103367104}"/>
                </c:ext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CA-430B-863C-505103367104}"/>
                </c:ext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CA-430B-863C-505103367104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CA-430B-863C-505103367104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CA-430B-863C-505103367104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CA-430B-863C-505103367104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CA-430B-863C-505103367104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CA-430B-863C-5051033671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25604</c:v>
                </c:pt>
                <c:pt idx="1">
                  <c:v>15679</c:v>
                </c:pt>
                <c:pt idx="2">
                  <c:v>7192</c:v>
                </c:pt>
                <c:pt idx="3">
                  <c:v>3253</c:v>
                </c:pt>
                <c:pt idx="4">
                  <c:v>2532</c:v>
                </c:pt>
                <c:pt idx="5">
                  <c:v>2242</c:v>
                </c:pt>
                <c:pt idx="6">
                  <c:v>2120</c:v>
                </c:pt>
                <c:pt idx="7">
                  <c:v>2082</c:v>
                </c:pt>
                <c:pt idx="8">
                  <c:v>1885</c:v>
                </c:pt>
                <c:pt idx="9">
                  <c:v>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CA-430B-863C-505103367104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864216059154646E-3"/>
                  <c:y val="3.69315438833632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CA-430B-863C-505103367104}"/>
                </c:ext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CA-430B-863C-505103367104}"/>
                </c:ext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CA-430B-863C-505103367104}"/>
                </c:ext>
              </c:extLst>
            </c:dLbl>
            <c:dLbl>
              <c:idx val="3"/>
              <c:layout>
                <c:manualLayout>
                  <c:x val="1.6858206040171872E-3"/>
                  <c:y val="-1.1111162812881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CA-430B-863C-505103367104}"/>
                </c:ext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CA-430B-863C-505103367104}"/>
                </c:ext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CA-430B-863C-505103367104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CA-430B-863C-505103367104}"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8CA-430B-863C-505103367104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CA-430B-863C-505103367104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CA-430B-863C-5051033671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28332</c:v>
                </c:pt>
                <c:pt idx="1">
                  <c:v>21633</c:v>
                </c:pt>
                <c:pt idx="2">
                  <c:v>9268</c:v>
                </c:pt>
                <c:pt idx="3">
                  <c:v>5032</c:v>
                </c:pt>
                <c:pt idx="4">
                  <c:v>2952</c:v>
                </c:pt>
                <c:pt idx="5">
                  <c:v>3332</c:v>
                </c:pt>
                <c:pt idx="6">
                  <c:v>2732</c:v>
                </c:pt>
                <c:pt idx="7">
                  <c:v>1352</c:v>
                </c:pt>
                <c:pt idx="8">
                  <c:v>2857</c:v>
                </c:pt>
                <c:pt idx="9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8CA-430B-863C-50510336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68208"/>
        <c:axId val="187367424"/>
      </c:barChart>
      <c:catAx>
        <c:axId val="18736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367424"/>
        <c:crosses val="autoZero"/>
        <c:auto val="1"/>
        <c:lblAlgn val="ctr"/>
        <c:lblOffset val="100"/>
        <c:noMultiLvlLbl val="0"/>
      </c:catAx>
      <c:valAx>
        <c:axId val="18736742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3682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58-4B10-AEB6-761ECF96B8C2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58-4B10-AEB6-761ECF96B8C2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58-4B10-AEB6-761ECF96B8C2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58-4B10-AEB6-761ECF96B8C2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58-4B10-AEB6-761ECF96B8C2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8-4B10-AEB6-761ECF96B8C2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58-4B10-AEB6-761ECF96B8C2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58-4B10-AEB6-761ECF96B8C2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58-4B10-AEB6-761ECF96B8C2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58-4B10-AEB6-761ECF96B8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47320</c:v>
                </c:pt>
                <c:pt idx="1">
                  <c:v>17347</c:v>
                </c:pt>
                <c:pt idx="2">
                  <c:v>8851</c:v>
                </c:pt>
                <c:pt idx="3">
                  <c:v>8615</c:v>
                </c:pt>
                <c:pt idx="4">
                  <c:v>7440</c:v>
                </c:pt>
                <c:pt idx="5">
                  <c:v>5093</c:v>
                </c:pt>
                <c:pt idx="6">
                  <c:v>3888</c:v>
                </c:pt>
                <c:pt idx="7">
                  <c:v>3496</c:v>
                </c:pt>
                <c:pt idx="8">
                  <c:v>2713</c:v>
                </c:pt>
                <c:pt idx="9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58-4B10-AEB6-761ECF96B8C2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58-4B10-AEB6-761ECF96B8C2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58-4B10-AEB6-761ECF96B8C2}"/>
                </c:ext>
              </c:extLst>
            </c:dLbl>
            <c:dLbl>
              <c:idx val="2"/>
              <c:layout>
                <c:manualLayout>
                  <c:x val="0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58-4B10-AEB6-761ECF96B8C2}"/>
                </c:ext>
              </c:extLst>
            </c:dLbl>
            <c:dLbl>
              <c:idx val="3"/>
              <c:layout>
                <c:manualLayout>
                  <c:x val="-1.751977081296210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58-4B10-AEB6-761ECF96B8C2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C58-4B10-AEB6-761ECF96B8C2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C58-4B10-AEB6-761ECF96B8C2}"/>
                </c:ext>
              </c:extLst>
            </c:dLbl>
            <c:dLbl>
              <c:idx val="6"/>
              <c:layout>
                <c:manualLayout>
                  <c:x val="3.4858387799564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58-4B10-AEB6-761ECF96B8C2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C58-4B10-AEB6-761ECF96B8C2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C58-4B10-AEB6-761ECF96B8C2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58-4B10-AEB6-761ECF96B8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58269</c:v>
                </c:pt>
                <c:pt idx="1">
                  <c:v>18764</c:v>
                </c:pt>
                <c:pt idx="2">
                  <c:v>18134</c:v>
                </c:pt>
                <c:pt idx="3">
                  <c:v>19589</c:v>
                </c:pt>
                <c:pt idx="4">
                  <c:v>9563</c:v>
                </c:pt>
                <c:pt idx="5">
                  <c:v>2270</c:v>
                </c:pt>
                <c:pt idx="6">
                  <c:v>10625</c:v>
                </c:pt>
                <c:pt idx="7">
                  <c:v>7129</c:v>
                </c:pt>
                <c:pt idx="8">
                  <c:v>3792</c:v>
                </c:pt>
                <c:pt idx="9">
                  <c:v>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C58-4B10-AEB6-761ECF96B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66640"/>
        <c:axId val="188115152"/>
      </c:barChart>
      <c:catAx>
        <c:axId val="18736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15152"/>
        <c:crosses val="autoZero"/>
        <c:auto val="1"/>
        <c:lblAlgn val="ctr"/>
        <c:lblOffset val="100"/>
        <c:noMultiLvlLbl val="0"/>
      </c:catAx>
      <c:valAx>
        <c:axId val="18811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6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73-43E7-A35A-67D3BD8A311F}"/>
                </c:ext>
              </c:extLst>
            </c:dLbl>
            <c:dLbl>
              <c:idx val="1"/>
              <c:layout>
                <c:manualLayout>
                  <c:x val="-3.5460992907801418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3-43E7-A35A-67D3BD8A311F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73-43E7-A35A-67D3BD8A311F}"/>
                </c:ext>
              </c:extLst>
            </c:dLbl>
            <c:dLbl>
              <c:idx val="3"/>
              <c:layout>
                <c:manualLayout>
                  <c:x val="-8.8652482269503553E-3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73-43E7-A35A-67D3BD8A311F}"/>
                </c:ext>
              </c:extLst>
            </c:dLbl>
            <c:dLbl>
              <c:idx val="4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73-43E7-A35A-67D3BD8A311F}"/>
                </c:ext>
              </c:extLst>
            </c:dLbl>
            <c:dLbl>
              <c:idx val="5"/>
              <c:layout>
                <c:manualLayout>
                  <c:x val="-1.0638297872340491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73-43E7-A35A-67D3BD8A311F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73-43E7-A35A-67D3BD8A311F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73-43E7-A35A-67D3BD8A311F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73-43E7-A35A-67D3BD8A311F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73-43E7-A35A-67D3BD8A3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その他の機械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雑穀</c:v>
                </c:pt>
                <c:pt idx="6">
                  <c:v>雑品</c:v>
                </c:pt>
                <c:pt idx="7">
                  <c:v>木材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25066</c:v>
                </c:pt>
                <c:pt idx="1">
                  <c:v>22798</c:v>
                </c:pt>
                <c:pt idx="2">
                  <c:v>22755</c:v>
                </c:pt>
                <c:pt idx="3">
                  <c:v>18387</c:v>
                </c:pt>
                <c:pt idx="4">
                  <c:v>17719</c:v>
                </c:pt>
                <c:pt idx="5">
                  <c:v>16661</c:v>
                </c:pt>
                <c:pt idx="6">
                  <c:v>14325</c:v>
                </c:pt>
                <c:pt idx="7">
                  <c:v>9418</c:v>
                </c:pt>
                <c:pt idx="8">
                  <c:v>8911</c:v>
                </c:pt>
                <c:pt idx="9">
                  <c:v>8570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73-43E7-A35A-67D3BD8A311F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91489361701962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73-43E7-A35A-67D3BD8A311F}"/>
                </c:ext>
              </c:extLst>
            </c:dLbl>
            <c:dLbl>
              <c:idx val="1"/>
              <c:layout>
                <c:manualLayout>
                  <c:x val="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73-43E7-A35A-67D3BD8A311F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73-43E7-A35A-67D3BD8A311F}"/>
                </c:ext>
              </c:extLst>
            </c:dLbl>
            <c:dLbl>
              <c:idx val="3"/>
              <c:layout>
                <c:manualLayout>
                  <c:x val="8.8652482269503553E-3"/>
                  <c:y val="3.875663797839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73-43E7-A35A-67D3BD8A311F}"/>
                </c:ext>
              </c:extLst>
            </c:dLbl>
            <c:dLbl>
              <c:idx val="4"/>
              <c:layout>
                <c:manualLayout>
                  <c:x val="-1.7730496453901359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73-43E7-A35A-67D3BD8A311F}"/>
                </c:ext>
              </c:extLst>
            </c:dLbl>
            <c:dLbl>
              <c:idx val="5"/>
              <c:layout>
                <c:manualLayout>
                  <c:x val="-6.501106931754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73-43E7-A35A-67D3BD8A311F}"/>
                </c:ext>
              </c:extLst>
            </c:dLbl>
            <c:dLbl>
              <c:idx val="6"/>
              <c:layout>
                <c:manualLayout>
                  <c:x val="1.7730496453900709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73-43E7-A35A-67D3BD8A311F}"/>
                </c:ext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73-43E7-A35A-67D3BD8A311F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73-43E7-A35A-67D3BD8A311F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73-43E7-A35A-67D3BD8A3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その他の機械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雑穀</c:v>
                </c:pt>
                <c:pt idx="6">
                  <c:v>雑品</c:v>
                </c:pt>
                <c:pt idx="7">
                  <c:v>木材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23552</c:v>
                </c:pt>
                <c:pt idx="1">
                  <c:v>17658</c:v>
                </c:pt>
                <c:pt idx="2">
                  <c:v>24785</c:v>
                </c:pt>
                <c:pt idx="3">
                  <c:v>7710</c:v>
                </c:pt>
                <c:pt idx="4">
                  <c:v>18372</c:v>
                </c:pt>
                <c:pt idx="5">
                  <c:v>23239</c:v>
                </c:pt>
                <c:pt idx="6">
                  <c:v>15351</c:v>
                </c:pt>
                <c:pt idx="7">
                  <c:v>7328</c:v>
                </c:pt>
                <c:pt idx="8">
                  <c:v>15296</c:v>
                </c:pt>
                <c:pt idx="9">
                  <c:v>12671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773-43E7-A35A-67D3BD8A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188115936"/>
        <c:axId val="188116328"/>
      </c:barChart>
      <c:catAx>
        <c:axId val="1881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116328"/>
        <c:crosses val="autoZero"/>
        <c:auto val="1"/>
        <c:lblAlgn val="ctr"/>
        <c:lblOffset val="100"/>
        <c:noMultiLvlLbl val="0"/>
      </c:catAx>
      <c:valAx>
        <c:axId val="1881163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115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CC-4917-BF9F-E212161F2A8E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CC-4917-BF9F-E212161F2A8E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C-4917-BF9F-E212161F2A8E}"/>
                </c:ext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CC-4917-BF9F-E212161F2A8E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CC-4917-BF9F-E212161F2A8E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CC-4917-BF9F-E212161F2A8E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CC-4917-BF9F-E212161F2A8E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CC-4917-BF9F-E212161F2A8E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CC-4917-BF9F-E212161F2A8E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CC-4917-BF9F-E212161F2A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紙・パルプ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34347</c:v>
                </c:pt>
                <c:pt idx="1">
                  <c:v>9476</c:v>
                </c:pt>
                <c:pt idx="2">
                  <c:v>8181</c:v>
                </c:pt>
                <c:pt idx="3">
                  <c:v>3805</c:v>
                </c:pt>
                <c:pt idx="4">
                  <c:v>2616</c:v>
                </c:pt>
                <c:pt idx="5">
                  <c:v>2444</c:v>
                </c:pt>
                <c:pt idx="6">
                  <c:v>777</c:v>
                </c:pt>
                <c:pt idx="7">
                  <c:v>675</c:v>
                </c:pt>
                <c:pt idx="8">
                  <c:v>619</c:v>
                </c:pt>
                <c:pt idx="9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CC-4917-BF9F-E212161F2A8E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CC-4917-BF9F-E212161F2A8E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CC-4917-BF9F-E212161F2A8E}"/>
                </c:ext>
              </c:extLst>
            </c:dLbl>
            <c:dLbl>
              <c:idx val="2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CC-4917-BF9F-E212161F2A8E}"/>
                </c:ext>
              </c:extLst>
            </c:dLbl>
            <c:dLbl>
              <c:idx val="3"/>
              <c:layout>
                <c:manualLayout>
                  <c:x val="1.7777777777777779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CC-4917-BF9F-E212161F2A8E}"/>
                </c:ext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CC-4917-BF9F-E212161F2A8E}"/>
                </c:ext>
              </c:extLst>
            </c:dLbl>
            <c:dLbl>
              <c:idx val="5"/>
              <c:layout>
                <c:manualLayout>
                  <c:x val="-6.5184432169062358E-17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DCC-4917-BF9F-E212161F2A8E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CC-4917-BF9F-E212161F2A8E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DCC-4917-BF9F-E212161F2A8E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CC-4917-BF9F-E212161F2A8E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DCC-4917-BF9F-E212161F2A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紙・パルプ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44065</c:v>
                </c:pt>
                <c:pt idx="1">
                  <c:v>7300</c:v>
                </c:pt>
                <c:pt idx="2">
                  <c:v>4097</c:v>
                </c:pt>
                <c:pt idx="3">
                  <c:v>3444</c:v>
                </c:pt>
                <c:pt idx="4">
                  <c:v>847</c:v>
                </c:pt>
                <c:pt idx="5">
                  <c:v>3948</c:v>
                </c:pt>
                <c:pt idx="6">
                  <c:v>10</c:v>
                </c:pt>
                <c:pt idx="7">
                  <c:v>650</c:v>
                </c:pt>
                <c:pt idx="8">
                  <c:v>436</c:v>
                </c:pt>
                <c:pt idx="9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DCC-4917-BF9F-E212161F2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17112"/>
        <c:axId val="188117504"/>
      </c:barChart>
      <c:catAx>
        <c:axId val="188117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117504"/>
        <c:crosses val="autoZero"/>
        <c:auto val="1"/>
        <c:lblAlgn val="ctr"/>
        <c:lblOffset val="100"/>
        <c:noMultiLvlLbl val="0"/>
      </c:catAx>
      <c:valAx>
        <c:axId val="1881175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117112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2257700070955698E-2"/>
                  <c:y val="1.68506902738852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C3-472D-852A-E82A543754F8}"/>
                </c:ext>
              </c:extLst>
            </c:dLbl>
            <c:dLbl>
              <c:idx val="1"/>
              <c:layout>
                <c:manualLayout>
                  <c:x val="-8.7490441647549953E-3"/>
                  <c:y val="1.97565134866616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C3-472D-852A-E82A543754F8}"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C3-472D-852A-E82A543754F8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C3-472D-852A-E82A543754F8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C3-472D-852A-E82A543754F8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C3-472D-852A-E82A543754F8}"/>
                </c:ext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C3-472D-852A-E82A543754F8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C3-472D-852A-E82A543754F8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C3-472D-852A-E82A543754F8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C3-472D-852A-E82A54375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37260</c:v>
                </c:pt>
                <c:pt idx="1">
                  <c:v>12045</c:v>
                </c:pt>
                <c:pt idx="2">
                  <c:v>11498</c:v>
                </c:pt>
                <c:pt idx="3">
                  <c:v>10580</c:v>
                </c:pt>
                <c:pt idx="4">
                  <c:v>8247</c:v>
                </c:pt>
                <c:pt idx="5">
                  <c:v>5806</c:v>
                </c:pt>
                <c:pt idx="6">
                  <c:v>5311</c:v>
                </c:pt>
                <c:pt idx="7">
                  <c:v>3489</c:v>
                </c:pt>
                <c:pt idx="8">
                  <c:v>2020</c:v>
                </c:pt>
                <c:pt idx="9">
                  <c:v>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C3-472D-852A-E82A543754F8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-3.3898305084745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C3-472D-852A-E82A543754F8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C3-472D-852A-E82A543754F8}"/>
                </c:ext>
              </c:extLst>
            </c:dLbl>
            <c:dLbl>
              <c:idx val="2"/>
              <c:layout>
                <c:manualLayout>
                  <c:x val="1.7634213046203871E-3"/>
                  <c:y val="1.08949093227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C3-472D-852A-E82A543754F8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C3-472D-852A-E82A543754F8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C3-472D-852A-E82A543754F8}"/>
                </c:ext>
              </c:extLst>
            </c:dLbl>
            <c:dLbl>
              <c:idx val="5"/>
              <c:layout>
                <c:manualLayout>
                  <c:x val="5.2493438320209973E-3"/>
                  <c:y val="-6.31700698430335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FC3-472D-852A-E82A543754F8}"/>
                </c:ext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C3-472D-852A-E82A543754F8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C3-472D-852A-E82A543754F8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C3-472D-852A-E82A543754F8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FC3-472D-852A-E82A54375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36269</c:v>
                </c:pt>
                <c:pt idx="1">
                  <c:v>18680</c:v>
                </c:pt>
                <c:pt idx="2">
                  <c:v>26382</c:v>
                </c:pt>
                <c:pt idx="3">
                  <c:v>9679</c:v>
                </c:pt>
                <c:pt idx="4">
                  <c:v>7477</c:v>
                </c:pt>
                <c:pt idx="5">
                  <c:v>7764</c:v>
                </c:pt>
                <c:pt idx="6">
                  <c:v>6822</c:v>
                </c:pt>
                <c:pt idx="7">
                  <c:v>3145</c:v>
                </c:pt>
                <c:pt idx="8">
                  <c:v>2500</c:v>
                </c:pt>
                <c:pt idx="9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FC3-472D-852A-E82A54375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18288"/>
        <c:axId val="188118680"/>
      </c:barChart>
      <c:catAx>
        <c:axId val="18811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118680"/>
        <c:crosses val="autoZero"/>
        <c:auto val="1"/>
        <c:lblAlgn val="ctr"/>
        <c:lblOffset val="100"/>
        <c:noMultiLvlLbl val="0"/>
      </c:catAx>
      <c:valAx>
        <c:axId val="188118680"/>
        <c:scaling>
          <c:orientation val="minMax"/>
          <c:max val="4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1182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58-4C88-8E9E-DDC6B5AECB37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8-4C88-8E9E-DDC6B5AECB37}"/>
                </c:ext>
              </c:extLst>
            </c:dLbl>
            <c:dLbl>
              <c:idx val="2"/>
              <c:layout>
                <c:manualLayout>
                  <c:x val="-8.737441132350387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58-4C88-8E9E-DDC6B5AECB37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58-4C88-8E9E-DDC6B5AECB37}"/>
                </c:ext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58-4C88-8E9E-DDC6B5AECB37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58-4C88-8E9E-DDC6B5AECB37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58-4C88-8E9E-DDC6B5AECB37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58-4C88-8E9E-DDC6B5AECB37}"/>
                </c:ext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58-4C88-8E9E-DDC6B5AECB37}"/>
                </c:ext>
              </c:extLst>
            </c:dLbl>
            <c:dLbl>
              <c:idx val="9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58-4C88-8E9E-DDC6B5AECB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雑品</c:v>
                </c:pt>
                <c:pt idx="4">
                  <c:v>紙・パルプ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81767</c:v>
                </c:pt>
                <c:pt idx="1">
                  <c:v>31517</c:v>
                </c:pt>
                <c:pt idx="2">
                  <c:v>20374</c:v>
                </c:pt>
                <c:pt idx="3">
                  <c:v>19950</c:v>
                </c:pt>
                <c:pt idx="4">
                  <c:v>17880</c:v>
                </c:pt>
                <c:pt idx="5">
                  <c:v>16094</c:v>
                </c:pt>
                <c:pt idx="6">
                  <c:v>9693</c:v>
                </c:pt>
                <c:pt idx="7">
                  <c:v>9622</c:v>
                </c:pt>
                <c:pt idx="8">
                  <c:v>8460</c:v>
                </c:pt>
                <c:pt idx="9">
                  <c:v>4828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58-4C88-8E9E-DDC6B5AECB37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4748822647005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58-4C88-8E9E-DDC6B5AECB37}"/>
                </c:ext>
              </c:extLst>
            </c:dLbl>
            <c:dLbl>
              <c:idx val="1"/>
              <c:layout>
                <c:manualLayout>
                  <c:x val="1.0484929358820394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58-4C88-8E9E-DDC6B5AECB37}"/>
                </c:ext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58-4C88-8E9E-DDC6B5AECB37}"/>
                </c:ext>
              </c:extLst>
            </c:dLbl>
            <c:dLbl>
              <c:idx val="3"/>
              <c:layout>
                <c:manualLayout>
                  <c:x val="8.7374411323503549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58-4C88-8E9E-DDC6B5AECB37}"/>
                </c:ext>
              </c:extLst>
            </c:dLbl>
            <c:dLbl>
              <c:idx val="4"/>
              <c:layout>
                <c:manualLayout>
                  <c:x val="5.2424646794101493E-3"/>
                  <c:y val="-7.1690232269352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58-4C88-8E9E-DDC6B5AECB37}"/>
                </c:ext>
              </c:extLst>
            </c:dLbl>
            <c:dLbl>
              <c:idx val="5"/>
              <c:layout>
                <c:manualLayout>
                  <c:x val="8.7373035348522077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758-4C88-8E9E-DDC6B5AECB37}"/>
                </c:ext>
              </c:extLst>
            </c:dLbl>
            <c:dLbl>
              <c:idx val="6"/>
              <c:layout>
                <c:manualLayout>
                  <c:x val="5.2424646794100851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58-4C88-8E9E-DDC6B5AECB37}"/>
                </c:ext>
              </c:extLst>
            </c:dLbl>
            <c:dLbl>
              <c:idx val="7"/>
              <c:layout>
                <c:manualLayout>
                  <c:x val="0"/>
                  <c:y val="7.168176558575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758-4C88-8E9E-DDC6B5AECB37}"/>
                </c:ext>
              </c:extLst>
            </c:dLbl>
            <c:dLbl>
              <c:idx val="8"/>
              <c:layout>
                <c:manualLayout>
                  <c:x val="-1.747488226470070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758-4C88-8E9E-DDC6B5AECB37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758-4C88-8E9E-DDC6B5AECB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雑品</c:v>
                </c:pt>
                <c:pt idx="4">
                  <c:v>紙・パルプ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88174</c:v>
                </c:pt>
                <c:pt idx="1">
                  <c:v>27102</c:v>
                </c:pt>
                <c:pt idx="2">
                  <c:v>7827</c:v>
                </c:pt>
                <c:pt idx="3">
                  <c:v>12921</c:v>
                </c:pt>
                <c:pt idx="4">
                  <c:v>18747</c:v>
                </c:pt>
                <c:pt idx="5">
                  <c:v>18621</c:v>
                </c:pt>
                <c:pt idx="6">
                  <c:v>7075</c:v>
                </c:pt>
                <c:pt idx="7">
                  <c:v>14587</c:v>
                </c:pt>
                <c:pt idx="8">
                  <c:v>11079</c:v>
                </c:pt>
                <c:pt idx="9">
                  <c:v>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758-4C88-8E9E-DDC6B5AEC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58864"/>
        <c:axId val="188459256"/>
      </c:barChart>
      <c:catAx>
        <c:axId val="18845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459256"/>
        <c:crosses val="autoZero"/>
        <c:auto val="1"/>
        <c:lblAlgn val="ctr"/>
        <c:lblOffset val="100"/>
        <c:noMultiLvlLbl val="0"/>
      </c:catAx>
      <c:valAx>
        <c:axId val="1884592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4588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E8-456C-94C4-665B3E17AEDD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E8-456C-94C4-665B3E17AEDD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E8-456C-94C4-665B3E17AEDD}"/>
                </c:ext>
              </c:extLst>
            </c:dLbl>
            <c:dLbl>
              <c:idx val="3"/>
              <c:layout>
                <c:manualLayout>
                  <c:x val="2.8811659586728367E-5"/>
                  <c:y val="2.873079038498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E8-456C-94C4-665B3E17AEDD}"/>
                </c:ext>
              </c:extLst>
            </c:dLbl>
            <c:dLbl>
              <c:idx val="4"/>
              <c:layout>
                <c:manualLayout>
                  <c:x val="-1.8041720688528392E-3"/>
                  <c:y val="5.521420491521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E8-456C-94C4-665B3E17AEDD}"/>
                </c:ext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E8-456C-94C4-665B3E17AEDD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E8-456C-94C4-665B3E17AEDD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E8-456C-94C4-665B3E17AEDD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E8-456C-94C4-665B3E17AEDD}"/>
                </c:ext>
              </c:extLst>
            </c:dLbl>
            <c:dLbl>
              <c:idx val="9"/>
              <c:layout>
                <c:manualLayout>
                  <c:x val="-5.4028186235756679E-3"/>
                  <c:y val="8.7874973723981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E8-456C-94C4-665B3E17A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165175</c:v>
                </c:pt>
                <c:pt idx="1">
                  <c:v>118335</c:v>
                </c:pt>
                <c:pt idx="2">
                  <c:v>98251</c:v>
                </c:pt>
                <c:pt idx="3">
                  <c:v>93043</c:v>
                </c:pt>
                <c:pt idx="4">
                  <c:v>89204</c:v>
                </c:pt>
                <c:pt idx="5">
                  <c:v>76673</c:v>
                </c:pt>
                <c:pt idx="6">
                  <c:v>62626</c:v>
                </c:pt>
                <c:pt idx="7">
                  <c:v>58832</c:v>
                </c:pt>
                <c:pt idx="8">
                  <c:v>51336</c:v>
                </c:pt>
                <c:pt idx="9">
                  <c:v>46196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E8-456C-94C4-665B3E17AEDD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E8-456C-94C4-665B3E17AEDD}"/>
                </c:ext>
              </c:extLst>
            </c:dLbl>
            <c:dLbl>
              <c:idx val="1"/>
              <c:layout>
                <c:manualLayout>
                  <c:x val="-1.6001011921702886E-3"/>
                  <c:y val="-2.9947044888227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E8-456C-94C4-665B3E17AEDD}"/>
                </c:ext>
              </c:extLst>
            </c:dLbl>
            <c:dLbl>
              <c:idx val="2"/>
              <c:layout>
                <c:manualLayout>
                  <c:x val="5.4806803768002238E-3"/>
                  <c:y val="8.488472180463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E8-456C-94C4-665B3E17AEDD}"/>
                </c:ext>
              </c:extLst>
            </c:dLbl>
            <c:dLbl>
              <c:idx val="3"/>
              <c:layout>
                <c:manualLayout>
                  <c:x val="9.1292202932464119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E8-456C-94C4-665B3E17AEDD}"/>
                </c:ext>
              </c:extLst>
            </c:dLbl>
            <c:dLbl>
              <c:idx val="4"/>
              <c:layout>
                <c:manualLayout>
                  <c:x val="1.9010073540004287E-3"/>
                  <c:y val="-8.5264361938591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E8-456C-94C4-665B3E17AEDD}"/>
                </c:ext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E8-456C-94C4-665B3E17AEDD}"/>
                </c:ext>
              </c:extLst>
            </c:dLbl>
            <c:dLbl>
              <c:idx val="6"/>
              <c:layout>
                <c:manualLayout>
                  <c:x val="3.8368697888667533E-5"/>
                  <c:y val="-2.7207542933901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E8-456C-94C4-665B3E17AEDD}"/>
                </c:ext>
              </c:extLst>
            </c:dLbl>
            <c:dLbl>
              <c:idx val="7"/>
              <c:layout>
                <c:manualLayout>
                  <c:x val="8.9533988974269778E-3"/>
                  <c:y val="6.205241424175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AE8-456C-94C4-665B3E17AEDD}"/>
                </c:ext>
              </c:extLst>
            </c:dLbl>
            <c:dLbl>
              <c:idx val="8"/>
              <c:layout>
                <c:manualLayout>
                  <c:x val="7.1492268285740079E-3"/>
                  <c:y val="-1.7594679788779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AE8-456C-94C4-665B3E17AEDD}"/>
                </c:ext>
              </c:extLst>
            </c:dLbl>
            <c:dLbl>
              <c:idx val="9"/>
              <c:layout>
                <c:manualLayout>
                  <c:x val="9.5570383019391656E-6"/>
                  <c:y val="-8.8158532095645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AE8-456C-94C4-665B3E17A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183851</c:v>
                </c:pt>
                <c:pt idx="1">
                  <c:v>130551</c:v>
                </c:pt>
                <c:pt idx="2">
                  <c:v>79620</c:v>
                </c:pt>
                <c:pt idx="3">
                  <c:v>83799</c:v>
                </c:pt>
                <c:pt idx="4">
                  <c:v>93586</c:v>
                </c:pt>
                <c:pt idx="5">
                  <c:v>98148</c:v>
                </c:pt>
                <c:pt idx="6">
                  <c:v>95796</c:v>
                </c:pt>
                <c:pt idx="7">
                  <c:v>50867</c:v>
                </c:pt>
                <c:pt idx="8">
                  <c:v>51649</c:v>
                </c:pt>
                <c:pt idx="9">
                  <c:v>50126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E8-456C-94C4-665B3E17A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88460040"/>
        <c:axId val="188460432"/>
      </c:barChart>
      <c:catAx>
        <c:axId val="18846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460432"/>
        <c:crosses val="autoZero"/>
        <c:auto val="1"/>
        <c:lblAlgn val="ctr"/>
        <c:lblOffset val="100"/>
        <c:noMultiLvlLbl val="0"/>
      </c:catAx>
      <c:valAx>
        <c:axId val="188460432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460040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C8-46CE-969A-09EFF0D9E495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C8-46CE-969A-09EFF0D9E495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FC8-46CE-969A-09EFF0D9E495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FC8-46CE-969A-09EFF0D9E495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FC8-46CE-969A-09EFF0D9E495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FC8-46CE-969A-09EFF0D9E495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FC8-46CE-969A-09EFF0D9E495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FC8-46CE-969A-09EFF0D9E495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FC8-46CE-969A-09EFF0D9E495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FC8-46CE-969A-09EFF0D9E495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FC8-46CE-969A-09EFF0D9E495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8-46CE-969A-09EFF0D9E495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FC8-46CE-969A-09EFF0D9E495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C8-46CE-969A-09EFF0D9E495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FC8-46CE-969A-09EFF0D9E495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FC8-46CE-969A-09EFF0D9E495}"/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8-46CE-969A-09EFF0D9E495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FC8-46CE-969A-09EFF0D9E495}"/>
                </c:ext>
              </c:extLst>
            </c:dLbl>
            <c:dLbl>
              <c:idx val="7"/>
              <c:layout>
                <c:manualLayout>
                  <c:x val="0.18235378268126451"/>
                  <c:y val="-0.14359788176257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FC8-46CE-969A-09EFF0D9E495}"/>
                </c:ext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FC8-46CE-969A-09EFF0D9E495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FC8-46CE-969A-09EFF0D9E495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C8-46CE-969A-09EFF0D9E4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165175</c:v>
                </c:pt>
                <c:pt idx="1">
                  <c:v>118335</c:v>
                </c:pt>
                <c:pt idx="2">
                  <c:v>98251</c:v>
                </c:pt>
                <c:pt idx="3">
                  <c:v>93043</c:v>
                </c:pt>
                <c:pt idx="4">
                  <c:v>89204</c:v>
                </c:pt>
                <c:pt idx="5">
                  <c:v>76673</c:v>
                </c:pt>
                <c:pt idx="6">
                  <c:v>62626</c:v>
                </c:pt>
                <c:pt idx="7">
                  <c:v>58832</c:v>
                </c:pt>
                <c:pt idx="8">
                  <c:v>51336</c:v>
                </c:pt>
                <c:pt idx="9">
                  <c:v>46196</c:v>
                </c:pt>
                <c:pt idx="10">
                  <c:v>349575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FC8-46CE-969A-09EFF0D9E49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1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723-4EBA-BD7D-6A3AEB7A8EF1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723-4EBA-BD7D-6A3AEB7A8EF1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723-4EBA-BD7D-6A3AEB7A8EF1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723-4EBA-BD7D-6A3AEB7A8EF1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723-4EBA-BD7D-6A3AEB7A8EF1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723-4EBA-BD7D-6A3AEB7A8EF1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723-4EBA-BD7D-6A3AEB7A8EF1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723-4EBA-BD7D-6A3AEB7A8EF1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723-4EBA-BD7D-6A3AEB7A8EF1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723-4EBA-BD7D-6A3AEB7A8EF1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723-4EBA-BD7D-6A3AEB7A8EF1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3-4EBA-BD7D-6A3AEB7A8EF1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723-4EBA-BD7D-6A3AEB7A8EF1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23-4EBA-BD7D-6A3AEB7A8EF1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23-4EBA-BD7D-6A3AEB7A8EF1}"/>
                </c:ext>
              </c:extLst>
            </c:dLbl>
            <c:dLbl>
              <c:idx val="4"/>
              <c:layout>
                <c:manualLayout>
                  <c:x val="-0.13890070213304567"/>
                  <c:y val="-0.1000572655690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723-4EBA-BD7D-6A3AEB7A8EF1}"/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723-4EBA-BD7D-6A3AEB7A8EF1}"/>
                </c:ext>
              </c:extLst>
            </c:dLbl>
            <c:dLbl>
              <c:idx val="6"/>
              <c:layout>
                <c:manualLayout>
                  <c:x val="0.13038051081178303"/>
                  <c:y val="-7.870826567965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723-4EBA-BD7D-6A3AEB7A8EF1}"/>
                </c:ext>
              </c:extLst>
            </c:dLbl>
            <c:dLbl>
              <c:idx val="7"/>
              <c:layout>
                <c:manualLayout>
                  <c:x val="0.1865995176998814"/>
                  <c:y val="-9.3828703784532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23-4EBA-BD7D-6A3AEB7A8EF1}"/>
                </c:ext>
              </c:extLst>
            </c:dLbl>
            <c:dLbl>
              <c:idx val="8"/>
              <c:layout>
                <c:manualLayout>
                  <c:x val="9.9722077887472185E-2"/>
                  <c:y val="-5.0409064720568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23-4EBA-BD7D-6A3AEB7A8EF1}"/>
                </c:ext>
              </c:extLst>
            </c:dLbl>
            <c:dLbl>
              <c:idx val="9"/>
              <c:layout>
                <c:manualLayout>
                  <c:x val="0.12454561200154547"/>
                  <c:y val="-4.237349488741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23-4EBA-BD7D-6A3AEB7A8EF1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723-4EBA-BD7D-6A3AEB7A8E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183851</c:v>
                </c:pt>
                <c:pt idx="1">
                  <c:v>130551</c:v>
                </c:pt>
                <c:pt idx="2">
                  <c:v>79620</c:v>
                </c:pt>
                <c:pt idx="3">
                  <c:v>83799</c:v>
                </c:pt>
                <c:pt idx="4">
                  <c:v>93586</c:v>
                </c:pt>
                <c:pt idx="5">
                  <c:v>98148</c:v>
                </c:pt>
                <c:pt idx="6">
                  <c:v>95796</c:v>
                </c:pt>
                <c:pt idx="7">
                  <c:v>50867</c:v>
                </c:pt>
                <c:pt idx="8">
                  <c:v>51649</c:v>
                </c:pt>
                <c:pt idx="9">
                  <c:v>50126</c:v>
                </c:pt>
                <c:pt idx="10">
                  <c:v>347506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723-4EBA-BD7D-6A3AEB7A8E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6555998229305E-2"/>
                  <c:y val="1.851823228878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A-45C9-9174-BAC7A965575D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A-45C9-9174-BAC7A965575D}"/>
                </c:ext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FA-45C9-9174-BAC7A965575D}"/>
                </c:ext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A-45C9-9174-BAC7A965575D}"/>
                </c:ext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FA-45C9-9174-BAC7A965575D}"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A-45C9-9174-BAC7A965575D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FA-45C9-9174-BAC7A965575D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A-45C9-9174-BAC7A965575D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FA-45C9-9174-BAC7A965575D}"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A-45C9-9174-BAC7A9655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16540</c:v>
                </c:pt>
                <c:pt idx="1">
                  <c:v>10844</c:v>
                </c:pt>
                <c:pt idx="2">
                  <c:v>10053</c:v>
                </c:pt>
                <c:pt idx="3">
                  <c:v>8903</c:v>
                </c:pt>
                <c:pt idx="4">
                  <c:v>5918</c:v>
                </c:pt>
                <c:pt idx="5">
                  <c:v>5677</c:v>
                </c:pt>
                <c:pt idx="6">
                  <c:v>5010</c:v>
                </c:pt>
                <c:pt idx="7">
                  <c:v>4334</c:v>
                </c:pt>
                <c:pt idx="8">
                  <c:v>3001</c:v>
                </c:pt>
                <c:pt idx="9">
                  <c:v>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FA-45C9-9174-BAC7A965575D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A-45C9-9174-BAC7A965575D}"/>
                </c:ext>
              </c:extLst>
            </c:dLbl>
            <c:dLbl>
              <c:idx val="1"/>
              <c:layout>
                <c:manualLayout>
                  <c:x val="-3.5413899955732951E-3"/>
                  <c:y val="1.4814819135263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FA-45C9-9174-BAC7A965575D}"/>
                </c:ext>
              </c:extLst>
            </c:dLbl>
            <c:dLbl>
              <c:idx val="2"/>
              <c:layout>
                <c:manualLayout>
                  <c:x val="1.7706949977866313E-3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A-45C9-9174-BAC7A965575D}"/>
                </c:ext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FA-45C9-9174-BAC7A965575D}"/>
                </c:ext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A-45C9-9174-BAC7A965575D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FA-45C9-9174-BAC7A965575D}"/>
                </c:ext>
              </c:extLst>
            </c:dLbl>
            <c:dLbl>
              <c:idx val="6"/>
              <c:layout>
                <c:manualLayout>
                  <c:x val="8.8534749889331559E-3"/>
                  <c:y val="1.851794065848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A-45C9-9174-BAC7A965575D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A-45C9-9174-BAC7A965575D}"/>
                </c:ext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FA-45C9-9174-BAC7A965575D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FA-45C9-9174-BAC7A9655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18900</c:v>
                </c:pt>
                <c:pt idx="1">
                  <c:v>17429</c:v>
                </c:pt>
                <c:pt idx="2">
                  <c:v>10201</c:v>
                </c:pt>
                <c:pt idx="3">
                  <c:v>6476</c:v>
                </c:pt>
                <c:pt idx="4">
                  <c:v>6054</c:v>
                </c:pt>
                <c:pt idx="5">
                  <c:v>4100</c:v>
                </c:pt>
                <c:pt idx="6">
                  <c:v>4804</c:v>
                </c:pt>
                <c:pt idx="7">
                  <c:v>3250</c:v>
                </c:pt>
                <c:pt idx="8">
                  <c:v>3255</c:v>
                </c:pt>
                <c:pt idx="9">
                  <c:v>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FFA-45C9-9174-BAC7A9655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62000"/>
        <c:axId val="236561656"/>
      </c:barChart>
      <c:catAx>
        <c:axId val="18846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61656"/>
        <c:crosses val="autoZero"/>
        <c:auto val="1"/>
        <c:lblAlgn val="ctr"/>
        <c:lblOffset val="100"/>
        <c:noMultiLvlLbl val="0"/>
      </c:catAx>
      <c:valAx>
        <c:axId val="2365616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88462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2,319,890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2,319,890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17-4C19-A64D-EE02BEB07E18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17-4C19-A64D-EE02BEB07E18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17-4C19-A64D-EE02BEB07E18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17-4C19-A64D-EE02BEB07E18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17-4C19-A64D-EE02BEB07E18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17-4C19-A64D-EE02BEB07E18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17-4C19-A64D-EE02BEB07E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418657</c:v>
                </c:pt>
                <c:pt idx="2">
                  <c:v>502755</c:v>
                </c:pt>
                <c:pt idx="3">
                  <c:v>151070</c:v>
                </c:pt>
                <c:pt idx="4">
                  <c:v>246495</c:v>
                </c:pt>
                <c:pt idx="5">
                  <c:v>809473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17-4C19-A64D-EE02BEB07E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2</a:t>
            </a:r>
            <a:r>
              <a:rPr lang="ja-JP" altLang="en-US" sz="1100" baseline="0"/>
              <a:t>年</a:t>
            </a:r>
            <a:r>
              <a:rPr lang="en-US" altLang="ja-JP" sz="1100" baseline="0"/>
              <a:t>7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9-4729-9CD0-D7C25E1336B2}"/>
                </c:ext>
              </c:extLst>
            </c:dLbl>
            <c:dLbl>
              <c:idx val="1"/>
              <c:layout>
                <c:manualLayout>
                  <c:x val="-8.8417329796640146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9-4729-9CD0-D7C25E1336B2}"/>
                </c:ext>
              </c:extLst>
            </c:dLbl>
            <c:dLbl>
              <c:idx val="2"/>
              <c:layout>
                <c:manualLayout>
                  <c:x val="-5.3050397877984082E-3"/>
                  <c:y val="-7.663136935469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9-4729-9CD0-D7C25E1336B2}"/>
                </c:ext>
              </c:extLst>
            </c:dLbl>
            <c:dLbl>
              <c:idx val="3"/>
              <c:layout>
                <c:manualLayout>
                  <c:x val="-5.3050397877984733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9-4729-9CD0-D7C25E1336B2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9-4729-9CD0-D7C25E1336B2}"/>
                </c:ext>
              </c:extLst>
            </c:dLbl>
            <c:dLbl>
              <c:idx val="5"/>
              <c:layout>
                <c:manualLayout>
                  <c:x val="-7.073386383731211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9-4729-9CD0-D7C25E1336B2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99-4729-9CD0-D7C25E1336B2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9-4729-9CD0-D7C25E1336B2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9-4729-9CD0-D7C25E1336B2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9-4729-9CD0-D7C25E133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107193</c:v>
                </c:pt>
                <c:pt idx="1">
                  <c:v>20652</c:v>
                </c:pt>
                <c:pt idx="2">
                  <c:v>19455</c:v>
                </c:pt>
                <c:pt idx="3">
                  <c:v>19289</c:v>
                </c:pt>
                <c:pt idx="4">
                  <c:v>12400</c:v>
                </c:pt>
                <c:pt idx="5">
                  <c:v>11176</c:v>
                </c:pt>
                <c:pt idx="6">
                  <c:v>9937</c:v>
                </c:pt>
                <c:pt idx="7">
                  <c:v>7735</c:v>
                </c:pt>
                <c:pt idx="8">
                  <c:v>6028</c:v>
                </c:pt>
                <c:pt idx="9">
                  <c:v>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99-4729-9CD0-D7C25E1336B2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9-4729-9CD0-D7C25E1336B2}"/>
                </c:ext>
              </c:extLst>
            </c:dLbl>
            <c:dLbl>
              <c:idx val="1"/>
              <c:layout>
                <c:manualLayout>
                  <c:x val="5.3050397877984082E-3"/>
                  <c:y val="1.915678643617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9-4729-9CD0-D7C25E1336B2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99-4729-9CD0-D7C25E1336B2}"/>
                </c:ext>
              </c:extLst>
            </c:dLbl>
            <c:dLbl>
              <c:idx val="3"/>
              <c:layout>
                <c:manualLayout>
                  <c:x val="1.4146772767462422E-2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9-4729-9CD0-D7C25E1336B2}"/>
                </c:ext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9-4729-9CD0-D7C25E1336B2}"/>
                </c:ext>
              </c:extLst>
            </c:dLbl>
            <c:dLbl>
              <c:idx val="5"/>
              <c:layout>
                <c:manualLayout>
                  <c:x val="3.5366931918656055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9-4729-9CD0-D7C25E1336B2}"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9-4729-9CD0-D7C25E1336B2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9-4729-9CD0-D7C25E1336B2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9-4729-9CD0-D7C25E1336B2}"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99-4729-9CD0-D7C25E133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121726</c:v>
                </c:pt>
                <c:pt idx="1">
                  <c:v>19929</c:v>
                </c:pt>
                <c:pt idx="2">
                  <c:v>18333</c:v>
                </c:pt>
                <c:pt idx="3">
                  <c:v>21580</c:v>
                </c:pt>
                <c:pt idx="4">
                  <c:v>20816</c:v>
                </c:pt>
                <c:pt idx="5">
                  <c:v>10316</c:v>
                </c:pt>
                <c:pt idx="6">
                  <c:v>13050</c:v>
                </c:pt>
                <c:pt idx="7">
                  <c:v>6980</c:v>
                </c:pt>
                <c:pt idx="8">
                  <c:v>9940</c:v>
                </c:pt>
                <c:pt idx="9">
                  <c:v>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99-4729-9CD0-D7C25E13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62440"/>
        <c:axId val="236562832"/>
      </c:barChart>
      <c:catAx>
        <c:axId val="23656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62832"/>
        <c:crosses val="autoZero"/>
        <c:auto val="1"/>
        <c:lblAlgn val="ctr"/>
        <c:lblOffset val="100"/>
        <c:noMultiLvlLbl val="0"/>
      </c:catAx>
      <c:valAx>
        <c:axId val="236562832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62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035676724423837E-7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EE-4490-A1BD-0221DA25504F}"/>
                </c:ext>
              </c:extLst>
            </c:dLbl>
            <c:dLbl>
              <c:idx val="1"/>
              <c:layout>
                <c:manualLayout>
                  <c:x val="-1.7825309441055873E-2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E-4490-A1BD-0221DA25504F}"/>
                </c:ext>
              </c:extLst>
            </c:dLbl>
            <c:dLbl>
              <c:idx val="2"/>
              <c:layout>
                <c:manualLayout>
                  <c:x val="-1.4260247552844706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E-4490-A1BD-0221DA25504F}"/>
                </c:ext>
              </c:extLst>
            </c:dLbl>
            <c:dLbl>
              <c:idx val="3"/>
              <c:layout>
                <c:manualLayout>
                  <c:x val="-1.42602475528447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EE-4490-A1BD-0221DA25504F}"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EE-4490-A1BD-0221DA25504F}"/>
                </c:ext>
              </c:extLst>
            </c:dLbl>
            <c:dLbl>
              <c:idx val="5"/>
              <c:layout>
                <c:manualLayout>
                  <c:x val="-1.4260247552844739E-2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EE-4490-A1BD-0221DA25504F}"/>
                </c:ext>
              </c:extLst>
            </c:dLbl>
            <c:dLbl>
              <c:idx val="6"/>
              <c:layout>
                <c:manualLayout>
                  <c:x val="-1.0695185664633506E-2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EE-4490-A1BD-0221DA25504F}"/>
                </c:ext>
              </c:extLst>
            </c:dLbl>
            <c:dLbl>
              <c:idx val="7"/>
              <c:layout>
                <c:manualLayout>
                  <c:x val="-3.5650618882112992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EE-4490-A1BD-0221DA25504F}"/>
                </c:ext>
              </c:extLst>
            </c:dLbl>
            <c:dLbl>
              <c:idx val="8"/>
              <c:layout>
                <c:manualLayout>
                  <c:x val="-8.9126547205280512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EE-4490-A1BD-0221DA25504F}"/>
                </c:ext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EE-4490-A1BD-0221DA2550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鉄鋼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95152</c:v>
                </c:pt>
                <c:pt idx="1">
                  <c:v>43934</c:v>
                </c:pt>
                <c:pt idx="2">
                  <c:v>38387</c:v>
                </c:pt>
                <c:pt idx="3">
                  <c:v>37697</c:v>
                </c:pt>
                <c:pt idx="4">
                  <c:v>29656</c:v>
                </c:pt>
                <c:pt idx="5">
                  <c:v>19085</c:v>
                </c:pt>
                <c:pt idx="6">
                  <c:v>18684</c:v>
                </c:pt>
                <c:pt idx="7">
                  <c:v>18288</c:v>
                </c:pt>
                <c:pt idx="8">
                  <c:v>17798</c:v>
                </c:pt>
                <c:pt idx="9">
                  <c:v>17351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EE-4490-A1BD-0221DA25504F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EE-4490-A1BD-0221DA25504F}"/>
                </c:ext>
              </c:extLst>
            </c:dLbl>
            <c:dLbl>
              <c:idx val="1"/>
              <c:layout>
                <c:manualLayout>
                  <c:x val="7.1301237764223044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EE-4490-A1BD-0221DA25504F}"/>
                </c:ext>
              </c:extLst>
            </c:dLbl>
            <c:dLbl>
              <c:idx val="2"/>
              <c:layout>
                <c:manualLayout>
                  <c:x val="1.7825309441055516E-3"/>
                  <c:y val="-3.735415426012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EE-4490-A1BD-0221DA25504F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EE-4490-A1BD-0221DA25504F}"/>
                </c:ext>
              </c:extLst>
            </c:dLbl>
            <c:dLbl>
              <c:idx val="4"/>
              <c:layout>
                <c:manualLayout>
                  <c:x val="7.1301237764222715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EE-4490-A1BD-0221DA25504F}"/>
                </c:ext>
              </c:extLst>
            </c:dLbl>
            <c:dLbl>
              <c:idx val="5"/>
              <c:layout>
                <c:manualLayout>
                  <c:x val="5.3475928323167528E-3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EE-4490-A1BD-0221DA25504F}"/>
                </c:ext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EE-4490-A1BD-0221DA25504F}"/>
                </c:ext>
              </c:extLst>
            </c:dLbl>
            <c:dLbl>
              <c:idx val="7"/>
              <c:layout>
                <c:manualLayout>
                  <c:x val="1.7398624868607214E-3"/>
                  <c:y val="-1.12050699544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EE-4490-A1BD-0221DA25504F}"/>
                </c:ext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EE-4490-A1BD-0221DA25504F}"/>
                </c:ext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EE-4490-A1BD-0221DA2550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鉄鋼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75313</c:v>
                </c:pt>
                <c:pt idx="1">
                  <c:v>44870</c:v>
                </c:pt>
                <c:pt idx="2">
                  <c:v>40316</c:v>
                </c:pt>
                <c:pt idx="3">
                  <c:v>18190</c:v>
                </c:pt>
                <c:pt idx="4">
                  <c:v>25323</c:v>
                </c:pt>
                <c:pt idx="5">
                  <c:v>21025</c:v>
                </c:pt>
                <c:pt idx="6">
                  <c:v>18067</c:v>
                </c:pt>
                <c:pt idx="7">
                  <c:v>19984</c:v>
                </c:pt>
                <c:pt idx="8">
                  <c:v>15068</c:v>
                </c:pt>
                <c:pt idx="9">
                  <c:v>15074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1EE-4490-A1BD-0221DA255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63616"/>
        <c:axId val="236564008"/>
      </c:barChart>
      <c:catAx>
        <c:axId val="23656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64008"/>
        <c:crosses val="autoZero"/>
        <c:auto val="1"/>
        <c:lblAlgn val="ctr"/>
        <c:lblOffset val="100"/>
        <c:noMultiLvlLbl val="0"/>
      </c:catAx>
      <c:valAx>
        <c:axId val="236564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63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CD-48AC-AEDD-D12D0CEFBD2A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CD-48AC-AEDD-D12D0CEFBD2A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CD-48AC-AEDD-D12D0CEFBD2A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CD-48AC-AEDD-D12D0CEFBD2A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CD-48AC-AEDD-D12D0CEFBD2A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CD-48AC-AEDD-D12D0CEFBD2A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CD-48AC-AEDD-D12D0CEFBD2A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CD-48AC-AEDD-D12D0CEFBD2A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CD-48AC-AEDD-D12D0CEFBD2A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CD-48AC-AEDD-D12D0CEFBD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12046</c:v>
                </c:pt>
                <c:pt idx="1">
                  <c:v>9648</c:v>
                </c:pt>
                <c:pt idx="2">
                  <c:v>8161</c:v>
                </c:pt>
                <c:pt idx="3">
                  <c:v>2791</c:v>
                </c:pt>
                <c:pt idx="4">
                  <c:v>1899</c:v>
                </c:pt>
                <c:pt idx="5">
                  <c:v>1742</c:v>
                </c:pt>
                <c:pt idx="6">
                  <c:v>1488</c:v>
                </c:pt>
                <c:pt idx="7">
                  <c:v>1371</c:v>
                </c:pt>
                <c:pt idx="8">
                  <c:v>988</c:v>
                </c:pt>
                <c:pt idx="9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CD-48AC-AEDD-D12D0CEFBD2A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1206052514463727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CD-48AC-AEDD-D12D0CEFBD2A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CD-48AC-AEDD-D12D0CEFBD2A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CD-48AC-AEDD-D12D0CEFBD2A}"/>
                </c:ext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CD-48AC-AEDD-D12D0CEFBD2A}"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CD-48AC-AEDD-D12D0CEFBD2A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CD-48AC-AEDD-D12D0CEFBD2A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CD-48AC-AEDD-D12D0CEFBD2A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ACD-48AC-AEDD-D12D0CEFBD2A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ACD-48AC-AEDD-D12D0CEFBD2A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ACD-48AC-AEDD-D12D0CEFBD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2587</c:v>
                </c:pt>
                <c:pt idx="1">
                  <c:v>35686</c:v>
                </c:pt>
                <c:pt idx="2">
                  <c:v>10020</c:v>
                </c:pt>
                <c:pt idx="3">
                  <c:v>789</c:v>
                </c:pt>
                <c:pt idx="4">
                  <c:v>1323</c:v>
                </c:pt>
                <c:pt idx="5">
                  <c:v>2688</c:v>
                </c:pt>
                <c:pt idx="6">
                  <c:v>1106</c:v>
                </c:pt>
                <c:pt idx="7">
                  <c:v>0</c:v>
                </c:pt>
                <c:pt idx="8">
                  <c:v>462</c:v>
                </c:pt>
                <c:pt idx="9">
                  <c:v>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ACD-48AC-AEDD-D12D0CEFB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64792"/>
        <c:axId val="236565184"/>
      </c:barChart>
      <c:catAx>
        <c:axId val="23656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6565184"/>
        <c:crosses val="autoZero"/>
        <c:auto val="1"/>
        <c:lblAlgn val="ctr"/>
        <c:lblOffset val="100"/>
        <c:noMultiLvlLbl val="0"/>
      </c:catAx>
      <c:valAx>
        <c:axId val="236565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564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71-4823-9D3D-CB0539A1A21D}"/>
                </c:ext>
              </c:extLst>
            </c:dLbl>
            <c:dLbl>
              <c:idx val="1"/>
              <c:layout>
                <c:manualLayout>
                  <c:x val="-1.7825311942959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71-4823-9D3D-CB0539A1A21D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71-4823-9D3D-CB0539A1A21D}"/>
                </c:ext>
              </c:extLst>
            </c:dLbl>
            <c:dLbl>
              <c:idx val="3"/>
              <c:layout>
                <c:manualLayout>
                  <c:x val="-3.5650623885918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71-4823-9D3D-CB0539A1A21D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71-4823-9D3D-CB0539A1A21D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71-4823-9D3D-CB0539A1A21D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71-4823-9D3D-CB0539A1A21D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71-4823-9D3D-CB0539A1A21D}"/>
                </c:ext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71-4823-9D3D-CB0539A1A21D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71-4823-9D3D-CB0539A1A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26000</c:v>
                </c:pt>
                <c:pt idx="1">
                  <c:v>17590</c:v>
                </c:pt>
                <c:pt idx="2">
                  <c:v>12854</c:v>
                </c:pt>
                <c:pt idx="3">
                  <c:v>12513</c:v>
                </c:pt>
                <c:pt idx="4">
                  <c:v>10149</c:v>
                </c:pt>
                <c:pt idx="5">
                  <c:v>9377</c:v>
                </c:pt>
                <c:pt idx="6">
                  <c:v>4327</c:v>
                </c:pt>
                <c:pt idx="7">
                  <c:v>3862</c:v>
                </c:pt>
                <c:pt idx="8">
                  <c:v>3807</c:v>
                </c:pt>
                <c:pt idx="9">
                  <c:v>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71-4823-9D3D-CB0539A1A21D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71-4823-9D3D-CB0539A1A21D}"/>
                </c:ext>
              </c:extLst>
            </c:dLbl>
            <c:dLbl>
              <c:idx val="1"/>
              <c:layout>
                <c:manualLayout>
                  <c:x val="3.6512414557805617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71-4823-9D3D-CB0539A1A21D}"/>
                </c:ext>
              </c:extLst>
            </c:dLbl>
            <c:dLbl>
              <c:idx val="2"/>
              <c:layout>
                <c:manualLayout>
                  <c:x val="-1.8807809451626032E-5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71-4823-9D3D-CB0539A1A21D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71-4823-9D3D-CB0539A1A21D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71-4823-9D3D-CB0539A1A21D}"/>
                </c:ext>
              </c:extLst>
            </c:dLbl>
            <c:dLbl>
              <c:idx val="5"/>
              <c:layout>
                <c:manualLayout>
                  <c:x val="-7.2578494533103149E-3"/>
                  <c:y val="-7.00951175168010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71-4823-9D3D-CB0539A1A21D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71-4823-9D3D-CB0539A1A21D}"/>
                </c:ext>
              </c:extLst>
            </c:dLbl>
            <c:dLbl>
              <c:idx val="7"/>
              <c:layout>
                <c:manualLayout>
                  <c:x val="1.6316476483220347E-3"/>
                  <c:y val="1.57558247484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71-4823-9D3D-CB0539A1A21D}"/>
                </c:ext>
              </c:extLst>
            </c:dLbl>
            <c:dLbl>
              <c:idx val="8"/>
              <c:layout>
                <c:manualLayout>
                  <c:x val="3.3952306763793561E-3"/>
                  <c:y val="1.5825608332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71-4823-9D3D-CB0539A1A21D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B71-4823-9D3D-CB0539A1A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23284</c:v>
                </c:pt>
                <c:pt idx="1">
                  <c:v>16893</c:v>
                </c:pt>
                <c:pt idx="2">
                  <c:v>9123</c:v>
                </c:pt>
                <c:pt idx="3">
                  <c:v>41001</c:v>
                </c:pt>
                <c:pt idx="4">
                  <c:v>15677</c:v>
                </c:pt>
                <c:pt idx="5">
                  <c:v>8147</c:v>
                </c:pt>
                <c:pt idx="6">
                  <c:v>4422</c:v>
                </c:pt>
                <c:pt idx="7">
                  <c:v>4376</c:v>
                </c:pt>
                <c:pt idx="8">
                  <c:v>4183</c:v>
                </c:pt>
                <c:pt idx="9">
                  <c:v>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B71-4823-9D3D-CB0539A1A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38864"/>
        <c:axId val="236139256"/>
      </c:barChart>
      <c:catAx>
        <c:axId val="23613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139256"/>
        <c:crosses val="autoZero"/>
        <c:auto val="1"/>
        <c:lblAlgn val="ctr"/>
        <c:lblOffset val="100"/>
        <c:noMultiLvlLbl val="0"/>
      </c:catAx>
      <c:valAx>
        <c:axId val="2361392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1388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5F-423D-9422-165717D3E6E5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5F-423D-9422-165717D3E6E5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5F-423D-9422-165717D3E6E5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5F-423D-9422-165717D3E6E5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5F-423D-9422-165717D3E6E5}"/>
                </c:ext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5F-423D-9422-165717D3E6E5}"/>
                </c:ext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5F-423D-9422-165717D3E6E5}"/>
                </c:ext>
              </c:extLst>
            </c:dLbl>
            <c:dLbl>
              <c:idx val="7"/>
              <c:layout>
                <c:manualLayout>
                  <c:x val="-8.8463942007250395E-3"/>
                  <c:y val="5.586200120706836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5F-423D-9422-165717D3E6E5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5F-423D-9422-165717D3E6E5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5F-423D-9422-165717D3E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81935</c:v>
                </c:pt>
                <c:pt idx="1">
                  <c:v>34804</c:v>
                </c:pt>
                <c:pt idx="2">
                  <c:v>28611</c:v>
                </c:pt>
                <c:pt idx="3">
                  <c:v>19526</c:v>
                </c:pt>
                <c:pt idx="4">
                  <c:v>19216</c:v>
                </c:pt>
                <c:pt idx="5">
                  <c:v>18495</c:v>
                </c:pt>
                <c:pt idx="6">
                  <c:v>16722</c:v>
                </c:pt>
                <c:pt idx="7">
                  <c:v>13875</c:v>
                </c:pt>
                <c:pt idx="8">
                  <c:v>13223</c:v>
                </c:pt>
                <c:pt idx="9">
                  <c:v>12165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5F-423D-9422-165717D3E6E5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7.1110362541580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5F-423D-9422-165717D3E6E5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5F-423D-9422-165717D3E6E5}"/>
                </c:ext>
              </c:extLst>
            </c:dLbl>
            <c:dLbl>
              <c:idx val="2"/>
              <c:layout>
                <c:manualLayout>
                  <c:x val="3.5553889097195536E-3"/>
                  <c:y val="1.0619113787247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5F-423D-9422-165717D3E6E5}"/>
                </c:ext>
              </c:extLst>
            </c:dLbl>
            <c:dLbl>
              <c:idx val="3"/>
              <c:layout>
                <c:manualLayout>
                  <c:x val="5.3050313155300031E-3"/>
                  <c:y val="-3.547096719861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5F-423D-9422-165717D3E6E5}"/>
                </c:ext>
              </c:extLst>
            </c:dLbl>
            <c:dLbl>
              <c:idx val="4"/>
              <c:layout>
                <c:manualLayout>
                  <c:x val="1.7869988473663014E-3"/>
                  <c:y val="-1.433716507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5F-423D-9422-165717D3E6E5}"/>
                </c:ext>
              </c:extLst>
            </c:dLbl>
            <c:dLbl>
              <c:idx val="5"/>
              <c:layout>
                <c:manualLayout>
                  <c:x val="5.2957269230235107E-3"/>
                  <c:y val="1.4241161031341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5F-423D-9422-165717D3E6E5}"/>
                </c:ext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5F-423D-9422-165717D3E6E5}"/>
                </c:ext>
              </c:extLst>
            </c:dLbl>
            <c:dLbl>
              <c:idx val="7"/>
              <c:layout>
                <c:manualLayout>
                  <c:x val="3.541362885194777E-3"/>
                  <c:y val="1.0656729406150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5F-423D-9422-165717D3E6E5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5F-423D-9422-165717D3E6E5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65F-423D-9422-165717D3E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94768</c:v>
                </c:pt>
                <c:pt idx="1">
                  <c:v>28719</c:v>
                </c:pt>
                <c:pt idx="2">
                  <c:v>24706</c:v>
                </c:pt>
                <c:pt idx="3">
                  <c:v>21564</c:v>
                </c:pt>
                <c:pt idx="4">
                  <c:v>23849</c:v>
                </c:pt>
                <c:pt idx="5">
                  <c:v>17127</c:v>
                </c:pt>
                <c:pt idx="6">
                  <c:v>13929</c:v>
                </c:pt>
                <c:pt idx="7">
                  <c:v>14128</c:v>
                </c:pt>
                <c:pt idx="8">
                  <c:v>8413</c:v>
                </c:pt>
                <c:pt idx="9">
                  <c:v>14144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65F-423D-9422-165717D3E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40040"/>
        <c:axId val="236140432"/>
      </c:barChart>
      <c:catAx>
        <c:axId val="236140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140432"/>
        <c:crosses val="autoZero"/>
        <c:auto val="1"/>
        <c:lblAlgn val="ctr"/>
        <c:lblOffset val="100"/>
        <c:noMultiLvlLbl val="0"/>
      </c:catAx>
      <c:valAx>
        <c:axId val="236140432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140040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A-4315-BD83-C1A3FC6F9F1E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A-4315-BD83-C1A3FC6F9F1E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A-4315-BD83-C1A3FC6F9F1E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0A-4315-BD83-C1A3FC6F9F1E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921810699588555E-3"/>
                  <c:y val="-5.517241379310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A-4315-BD83-C1A3FC6F9F1E}"/>
                </c:ext>
              </c:extLst>
            </c:dLbl>
            <c:dLbl>
              <c:idx val="1"/>
              <c:layout>
                <c:manualLayout>
                  <c:x val="-2.6337448559670781E-2"/>
                  <c:y val="-5.5172413793103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0A-4315-BD83-C1A3FC6F9F1E}"/>
                </c:ext>
              </c:extLst>
            </c:dLbl>
            <c:dLbl>
              <c:idx val="2"/>
              <c:layout>
                <c:manualLayout>
                  <c:x val="-3.4567901234567933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0A-4315-BD83-C1A3FC6F9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0A-4315-BD83-C1A3FC6F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141216"/>
        <c:axId val="236141608"/>
      </c:lineChart>
      <c:catAx>
        <c:axId val="236141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141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14160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14121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D-4C84-8082-2CF70E060404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D-4C84-8082-2CF70E060404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DD-4C84-8082-2CF70E060404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DD-4C84-8082-2CF70E060404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443757725587218E-3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DD-4C84-8082-2CF70E060404}"/>
                </c:ext>
              </c:extLst>
            </c:dLbl>
            <c:dLbl>
              <c:idx val="1"/>
              <c:layout>
                <c:manualLayout>
                  <c:x val="-2.3073753605274017E-2"/>
                  <c:y val="-7.0707070707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DD-4C84-8082-2CF70E060404}"/>
                </c:ext>
              </c:extLst>
            </c:dLbl>
            <c:dLbl>
              <c:idx val="2"/>
              <c:layout>
                <c:manualLayout>
                  <c:x val="-3.6258755665430575E-2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DD-4C84-8082-2CF70E060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DD-4C84-8082-2CF70E060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25984"/>
        <c:axId val="237826376"/>
      </c:lineChart>
      <c:catAx>
        <c:axId val="237825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2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26376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259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F-49AE-B6AA-8089D764BDD4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F-49AE-B6AA-8089D764BDD4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F-49AE-B6AA-8089D764BDD4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F-49AE-B6AA-8089D764BDD4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2"/>
              <c:layout>
                <c:manualLayout>
                  <c:x val="-3.4217048392995268E-2"/>
                  <c:y val="-4.885844748858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5F-49AE-B6AA-8089D764BD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5F-49AE-B6AA-8089D764B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27160"/>
        <c:axId val="237827552"/>
      </c:lineChart>
      <c:catAx>
        <c:axId val="237827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27552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271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2-4233-A69C-B377C9C0A506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2-4233-A69C-B377C9C0A506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D2-4233-A69C-B377C9C0A506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D2-4233-A69C-B377C9C0A506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625000000000007E-2"/>
                  <c:y val="-5.245901639344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2-4233-A69C-B377C9C0A506}"/>
                </c:ext>
              </c:extLst>
            </c:dLbl>
            <c:dLbl>
              <c:idx val="1"/>
              <c:layout>
                <c:manualLayout>
                  <c:x val="-6.9444444444444762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D2-4233-A69C-B377C9C0A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D2-4233-A69C-B377C9C0A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28336"/>
        <c:axId val="237828728"/>
      </c:lineChart>
      <c:catAx>
        <c:axId val="23782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28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28728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2833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3-4CBD-A40B-5B1A44D4AD7A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3-4CBD-A40B-5B1A44D4AD7A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03-4CBD-A40B-5B1A44D4AD7A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03-4CBD-A40B-5B1A44D4AD7A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03-4CBD-A40B-5B1A44D4A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03-4CBD-A40B-5B1A44D4A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29512"/>
        <c:axId val="237310360"/>
      </c:lineChart>
      <c:catAx>
        <c:axId val="237829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1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1036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2951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2</a:t>
            </a:r>
            <a:r>
              <a:rPr lang="ja-JP" altLang="en-US" sz="1200" baseline="0"/>
              <a:t>年</a:t>
            </a:r>
            <a:r>
              <a:rPr lang="en-US" altLang="ja-JP" sz="1200" baseline="0"/>
              <a:t>7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9800399201596807E-3"/>
                  <c:y val="2.8248581287295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1D-45C7-ADF5-BB87E4A9C934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1D-45C7-ADF5-BB87E4A9C934}"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1D-45C7-ADF5-BB87E4A9C934}"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1D-45C7-ADF5-BB87E4A9C934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131586</c:v>
                </c:pt>
                <c:pt idx="1">
                  <c:v>278211</c:v>
                </c:pt>
                <c:pt idx="2">
                  <c:v>332948</c:v>
                </c:pt>
                <c:pt idx="3">
                  <c:v>121621</c:v>
                </c:pt>
                <c:pt idx="4">
                  <c:v>143187</c:v>
                </c:pt>
                <c:pt idx="5">
                  <c:v>542009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1D-45C7-ADF5-BB87E4A9C934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1D-45C7-ADF5-BB87E4A9C934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1D-45C7-ADF5-BB87E4A9C934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1D-45C7-ADF5-BB87E4A9C934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1D-45C7-ADF5-BB87E4A9C934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59854</c:v>
                </c:pt>
                <c:pt idx="1">
                  <c:v>140446</c:v>
                </c:pt>
                <c:pt idx="2">
                  <c:v>169807</c:v>
                </c:pt>
                <c:pt idx="3">
                  <c:v>29449</c:v>
                </c:pt>
                <c:pt idx="4">
                  <c:v>103308</c:v>
                </c:pt>
                <c:pt idx="5">
                  <c:v>267464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1D-45C7-ADF5-BB87E4A9C934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1D-45C7-ADF5-BB87E4A9C934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1D-45C7-ADF5-BB87E4A9C934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1D-45C7-ADF5-BB87E4A9C934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1D-45C7-ADF5-BB87E4A9C934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1D-45C7-ADF5-BB87E4A9C934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1D-45C7-ADF5-BB87E4A9C934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0.68734851650647721</c:v>
                </c:pt>
                <c:pt idx="1">
                  <c:v>0.66453206324031366</c:v>
                </c:pt>
                <c:pt idx="2">
                  <c:v>0.66224701892571924</c:v>
                </c:pt>
                <c:pt idx="3">
                  <c:v>0.80506387767260212</c:v>
                </c:pt>
                <c:pt idx="4">
                  <c:v>0.58089210734497654</c:v>
                </c:pt>
                <c:pt idx="5">
                  <c:v>0.66958255556392865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61D-45C7-ADF5-BB87E4A9C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469408"/>
        <c:axId val="187364680"/>
        <c:axId val="0"/>
      </c:bar3DChart>
      <c:catAx>
        <c:axId val="1854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364680"/>
        <c:crosses val="autoZero"/>
        <c:auto val="1"/>
        <c:lblAlgn val="ctr"/>
        <c:lblOffset val="100"/>
        <c:noMultiLvlLbl val="0"/>
      </c:catAx>
      <c:valAx>
        <c:axId val="1873646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546940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0-4469-8ED4-2D63F466E323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0-4469-8ED4-2D63F466E323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0-4469-8ED4-2D63F466E323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0-4469-8ED4-2D63F466E323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B0-4469-8ED4-2D63F466E323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B0-4469-8ED4-2D63F466E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B0-4469-8ED4-2D63F466E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11144"/>
        <c:axId val="237311536"/>
      </c:lineChart>
      <c:catAx>
        <c:axId val="237311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1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11536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11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4C-4CE1-95FF-9E9EAEAAEC93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C-4CE1-95FF-9E9EAEAAEC93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4C-4CE1-95FF-9E9EAEAAEC93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4C-4CE1-95FF-9E9EAEAAEC93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03122356555687E-2"/>
                  <c:y val="-3.755868544600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4C-4CE1-95FF-9E9EAEAAEC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4C-4CE1-95FF-9E9EAEAAE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12320"/>
        <c:axId val="237312712"/>
      </c:lineChart>
      <c:catAx>
        <c:axId val="237312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1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12712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1232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5-4EE4-829C-7AED67A25E7B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5-4EE4-829C-7AED67A25E7B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5-4EE4-829C-7AED67A25E7B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D5-4EE4-829C-7AED67A25E7B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84927916120585E-2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D5-4EE4-829C-7AED67A25E7B}"/>
                </c:ext>
              </c:extLst>
            </c:dLbl>
            <c:dLbl>
              <c:idx val="1"/>
              <c:layout>
                <c:manualLayout>
                  <c:x val="-3.1454783748361748E-2"/>
                  <c:y val="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D5-4EE4-829C-7AED67A25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D5-4EE4-829C-7AED67A25E7B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D5-4EE4-829C-7AED67A2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13496"/>
        <c:axId val="237313888"/>
      </c:lineChart>
      <c:catAx>
        <c:axId val="237313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1388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134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D-43C9-AE97-16CBD6D3FCA5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D-43C9-AE97-16CBD6D3FCA5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AD-43C9-AE97-16CBD6D3FCA5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AD-43C9-AE97-16CBD6D3FCA5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7145969498910684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AD-43C9-AE97-16CBD6D3FC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AD-43C9-AE97-16CBD6D3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45608"/>
        <c:axId val="238246000"/>
      </c:lineChart>
      <c:catAx>
        <c:axId val="238245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4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24600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456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7-42B1-9A2C-DC5592D9A237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7-42B1-9A2C-DC5592D9A237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7-42B1-9A2C-DC5592D9A237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7-42B1-9A2C-DC5592D9A237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7-42B1-9A2C-DC5592D9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46784"/>
        <c:axId val="238247176"/>
      </c:lineChart>
      <c:catAx>
        <c:axId val="23824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4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247176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467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0-4CA5-9CBB-B7E9CEEC4304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0-4CA5-9CBB-B7E9CEEC4304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90-4CA5-9CBB-B7E9CEEC4304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90-4CA5-9CBB-B7E9CEEC4304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90-4CA5-9CBB-B7E9CEEC4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47960"/>
        <c:axId val="238248352"/>
      </c:lineChart>
      <c:catAx>
        <c:axId val="238247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4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248352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4796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5-4AA3-9B2F-18A1B2DD6047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5-4AA3-9B2F-18A1B2DD6047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65-4AA3-9B2F-18A1B2DD6047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65-4AA3-9B2F-18A1B2DD6047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65-4AA3-9B2F-18A1B2DD6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21904"/>
        <c:axId val="239222296"/>
      </c:lineChart>
      <c:catAx>
        <c:axId val="239221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222296"/>
        <c:scaling>
          <c:orientation val="minMax"/>
          <c:max val="1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219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B-4A05-B200-B41716F3FD67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B-4A05-B200-B41716F3FD67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EB-4A05-B200-B41716F3FD67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B-4A05-B200-B41716F3FD67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EB-4A05-B200-B41716F3F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23080"/>
        <c:axId val="239223472"/>
      </c:lineChart>
      <c:catAx>
        <c:axId val="23922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2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22347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230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D-4C08-AAEF-BB4B72E2B15D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D-4C08-AAEF-BB4B72E2B15D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DD-4C08-AAEF-BB4B72E2B15D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DD-4C08-AAEF-BB4B72E2B15D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DD-4C08-AAEF-BB4B72E2B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24256"/>
        <c:axId val="239224648"/>
      </c:lineChart>
      <c:catAx>
        <c:axId val="23922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2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22464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242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74-4438-B6BE-A99E294005B1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4-4438-B6BE-A99E294005B1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74-4438-B6BE-A99E294005B1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74-4438-B6BE-A99E294005B1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74-4438-B6BE-A99E29400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25432"/>
        <c:axId val="237469616"/>
      </c:lineChart>
      <c:catAx>
        <c:axId val="239225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6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69616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254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A-4508-B4F8-560D3B801BCE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A-4508-B4F8-560D3B801BCE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A-4508-B4F8-560D3B801BCE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A-4508-B4F8-560D3B801BCE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A-4508-B4F8-560D3B801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65464"/>
        <c:axId val="187365856"/>
      </c:lineChart>
      <c:catAx>
        <c:axId val="1873654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7365856"/>
        <c:crosses val="autoZero"/>
        <c:auto val="1"/>
        <c:lblAlgn val="ctr"/>
        <c:lblOffset val="100"/>
        <c:tickLblSkip val="1"/>
        <c:noMultiLvlLbl val="0"/>
      </c:catAx>
      <c:valAx>
        <c:axId val="187365856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7365464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1-43E3-A77E-8F88C01BBF2E}"/>
            </c:ext>
          </c:extLst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1-43E3-A77E-8F88C01BBF2E}"/>
            </c:ext>
          </c:extLst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41-43E3-A77E-8F88C01BBF2E}"/>
            </c:ext>
          </c:extLst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41-43E3-A77E-8F88C01BBF2E}"/>
            </c:ext>
          </c:extLst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9</c:v>
                </c:pt>
                <c:pt idx="2">
                  <c:v>11.3</c:v>
                </c:pt>
                <c:pt idx="3">
                  <c:v>11.3</c:v>
                </c:pt>
                <c:pt idx="4">
                  <c:v>9.3000000000000007</c:v>
                </c:pt>
                <c:pt idx="5">
                  <c:v>10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41-43E3-A77E-8F88C01B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70400"/>
        <c:axId val="237470792"/>
      </c:lineChart>
      <c:catAx>
        <c:axId val="23747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70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70792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704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2-466C-83BB-FC1889D57EBB}"/>
            </c:ext>
          </c:extLst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2-466C-83BB-FC1889D57EBB}"/>
            </c:ext>
          </c:extLst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52-466C-83BB-FC1889D57EBB}"/>
            </c:ext>
          </c:extLst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52-466C-83BB-FC1889D57EBB}"/>
            </c:ext>
          </c:extLst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38961038961039E-2"/>
                  <c:y val="-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52-466C-83BB-FC1889D57EBB}"/>
                </c:ext>
              </c:extLst>
            </c:dLbl>
            <c:dLbl>
              <c:idx val="1"/>
              <c:layout>
                <c:manualLayout>
                  <c:x val="-3.2900432900432902E-2"/>
                  <c:y val="-4.195804195804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52-466C-83BB-FC1889D57E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12.3</c:v>
                </c:pt>
                <c:pt idx="5">
                  <c:v>11.7</c:v>
                </c:pt>
                <c:pt idx="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52-466C-83BB-FC1889D5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71576"/>
        <c:axId val="237471968"/>
      </c:lineChart>
      <c:catAx>
        <c:axId val="237471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7196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7157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B-410C-8403-1678134B5C11}"/>
            </c:ext>
          </c:extLst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DB-410C-8403-1678134B5C11}"/>
            </c:ext>
          </c:extLst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DB-410C-8403-1678134B5C11}"/>
            </c:ext>
          </c:extLst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DB-410C-8403-1678134B5C11}"/>
            </c:ext>
          </c:extLst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658008658008658E-3"/>
                  <c:y val="-4.988662131519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DB-410C-8403-1678134B5C11}"/>
                </c:ext>
              </c:extLst>
            </c:dLbl>
            <c:dLbl>
              <c:idx val="1"/>
              <c:layout>
                <c:manualLayout>
                  <c:x val="-1.55844155844156E-2"/>
                  <c:y val="-3.628117913832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DB-410C-8403-1678134B5C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DB-410C-8403-1678134B5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72752"/>
        <c:axId val="237473144"/>
      </c:lineChart>
      <c:catAx>
        <c:axId val="237472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73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7314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727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0-4FFF-879D-EED1D0C39C3F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0-4FFF-879D-EED1D0C39C3F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0-4FFF-879D-EED1D0C39C3F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30-4FFF-879D-EED1D0C39C3F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30-4FFF-879D-EED1D0C39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57344"/>
        <c:axId val="240257736"/>
      </c:lineChart>
      <c:catAx>
        <c:axId val="24025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5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257736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573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B69-8822-73C437228D8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B69-8822-73C437228D8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4-4B69-8822-73C437228D8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54-4B69-8822-73C437228D8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43864229765013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54-4B69-8822-73C437228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54-4B69-8822-73C437228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58520"/>
        <c:axId val="238776920"/>
      </c:lineChart>
      <c:catAx>
        <c:axId val="240258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7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776920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585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6-4DB6-8D23-B68B80D8A17F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6-4DB6-8D23-B68B80D8A17F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F6-4DB6-8D23-B68B80D8A17F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F6-4DB6-8D23-B68B80D8A17F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F6-4DB6-8D23-B68B80D8A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777704"/>
        <c:axId val="238778096"/>
      </c:lineChart>
      <c:catAx>
        <c:axId val="238777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7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778096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7777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9-499B-8369-6440E090E38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9-499B-8369-6440E090E38B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9-499B-8369-6440E090E38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19-499B-8369-6440E090E38B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19-499B-8369-6440E090E38B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19-499B-8369-6440E090E3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19-499B-8369-6440E090E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550656"/>
        <c:axId val="187551048"/>
      </c:lineChart>
      <c:catAx>
        <c:axId val="1875506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7551048"/>
        <c:crosses val="autoZero"/>
        <c:auto val="1"/>
        <c:lblAlgn val="ctr"/>
        <c:lblOffset val="100"/>
        <c:noMultiLvlLbl val="0"/>
      </c:catAx>
      <c:valAx>
        <c:axId val="187551048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55065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6-4B2C-BA39-8D9F266FD257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6-4B2C-BA39-8D9F266FD257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16-4B2C-BA39-8D9F266FD257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16-4B2C-BA39-8D9F266FD257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16-4B2C-BA39-8D9F266F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551832"/>
        <c:axId val="187552224"/>
      </c:lineChart>
      <c:catAx>
        <c:axId val="1875518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7552224"/>
        <c:crosses val="autoZero"/>
        <c:auto val="1"/>
        <c:lblAlgn val="ctr"/>
        <c:lblOffset val="100"/>
        <c:noMultiLvlLbl val="0"/>
      </c:catAx>
      <c:valAx>
        <c:axId val="18755222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755183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5.7717785276840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D1-4D91-97CD-E337888E47E2}"/>
                </c:ext>
              </c:extLst>
            </c:dLbl>
            <c:dLbl>
              <c:idx val="1"/>
              <c:layout>
                <c:manualLayout>
                  <c:x val="-1.2494423889001169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D1-4D91-97CD-E337888E47E2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D1-4D91-97CD-E337888E47E2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1-4D91-97CD-E337888E47E2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D1-4D91-97CD-E337888E47E2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D1-4D91-97CD-E337888E47E2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D1-4D91-97CD-E337888E47E2}"/>
                </c:ext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D1-4D91-97CD-E337888E47E2}"/>
                </c:ext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D1-4D91-97CD-E337888E47E2}"/>
                </c:ext>
              </c:extLst>
            </c:dLbl>
            <c:dLbl>
              <c:idx val="9"/>
              <c:layout>
                <c:manualLayout>
                  <c:x val="7.1395302490142899E-3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D1-4D91-97CD-E337888E47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133832</c:v>
                </c:pt>
                <c:pt idx="1">
                  <c:v>96727</c:v>
                </c:pt>
                <c:pt idx="2">
                  <c:v>88598</c:v>
                </c:pt>
                <c:pt idx="3">
                  <c:v>62901</c:v>
                </c:pt>
                <c:pt idx="4">
                  <c:v>56633</c:v>
                </c:pt>
                <c:pt idx="5">
                  <c:v>51524</c:v>
                </c:pt>
                <c:pt idx="6">
                  <c:v>43934</c:v>
                </c:pt>
                <c:pt idx="7">
                  <c:v>32804</c:v>
                </c:pt>
                <c:pt idx="8">
                  <c:v>30334</c:v>
                </c:pt>
                <c:pt idx="9">
                  <c:v>28704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D1-4D91-97CD-E337888E47E2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7.1396707937149695E-3"/>
                  <c:y val="-5.7724602606492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D1-4D91-97CD-E337888E47E2}"/>
                </c:ext>
              </c:extLst>
            </c:dLbl>
            <c:dLbl>
              <c:idx val="1"/>
              <c:layout>
                <c:manualLayout>
                  <c:x val="-1.4054470066368019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D1-4D91-97CD-E337888E47E2}"/>
                </c:ext>
              </c:extLst>
            </c:dLbl>
            <c:dLbl>
              <c:idx val="2"/>
              <c:layout>
                <c:manualLayout>
                  <c:x val="0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D1-4D91-97CD-E337888E47E2}"/>
                </c:ext>
              </c:extLst>
            </c:dLbl>
            <c:dLbl>
              <c:idx val="3"/>
              <c:layout>
                <c:manualLayout>
                  <c:x val="1.784917698428673E-3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D1-4D91-97CD-E337888E47E2}"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D1-4D91-97CD-E337888E47E2}"/>
                </c:ext>
              </c:extLst>
            </c:dLbl>
            <c:dLbl>
              <c:idx val="5"/>
              <c:layout>
                <c:manualLayout>
                  <c:x val="1.0709506190572364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D1-4D91-97CD-E337888E47E2}"/>
                </c:ext>
              </c:extLst>
            </c:dLbl>
            <c:dLbl>
              <c:idx val="6"/>
              <c:layout>
                <c:manualLayout>
                  <c:x val="1.78491769842860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D1-4D91-97CD-E337888E47E2}"/>
                </c:ext>
              </c:extLst>
            </c:dLbl>
            <c:dLbl>
              <c:idx val="7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D1-4D91-97CD-E337888E47E2}"/>
                </c:ext>
              </c:extLst>
            </c:dLbl>
            <c:dLbl>
              <c:idx val="8"/>
              <c:layout>
                <c:manualLayout>
                  <c:x val="7.13967079371495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D1-4D91-97CD-E337888E47E2}"/>
                </c:ext>
              </c:extLst>
            </c:dLbl>
            <c:dLbl>
              <c:idx val="9"/>
              <c:layout>
                <c:manualLayout>
                  <c:x val="2.739075671234463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D1-4D91-97CD-E337888E47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118841</c:v>
                </c:pt>
                <c:pt idx="1">
                  <c:v>99163</c:v>
                </c:pt>
                <c:pt idx="2">
                  <c:v>111807</c:v>
                </c:pt>
                <c:pt idx="3">
                  <c:v>83766</c:v>
                </c:pt>
                <c:pt idx="4">
                  <c:v>54952</c:v>
                </c:pt>
                <c:pt idx="5">
                  <c:v>58340</c:v>
                </c:pt>
                <c:pt idx="6">
                  <c:v>60930</c:v>
                </c:pt>
                <c:pt idx="7">
                  <c:v>36843</c:v>
                </c:pt>
                <c:pt idx="8">
                  <c:v>31660</c:v>
                </c:pt>
                <c:pt idx="9">
                  <c:v>43618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2D1-4D91-97CD-E337888E47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7553008"/>
        <c:axId val="187553400"/>
      </c:barChart>
      <c:catAx>
        <c:axId val="18755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553400"/>
        <c:crosses val="autoZero"/>
        <c:auto val="1"/>
        <c:lblAlgn val="ctr"/>
        <c:lblOffset val="100"/>
        <c:noMultiLvlLbl val="0"/>
      </c:catAx>
      <c:valAx>
        <c:axId val="18755340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5530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7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9FE-4D3F-BECC-7A647607F57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9FE-4D3F-BECC-7A647607F57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9FE-4D3F-BECC-7A647607F57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9FE-4D3F-BECC-7A647607F57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9FE-4D3F-BECC-7A647607F57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9FE-4D3F-BECC-7A647607F57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9FE-4D3F-BECC-7A647607F5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9FE-4D3F-BECC-7A647607F57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9FE-4D3F-BECC-7A647607F57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9FE-4D3F-BECC-7A647607F57A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E-4D3F-BECC-7A647607F57A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FE-4D3F-BECC-7A647607F57A}"/>
                </c:ext>
              </c:extLst>
            </c:dLbl>
            <c:dLbl>
              <c:idx val="2"/>
              <c:layout>
                <c:manualLayout>
                  <c:x val="-0.1150410899492265"/>
                  <c:y val="-0.113913771099713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9FE-4D3F-BECC-7A647607F57A}"/>
                </c:ext>
              </c:extLst>
            </c:dLbl>
            <c:dLbl>
              <c:idx val="3"/>
              <c:layout>
                <c:manualLayout>
                  <c:x val="-0.17513112143033402"/>
                  <c:y val="-0.10648414361048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9FE-4D3F-BECC-7A647607F57A}"/>
                </c:ext>
              </c:extLst>
            </c:dLbl>
            <c:dLbl>
              <c:idx val="4"/>
              <c:layout>
                <c:manualLayout>
                  <c:x val="5.9073812354652248E-2"/>
                  <c:y val="-6.1082376170868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9FE-4D3F-BECC-7A647607F57A}"/>
                </c:ext>
              </c:extLst>
            </c:dLbl>
            <c:dLbl>
              <c:idx val="5"/>
              <c:layout>
                <c:manualLayout>
                  <c:x val="0.14249740150002618"/>
                  <c:y val="-0.13155963302752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9FE-4D3F-BECC-7A647607F57A}"/>
                </c:ext>
              </c:extLst>
            </c:dLbl>
            <c:dLbl>
              <c:idx val="6"/>
              <c:layout>
                <c:manualLayout>
                  <c:x val="1.6010050025798059E-2"/>
                  <c:y val="-8.06424426304511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9FE-4D3F-BECC-7A647607F57A}"/>
                </c:ext>
              </c:extLst>
            </c:dLbl>
            <c:dLbl>
              <c:idx val="7"/>
              <c:layout>
                <c:manualLayout>
                  <c:x val="4.1785375118708452E-2"/>
                  <c:y val="-4.0235498085675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9FE-4D3F-BECC-7A647607F57A}"/>
                </c:ext>
              </c:extLst>
            </c:dLbl>
            <c:dLbl>
              <c:idx val="8"/>
              <c:layout>
                <c:manualLayout>
                  <c:x val="0"/>
                  <c:y val="-9.84721519901755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7228690430789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9FE-4D3F-BECC-7A647607F57A}"/>
                </c:ext>
              </c:extLst>
            </c:dLbl>
            <c:dLbl>
              <c:idx val="9"/>
              <c:layout>
                <c:manualLayout>
                  <c:x val="1.8993352326685661E-3"/>
                  <c:y val="2.31831972838257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24919427806566"/>
                      <c:h val="0.108761588287702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9FE-4D3F-BECC-7A647607F57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9FE-4D3F-BECC-7A647607F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133832</c:v>
                </c:pt>
                <c:pt idx="1">
                  <c:v>96727</c:v>
                </c:pt>
                <c:pt idx="2">
                  <c:v>88598</c:v>
                </c:pt>
                <c:pt idx="3">
                  <c:v>62901</c:v>
                </c:pt>
                <c:pt idx="4">
                  <c:v>56633</c:v>
                </c:pt>
                <c:pt idx="5">
                  <c:v>51524</c:v>
                </c:pt>
                <c:pt idx="6">
                  <c:v>43934</c:v>
                </c:pt>
                <c:pt idx="7">
                  <c:v>32804</c:v>
                </c:pt>
                <c:pt idx="8">
                  <c:v>30334</c:v>
                </c:pt>
                <c:pt idx="9">
                  <c:v>28704</c:v>
                </c:pt>
                <c:pt idx="10">
                  <c:v>156871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9FE-4D3F-BECC-7A647607F57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9FE-4D3F-BECC-7A647607F57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133832</c:v>
                </c:pt>
                <c:pt idx="1">
                  <c:v>96727</c:v>
                </c:pt>
                <c:pt idx="2">
                  <c:v>88598</c:v>
                </c:pt>
                <c:pt idx="3">
                  <c:v>62901</c:v>
                </c:pt>
                <c:pt idx="4">
                  <c:v>56633</c:v>
                </c:pt>
                <c:pt idx="5">
                  <c:v>51524</c:v>
                </c:pt>
                <c:pt idx="6">
                  <c:v>43934</c:v>
                </c:pt>
                <c:pt idx="7">
                  <c:v>32804</c:v>
                </c:pt>
                <c:pt idx="8">
                  <c:v>30334</c:v>
                </c:pt>
                <c:pt idx="9">
                  <c:v>28704</c:v>
                </c:pt>
                <c:pt idx="10">
                  <c:v>156871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9FE-4D3F-BECC-7A647607F5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7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B7-4215-A9F6-7A1295EB91F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B7-4215-A9F6-7A1295EB91FD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B7-4215-A9F6-7A1295EB91F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B7-4215-A9F6-7A1295EB91F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CB7-4215-A9F6-7A1295EB91F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CB7-4215-A9F6-7A1295EB91F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CB7-4215-A9F6-7A1295EB91FD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CB7-4215-A9F6-7A1295EB91FD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CB7-4215-A9F6-7A1295EB91FD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CB7-4215-A9F6-7A1295EB91FD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7-4215-A9F6-7A1295EB91FD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CB7-4215-A9F6-7A1295EB91FD}"/>
                </c:ext>
              </c:extLst>
            </c:dLbl>
            <c:dLbl>
              <c:idx val="2"/>
              <c:layout>
                <c:manualLayout>
                  <c:x val="-9.4885028684391554E-2"/>
                  <c:y val="-8.4221075813799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CB7-4215-A9F6-7A1295EB91FD}"/>
                </c:ext>
              </c:extLst>
            </c:dLbl>
            <c:dLbl>
              <c:idx val="3"/>
              <c:layout>
                <c:manualLayout>
                  <c:x val="-0.14826203976411345"/>
                  <c:y val="-0.10937906899568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CB7-4215-A9F6-7A1295EB91FD}"/>
                </c:ext>
              </c:extLst>
            </c:dLbl>
            <c:dLbl>
              <c:idx val="4"/>
              <c:layout>
                <c:manualLayout>
                  <c:x val="5.7771900649823293E-2"/>
                  <c:y val="-5.8290886053036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CB7-4215-A9F6-7A1295EB91FD}"/>
                </c:ext>
              </c:extLst>
            </c:dLbl>
            <c:dLbl>
              <c:idx val="5"/>
              <c:layout>
                <c:manualLayout>
                  <c:x val="8.183526677485925E-2"/>
                  <c:y val="-0.120663468790539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B7-4215-A9F6-7A1295EB91FD}"/>
                </c:ext>
              </c:extLst>
            </c:dLbl>
            <c:dLbl>
              <c:idx val="6"/>
              <c:layout>
                <c:manualLayout>
                  <c:x val="7.1559642830905684E-2"/>
                  <c:y val="-7.329845838235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93540502093728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CB7-4215-A9F6-7A1295EB91FD}"/>
                </c:ext>
              </c:extLst>
            </c:dLbl>
            <c:dLbl>
              <c:idx val="7"/>
              <c:layout>
                <c:manualLayout>
                  <c:x val="0.10884240614961298"/>
                  <c:y val="-3.30573505897969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ECB7-4215-A9F6-7A1295EB91FD}"/>
                </c:ext>
              </c:extLst>
            </c:dLbl>
            <c:dLbl>
              <c:idx val="8"/>
              <c:layout>
                <c:manualLayout>
                  <c:x val="3.1045928419252938E-2"/>
                  <c:y val="-8.62207741273720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CB7-4215-A9F6-7A1295EB91FD}"/>
                </c:ext>
              </c:extLst>
            </c:dLbl>
            <c:dLbl>
              <c:idx val="9"/>
              <c:layout>
                <c:manualLayout>
                  <c:x val="2.2052854080262869E-2"/>
                  <c:y val="9.78417353003293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CB7-4215-A9F6-7A1295EB91FD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B7-4215-A9F6-7A1295EB91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118841</c:v>
                </c:pt>
                <c:pt idx="1">
                  <c:v>99163</c:v>
                </c:pt>
                <c:pt idx="2">
                  <c:v>111807</c:v>
                </c:pt>
                <c:pt idx="3">
                  <c:v>83766</c:v>
                </c:pt>
                <c:pt idx="4">
                  <c:v>54952</c:v>
                </c:pt>
                <c:pt idx="5">
                  <c:v>58340</c:v>
                </c:pt>
                <c:pt idx="6">
                  <c:v>60930</c:v>
                </c:pt>
                <c:pt idx="7">
                  <c:v>36843</c:v>
                </c:pt>
                <c:pt idx="8">
                  <c:v>31660</c:v>
                </c:pt>
                <c:pt idx="9">
                  <c:v>43618</c:v>
                </c:pt>
                <c:pt idx="10" formatCode="#,##0_);[Red]\(#,##0\)">
                  <c:v>171666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CB7-4215-A9F6-7A1295EB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0.06786</cdr:y>
    </cdr:from>
    <cdr:to>
      <cdr:x>0.99476</cdr:x>
      <cdr:y>0.60357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58" y="180975"/>
          <a:ext cx="695417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0.90458</cdr:x>
      <cdr:y>0.22857</cdr:y>
    </cdr:from>
    <cdr:to>
      <cdr:x>0.99217</cdr:x>
      <cdr:y>0.79286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303" y="609601"/>
          <a:ext cx="638236" cy="150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0.25784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04850"/>
          <a:ext cx="699041" cy="108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0.85603</cdr:x>
      <cdr:y>0.31323</cdr:y>
    </cdr:from>
    <cdr:to>
      <cdr:x>0.99482</cdr:x>
      <cdr:y>0.74737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0" y="850294"/>
          <a:ext cx="1019205" cy="11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0.23427</cdr:y>
    </cdr:from>
    <cdr:to>
      <cdr:x>1</cdr:x>
      <cdr:y>0.69231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638175"/>
          <a:ext cx="666757" cy="1247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0.83528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100" y="1002701"/>
          <a:ext cx="1080425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0.88561</cdr:x>
      <cdr:y>0.16153</cdr:y>
    </cdr:from>
    <cdr:to>
      <cdr:x>0.99221</cdr:x>
      <cdr:y>0.80612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269" y="452354"/>
          <a:ext cx="781831" cy="1805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0.91525</cdr:x>
      <cdr:y>0.27551</cdr:y>
    </cdr:from>
    <cdr:to>
      <cdr:x>1</cdr:x>
      <cdr:y>0.88436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19" y="771525"/>
          <a:ext cx="619156" cy="170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0.40339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39" y="1133475"/>
          <a:ext cx="749928" cy="1323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4" t="s">
        <v>160</v>
      </c>
      <c r="B2" s="555"/>
      <c r="C2" s="555"/>
      <c r="D2" s="555"/>
      <c r="E2" s="555"/>
      <c r="F2" s="555"/>
      <c r="G2" s="555"/>
      <c r="H2" s="556"/>
    </row>
    <row r="3" spans="1:8" ht="30" customHeight="1" x14ac:dyDescent="0.2">
      <c r="A3" s="557"/>
      <c r="B3" s="555"/>
      <c r="C3" s="555"/>
      <c r="D3" s="555"/>
      <c r="E3" s="555"/>
      <c r="F3" s="555"/>
      <c r="G3" s="555"/>
      <c r="H3" s="556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161</v>
      </c>
      <c r="C6" s="326"/>
      <c r="D6" s="327" t="s">
        <v>162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163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164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165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6">
        <v>4</v>
      </c>
      <c r="C13" s="331"/>
      <c r="D13" s="328" t="s">
        <v>166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167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168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169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170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171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172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173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174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175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176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177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178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179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180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58" t="s">
        <v>181</v>
      </c>
      <c r="B42" s="559"/>
      <c r="C42" s="559"/>
      <c r="D42" s="559"/>
      <c r="E42" s="559"/>
      <c r="F42" s="559"/>
      <c r="G42" s="559"/>
      <c r="H42" s="560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H54" sqref="H54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77"/>
      <c r="B1" s="578"/>
      <c r="C1" s="578"/>
      <c r="D1" s="578"/>
      <c r="E1" s="578"/>
      <c r="F1" s="578"/>
      <c r="G1" s="578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16540</v>
      </c>
      <c r="D22" s="9">
        <v>18900</v>
      </c>
      <c r="E22" s="109">
        <v>100.9</v>
      </c>
      <c r="F22" s="41">
        <f>SUM(C22/D22*100)</f>
        <v>87.513227513227505</v>
      </c>
      <c r="G22" s="96"/>
    </row>
    <row r="23" spans="1:9" x14ac:dyDescent="0.15">
      <c r="A23" s="95">
        <v>2</v>
      </c>
      <c r="B23" s="7" t="s">
        <v>107</v>
      </c>
      <c r="C23" s="9">
        <v>10844</v>
      </c>
      <c r="D23" s="9">
        <v>17429</v>
      </c>
      <c r="E23" s="109">
        <v>95.8</v>
      </c>
      <c r="F23" s="41">
        <f>SUM(C23/D23*100)</f>
        <v>62.218142176831712</v>
      </c>
      <c r="G23" s="96"/>
    </row>
    <row r="24" spans="1:9" x14ac:dyDescent="0.15">
      <c r="A24" s="95">
        <v>3</v>
      </c>
      <c r="B24" s="7" t="s">
        <v>151</v>
      </c>
      <c r="C24" s="9">
        <v>10053</v>
      </c>
      <c r="D24" s="9">
        <v>10201</v>
      </c>
      <c r="E24" s="109">
        <v>91.8</v>
      </c>
      <c r="F24" s="41">
        <f t="shared" ref="F24:F32" si="0">SUM(C24/D24*100)</f>
        <v>98.549161846877752</v>
      </c>
      <c r="G24" s="96"/>
    </row>
    <row r="25" spans="1:9" x14ac:dyDescent="0.15">
      <c r="A25" s="95">
        <v>4</v>
      </c>
      <c r="B25" s="7" t="s">
        <v>208</v>
      </c>
      <c r="C25" s="9">
        <v>8903</v>
      </c>
      <c r="D25" s="9">
        <v>6476</v>
      </c>
      <c r="E25" s="109">
        <v>93.8</v>
      </c>
      <c r="F25" s="41">
        <f t="shared" si="0"/>
        <v>137.47683755404572</v>
      </c>
      <c r="G25" s="96"/>
    </row>
    <row r="26" spans="1:9" ht="13.5" customHeight="1" x14ac:dyDescent="0.15">
      <c r="A26" s="95">
        <v>5</v>
      </c>
      <c r="B26" s="7" t="s">
        <v>114</v>
      </c>
      <c r="C26" s="9">
        <v>5918</v>
      </c>
      <c r="D26" s="6">
        <v>6054</v>
      </c>
      <c r="E26" s="109">
        <v>102.4</v>
      </c>
      <c r="F26" s="41">
        <f t="shared" si="0"/>
        <v>97.753551370994387</v>
      </c>
      <c r="G26" s="96"/>
    </row>
    <row r="27" spans="1:9" ht="13.5" customHeight="1" x14ac:dyDescent="0.15">
      <c r="A27" s="95">
        <v>6</v>
      </c>
      <c r="B27" s="7" t="s">
        <v>105</v>
      </c>
      <c r="C27" s="9">
        <v>5677</v>
      </c>
      <c r="D27" s="9">
        <v>4100</v>
      </c>
      <c r="E27" s="109">
        <v>102.5</v>
      </c>
      <c r="F27" s="41">
        <f t="shared" si="0"/>
        <v>138.46341463414632</v>
      </c>
      <c r="G27" s="96"/>
    </row>
    <row r="28" spans="1:9" ht="13.5" customHeight="1" x14ac:dyDescent="0.15">
      <c r="A28" s="95">
        <v>7</v>
      </c>
      <c r="B28" s="7" t="s">
        <v>115</v>
      </c>
      <c r="C28" s="101">
        <v>5010</v>
      </c>
      <c r="D28" s="101">
        <v>4804</v>
      </c>
      <c r="E28" s="109">
        <v>83.5</v>
      </c>
      <c r="F28" s="41">
        <f t="shared" si="0"/>
        <v>104.28809325562031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4334</v>
      </c>
      <c r="D29" s="101">
        <v>3250</v>
      </c>
      <c r="E29" s="109">
        <v>98.8</v>
      </c>
      <c r="F29" s="41">
        <f t="shared" si="0"/>
        <v>133.35384615384615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3001</v>
      </c>
      <c r="D30" s="101">
        <v>3255</v>
      </c>
      <c r="E30" s="109">
        <v>99.5</v>
      </c>
      <c r="F30" s="41">
        <f t="shared" si="0"/>
        <v>92.196620583717362</v>
      </c>
      <c r="G30" s="96"/>
    </row>
    <row r="31" spans="1:9" ht="13.5" customHeight="1" thickBot="1" x14ac:dyDescent="0.2">
      <c r="A31" s="97">
        <v>10</v>
      </c>
      <c r="B31" s="7" t="s">
        <v>110</v>
      </c>
      <c r="C31" s="98">
        <v>2774</v>
      </c>
      <c r="D31" s="98">
        <v>2559</v>
      </c>
      <c r="E31" s="110">
        <v>95.2</v>
      </c>
      <c r="F31" s="41">
        <f t="shared" si="0"/>
        <v>108.40171942164909</v>
      </c>
      <c r="G31" s="99"/>
    </row>
    <row r="32" spans="1:9" ht="13.5" customHeight="1" thickBot="1" x14ac:dyDescent="0.2">
      <c r="A32" s="80"/>
      <c r="B32" s="81" t="s">
        <v>58</v>
      </c>
      <c r="C32" s="82">
        <v>83110</v>
      </c>
      <c r="D32" s="82">
        <v>91228</v>
      </c>
      <c r="E32" s="83">
        <v>96.4</v>
      </c>
      <c r="F32" s="107">
        <f t="shared" si="0"/>
        <v>91.10141623185865</v>
      </c>
      <c r="G32" s="121">
        <v>79.2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107193</v>
      </c>
      <c r="D54" s="9">
        <v>121726</v>
      </c>
      <c r="E54" s="41">
        <v>94.9</v>
      </c>
      <c r="F54" s="41">
        <f t="shared" ref="F54:F64" si="1">SUM(C54/D54*100)</f>
        <v>88.060890853227733</v>
      </c>
      <c r="G54" s="96"/>
      <c r="K54" s="322"/>
    </row>
    <row r="55" spans="1:11" x14ac:dyDescent="0.15">
      <c r="A55" s="95">
        <v>2</v>
      </c>
      <c r="B55" s="299" t="s">
        <v>115</v>
      </c>
      <c r="C55" s="9">
        <v>20652</v>
      </c>
      <c r="D55" s="9">
        <v>19929</v>
      </c>
      <c r="E55" s="41">
        <v>95.8</v>
      </c>
      <c r="F55" s="41">
        <f t="shared" si="1"/>
        <v>103.62787897034474</v>
      </c>
      <c r="G55" s="96"/>
    </row>
    <row r="56" spans="1:11" x14ac:dyDescent="0.15">
      <c r="A56" s="95">
        <v>3</v>
      </c>
      <c r="B56" s="299" t="s">
        <v>107</v>
      </c>
      <c r="C56" s="9">
        <v>19455</v>
      </c>
      <c r="D56" s="9">
        <v>18333</v>
      </c>
      <c r="E56" s="41">
        <v>113.3</v>
      </c>
      <c r="F56" s="41">
        <f t="shared" si="1"/>
        <v>106.12011127475046</v>
      </c>
      <c r="G56" s="96"/>
    </row>
    <row r="57" spans="1:11" x14ac:dyDescent="0.15">
      <c r="A57" s="95">
        <v>4</v>
      </c>
      <c r="B57" s="299" t="s">
        <v>109</v>
      </c>
      <c r="C57" s="9">
        <v>19289</v>
      </c>
      <c r="D57" s="9">
        <v>21580</v>
      </c>
      <c r="E57" s="457">
        <v>84.2</v>
      </c>
      <c r="F57" s="41">
        <f t="shared" si="1"/>
        <v>89.38368860055607</v>
      </c>
      <c r="G57" s="96"/>
    </row>
    <row r="58" spans="1:11" x14ac:dyDescent="0.15">
      <c r="A58" s="95">
        <v>5</v>
      </c>
      <c r="B58" s="299" t="s">
        <v>114</v>
      </c>
      <c r="C58" s="9">
        <v>12400</v>
      </c>
      <c r="D58" s="9">
        <v>20816</v>
      </c>
      <c r="E58" s="41">
        <v>97.4</v>
      </c>
      <c r="F58" s="229">
        <f t="shared" si="1"/>
        <v>59.569561875480403</v>
      </c>
      <c r="G58" s="96"/>
    </row>
    <row r="59" spans="1:11" x14ac:dyDescent="0.15">
      <c r="A59" s="95">
        <v>6</v>
      </c>
      <c r="B59" s="299" t="s">
        <v>87</v>
      </c>
      <c r="C59" s="9">
        <v>11176</v>
      </c>
      <c r="D59" s="9">
        <v>10316</v>
      </c>
      <c r="E59" s="41">
        <v>99.3</v>
      </c>
      <c r="F59" s="41">
        <f t="shared" si="1"/>
        <v>108.33656455990695</v>
      </c>
      <c r="G59" s="96"/>
    </row>
    <row r="60" spans="1:11" x14ac:dyDescent="0.15">
      <c r="A60" s="95">
        <v>7</v>
      </c>
      <c r="B60" s="299" t="s">
        <v>86</v>
      </c>
      <c r="C60" s="9">
        <v>9937</v>
      </c>
      <c r="D60" s="9">
        <v>13050</v>
      </c>
      <c r="E60" s="142">
        <v>95.3</v>
      </c>
      <c r="F60" s="41">
        <f t="shared" si="1"/>
        <v>76.145593869731798</v>
      </c>
      <c r="G60" s="96"/>
    </row>
    <row r="61" spans="1:11" x14ac:dyDescent="0.15">
      <c r="A61" s="95">
        <v>8</v>
      </c>
      <c r="B61" s="299" t="s">
        <v>159</v>
      </c>
      <c r="C61" s="9">
        <v>7735</v>
      </c>
      <c r="D61" s="9">
        <v>6980</v>
      </c>
      <c r="E61" s="41">
        <v>103.2</v>
      </c>
      <c r="F61" s="41">
        <f t="shared" si="1"/>
        <v>110.81661891117479</v>
      </c>
      <c r="G61" s="96"/>
    </row>
    <row r="62" spans="1:11" x14ac:dyDescent="0.15">
      <c r="A62" s="95">
        <v>9</v>
      </c>
      <c r="B62" s="299" t="s">
        <v>108</v>
      </c>
      <c r="C62" s="9">
        <v>6028</v>
      </c>
      <c r="D62" s="9">
        <v>9940</v>
      </c>
      <c r="E62" s="41">
        <v>62.3</v>
      </c>
      <c r="F62" s="41">
        <f t="shared" si="1"/>
        <v>60.643863179074444</v>
      </c>
      <c r="G62" s="96"/>
    </row>
    <row r="63" spans="1:11" ht="14.25" thickBot="1" x14ac:dyDescent="0.2">
      <c r="A63" s="100">
        <v>10</v>
      </c>
      <c r="B63" s="299" t="s">
        <v>105</v>
      </c>
      <c r="C63" s="101">
        <v>4892</v>
      </c>
      <c r="D63" s="101">
        <v>7681</v>
      </c>
      <c r="E63" s="102">
        <v>74</v>
      </c>
      <c r="F63" s="41">
        <f t="shared" si="1"/>
        <v>63.689623746907955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231116</v>
      </c>
      <c r="D64" s="106">
        <v>262084</v>
      </c>
      <c r="E64" s="107">
        <v>94.1</v>
      </c>
      <c r="F64" s="297">
        <f t="shared" si="1"/>
        <v>88.183941026541106</v>
      </c>
      <c r="G64" s="121">
        <v>49.6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J54" sqref="J5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95152</v>
      </c>
      <c r="D22" s="9">
        <v>75313</v>
      </c>
      <c r="E22" s="41">
        <v>101.4</v>
      </c>
      <c r="F22" s="41">
        <f>SUM(C22/D22*100)</f>
        <v>126.34206577881642</v>
      </c>
      <c r="G22" s="96"/>
    </row>
    <row r="23" spans="1:11" x14ac:dyDescent="0.15">
      <c r="A23" s="28">
        <v>2</v>
      </c>
      <c r="B23" s="299" t="s">
        <v>209</v>
      </c>
      <c r="C23" s="9">
        <v>43934</v>
      </c>
      <c r="D23" s="9">
        <v>44870</v>
      </c>
      <c r="E23" s="41">
        <v>111.5</v>
      </c>
      <c r="F23" s="41">
        <f t="shared" ref="F23:F32" si="0">SUM(C23/D23*100)</f>
        <v>97.913973701805219</v>
      </c>
      <c r="G23" s="96"/>
    </row>
    <row r="24" spans="1:11" ht="13.5" customHeight="1" x14ac:dyDescent="0.15">
      <c r="A24" s="28">
        <v>3</v>
      </c>
      <c r="B24" s="299" t="s">
        <v>105</v>
      </c>
      <c r="C24" s="9">
        <v>38387</v>
      </c>
      <c r="D24" s="9">
        <v>40316</v>
      </c>
      <c r="E24" s="66">
        <v>97</v>
      </c>
      <c r="F24" s="41">
        <f t="shared" si="0"/>
        <v>95.215299136819127</v>
      </c>
      <c r="G24" s="96"/>
    </row>
    <row r="25" spans="1:11" x14ac:dyDescent="0.15">
      <c r="A25" s="28">
        <v>4</v>
      </c>
      <c r="B25" s="299" t="s">
        <v>212</v>
      </c>
      <c r="C25" s="9">
        <v>37697</v>
      </c>
      <c r="D25" s="9">
        <v>18190</v>
      </c>
      <c r="E25" s="41">
        <v>91.8</v>
      </c>
      <c r="F25" s="41">
        <f t="shared" si="0"/>
        <v>207.24024189114897</v>
      </c>
      <c r="G25" s="96"/>
    </row>
    <row r="26" spans="1:11" x14ac:dyDescent="0.15">
      <c r="A26" s="28">
        <v>5</v>
      </c>
      <c r="B26" s="299" t="s">
        <v>115</v>
      </c>
      <c r="C26" s="9">
        <v>29656</v>
      </c>
      <c r="D26" s="9">
        <v>25323</v>
      </c>
      <c r="E26" s="41">
        <v>100.8</v>
      </c>
      <c r="F26" s="41">
        <f t="shared" si="0"/>
        <v>117.11092682541565</v>
      </c>
      <c r="G26" s="96"/>
    </row>
    <row r="27" spans="1:11" ht="13.5" customHeight="1" x14ac:dyDescent="0.15">
      <c r="A27" s="28">
        <v>6</v>
      </c>
      <c r="B27" s="299" t="s">
        <v>87</v>
      </c>
      <c r="C27" s="9">
        <v>19085</v>
      </c>
      <c r="D27" s="9">
        <v>21025</v>
      </c>
      <c r="E27" s="41">
        <v>96</v>
      </c>
      <c r="F27" s="41">
        <f t="shared" si="0"/>
        <v>90.772889417360275</v>
      </c>
      <c r="G27" s="96"/>
      <c r="K27" t="s">
        <v>195</v>
      </c>
    </row>
    <row r="28" spans="1:11" ht="13.5" customHeight="1" x14ac:dyDescent="0.15">
      <c r="A28" s="28">
        <v>7</v>
      </c>
      <c r="B28" s="299" t="s">
        <v>84</v>
      </c>
      <c r="C28" s="9">
        <v>18684</v>
      </c>
      <c r="D28" s="9">
        <v>18067</v>
      </c>
      <c r="E28" s="448">
        <v>93.1</v>
      </c>
      <c r="F28" s="229">
        <f t="shared" si="0"/>
        <v>103.41506614269109</v>
      </c>
      <c r="G28" s="96"/>
    </row>
    <row r="29" spans="1:11" x14ac:dyDescent="0.15">
      <c r="A29" s="28">
        <v>8</v>
      </c>
      <c r="B29" s="299" t="s">
        <v>109</v>
      </c>
      <c r="C29" s="9">
        <v>18288</v>
      </c>
      <c r="D29" s="9">
        <v>19984</v>
      </c>
      <c r="E29" s="41">
        <v>88.8</v>
      </c>
      <c r="F29" s="41">
        <f t="shared" si="0"/>
        <v>91.513210568454767</v>
      </c>
      <c r="G29" s="96"/>
    </row>
    <row r="30" spans="1:11" x14ac:dyDescent="0.15">
      <c r="A30" s="28">
        <v>9</v>
      </c>
      <c r="B30" s="299" t="s">
        <v>86</v>
      </c>
      <c r="C30" s="9">
        <v>17798</v>
      </c>
      <c r="D30" s="9">
        <v>15068</v>
      </c>
      <c r="E30" s="41">
        <v>102</v>
      </c>
      <c r="F30" s="229">
        <f t="shared" si="0"/>
        <v>118.11786567560394</v>
      </c>
      <c r="G30" s="96"/>
    </row>
    <row r="31" spans="1:11" ht="14.25" thickBot="1" x14ac:dyDescent="0.2">
      <c r="A31" s="108">
        <v>10</v>
      </c>
      <c r="B31" s="299" t="s">
        <v>110</v>
      </c>
      <c r="C31" s="101">
        <v>17351</v>
      </c>
      <c r="D31" s="101">
        <v>15074</v>
      </c>
      <c r="E31" s="102">
        <v>104.1</v>
      </c>
      <c r="F31" s="102">
        <f t="shared" si="0"/>
        <v>115.10547963380655</v>
      </c>
      <c r="G31" s="104"/>
    </row>
    <row r="32" spans="1:11" ht="14.25" thickBot="1" x14ac:dyDescent="0.2">
      <c r="A32" s="80"/>
      <c r="B32" s="81" t="s">
        <v>63</v>
      </c>
      <c r="C32" s="82">
        <v>427469</v>
      </c>
      <c r="D32" s="82">
        <v>396188</v>
      </c>
      <c r="E32" s="85">
        <v>99.9</v>
      </c>
      <c r="F32" s="107">
        <f t="shared" si="0"/>
        <v>107.89549405837633</v>
      </c>
      <c r="G32" s="121">
        <v>47.4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9" t="s">
        <v>107</v>
      </c>
      <c r="C54" s="9">
        <v>12046</v>
      </c>
      <c r="D54" s="9">
        <v>2587</v>
      </c>
      <c r="E54" s="109">
        <v>147.1</v>
      </c>
      <c r="F54" s="41">
        <f>SUM(C54/D54*100)</f>
        <v>465.63587166602247</v>
      </c>
      <c r="G54" s="96"/>
    </row>
    <row r="55" spans="1:8" x14ac:dyDescent="0.15">
      <c r="A55" s="95">
        <v>2</v>
      </c>
      <c r="B55" s="299" t="s">
        <v>87</v>
      </c>
      <c r="C55" s="9">
        <v>9648</v>
      </c>
      <c r="D55" s="9">
        <v>35686</v>
      </c>
      <c r="E55" s="109">
        <v>38.299999999999997</v>
      </c>
      <c r="F55" s="41">
        <f t="shared" ref="F55:F64" si="1">SUM(C55/D55*100)</f>
        <v>27.035812363391809</v>
      </c>
      <c r="G55" s="96"/>
    </row>
    <row r="56" spans="1:8" x14ac:dyDescent="0.15">
      <c r="A56" s="95">
        <v>3</v>
      </c>
      <c r="B56" s="299" t="s">
        <v>84</v>
      </c>
      <c r="C56" s="9">
        <v>8161</v>
      </c>
      <c r="D56" s="9">
        <v>10020</v>
      </c>
      <c r="E56" s="109">
        <v>99.4</v>
      </c>
      <c r="F56" s="41">
        <f t="shared" si="1"/>
        <v>81.447105788423158</v>
      </c>
      <c r="G56" s="96"/>
    </row>
    <row r="57" spans="1:8" x14ac:dyDescent="0.15">
      <c r="A57" s="95">
        <v>4</v>
      </c>
      <c r="B57" s="299" t="s">
        <v>115</v>
      </c>
      <c r="C57" s="9">
        <v>2791</v>
      </c>
      <c r="D57" s="9">
        <v>789</v>
      </c>
      <c r="E57" s="109">
        <v>116.8</v>
      </c>
      <c r="F57" s="41">
        <f t="shared" si="1"/>
        <v>353.73891001267424</v>
      </c>
      <c r="G57" s="96"/>
      <c r="H57" s="63"/>
    </row>
    <row r="58" spans="1:8" x14ac:dyDescent="0.15">
      <c r="A58" s="95">
        <v>5</v>
      </c>
      <c r="B58" s="299" t="s">
        <v>152</v>
      </c>
      <c r="C58" s="9">
        <v>1899</v>
      </c>
      <c r="D58" s="9">
        <v>1323</v>
      </c>
      <c r="E58" s="70">
        <v>78</v>
      </c>
      <c r="F58" s="41">
        <f t="shared" si="1"/>
        <v>143.53741496598639</v>
      </c>
      <c r="G58" s="96"/>
    </row>
    <row r="59" spans="1:8" x14ac:dyDescent="0.15">
      <c r="A59" s="95">
        <v>6</v>
      </c>
      <c r="B59" s="299" t="s">
        <v>113</v>
      </c>
      <c r="C59" s="9">
        <v>1742</v>
      </c>
      <c r="D59" s="9">
        <v>2688</v>
      </c>
      <c r="E59" s="109">
        <v>83.3</v>
      </c>
      <c r="F59" s="41">
        <f t="shared" si="1"/>
        <v>64.80654761904762</v>
      </c>
      <c r="G59" s="96"/>
    </row>
    <row r="60" spans="1:8" x14ac:dyDescent="0.15">
      <c r="A60" s="95">
        <v>7</v>
      </c>
      <c r="B60" s="299" t="s">
        <v>105</v>
      </c>
      <c r="C60" s="9">
        <v>1488</v>
      </c>
      <c r="D60" s="9">
        <v>1106</v>
      </c>
      <c r="E60" s="109">
        <v>103</v>
      </c>
      <c r="F60" s="41">
        <f t="shared" si="1"/>
        <v>134.5388788426763</v>
      </c>
      <c r="G60" s="96"/>
    </row>
    <row r="61" spans="1:8" x14ac:dyDescent="0.15">
      <c r="A61" s="95">
        <v>8</v>
      </c>
      <c r="B61" s="299" t="s">
        <v>159</v>
      </c>
      <c r="C61" s="9">
        <v>1371</v>
      </c>
      <c r="D61" s="9">
        <v>0</v>
      </c>
      <c r="E61" s="534">
        <v>100</v>
      </c>
      <c r="F61" s="534" t="s">
        <v>231</v>
      </c>
      <c r="G61" s="96"/>
    </row>
    <row r="62" spans="1:8" x14ac:dyDescent="0.15">
      <c r="A62" s="95">
        <v>9</v>
      </c>
      <c r="B62" s="299" t="s">
        <v>233</v>
      </c>
      <c r="C62" s="9">
        <v>988</v>
      </c>
      <c r="D62" s="9">
        <v>462</v>
      </c>
      <c r="E62" s="109">
        <v>92.4</v>
      </c>
      <c r="F62" s="229">
        <f t="shared" si="1"/>
        <v>213.85281385281388</v>
      </c>
      <c r="G62" s="96"/>
    </row>
    <row r="63" spans="1:8" ht="14.25" thickBot="1" x14ac:dyDescent="0.2">
      <c r="A63" s="97">
        <v>10</v>
      </c>
      <c r="B63" s="299" t="s">
        <v>114</v>
      </c>
      <c r="C63" s="98">
        <v>698</v>
      </c>
      <c r="D63" s="98">
        <v>747</v>
      </c>
      <c r="E63" s="110">
        <v>96.7</v>
      </c>
      <c r="F63" s="41">
        <f t="shared" si="1"/>
        <v>93.440428380187413</v>
      </c>
      <c r="G63" s="99"/>
    </row>
    <row r="64" spans="1:8" ht="14.25" thickBot="1" x14ac:dyDescent="0.2">
      <c r="A64" s="80"/>
      <c r="B64" s="81" t="s">
        <v>59</v>
      </c>
      <c r="C64" s="82">
        <v>43024</v>
      </c>
      <c r="D64" s="82">
        <v>57752</v>
      </c>
      <c r="E64" s="83">
        <v>77.3</v>
      </c>
      <c r="F64" s="107">
        <f t="shared" si="1"/>
        <v>74.497852888211668</v>
      </c>
      <c r="G64" s="121">
        <v>144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E31" sqref="E3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216</v>
      </c>
      <c r="D20" s="74" t="s">
        <v>215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26000</v>
      </c>
      <c r="D21" s="9">
        <v>23284</v>
      </c>
      <c r="E21" s="109">
        <v>121.8</v>
      </c>
      <c r="F21" s="41">
        <f t="shared" ref="F21:F31" si="0">SUM(C21/D21*100)</f>
        <v>111.66466242913589</v>
      </c>
      <c r="G21" s="96"/>
    </row>
    <row r="22" spans="1:7" x14ac:dyDescent="0.15">
      <c r="A22" s="95">
        <v>2</v>
      </c>
      <c r="B22" s="299" t="s">
        <v>186</v>
      </c>
      <c r="C22" s="9">
        <v>17590</v>
      </c>
      <c r="D22" s="9">
        <v>16893</v>
      </c>
      <c r="E22" s="109">
        <v>98.3</v>
      </c>
      <c r="F22" s="41">
        <f t="shared" si="0"/>
        <v>104.12596933641154</v>
      </c>
      <c r="G22" s="96"/>
    </row>
    <row r="23" spans="1:7" ht="13.5" customHeight="1" x14ac:dyDescent="0.15">
      <c r="A23" s="95">
        <v>3</v>
      </c>
      <c r="B23" s="299" t="s">
        <v>109</v>
      </c>
      <c r="C23" s="9">
        <v>12854</v>
      </c>
      <c r="D23" s="9">
        <v>9123</v>
      </c>
      <c r="E23" s="109">
        <v>91.2</v>
      </c>
      <c r="F23" s="41">
        <f t="shared" si="0"/>
        <v>140.89663487887756</v>
      </c>
      <c r="G23" s="96"/>
    </row>
    <row r="24" spans="1:7" ht="13.5" customHeight="1" x14ac:dyDescent="0.15">
      <c r="A24" s="95">
        <v>4</v>
      </c>
      <c r="B24" s="299" t="s">
        <v>115</v>
      </c>
      <c r="C24" s="9">
        <v>12513</v>
      </c>
      <c r="D24" s="9">
        <v>41001</v>
      </c>
      <c r="E24" s="109">
        <v>75.2</v>
      </c>
      <c r="F24" s="41">
        <f t="shared" si="0"/>
        <v>30.518767834930856</v>
      </c>
      <c r="G24" s="96"/>
    </row>
    <row r="25" spans="1:7" ht="13.5" customHeight="1" x14ac:dyDescent="0.15">
      <c r="A25" s="95">
        <v>5</v>
      </c>
      <c r="B25" s="299" t="s">
        <v>105</v>
      </c>
      <c r="C25" s="9">
        <v>10149</v>
      </c>
      <c r="D25" s="9">
        <v>15677</v>
      </c>
      <c r="E25" s="109">
        <v>105.4</v>
      </c>
      <c r="F25" s="41">
        <f t="shared" si="0"/>
        <v>64.738151432034186</v>
      </c>
      <c r="G25" s="96"/>
    </row>
    <row r="26" spans="1:7" ht="13.5" customHeight="1" x14ac:dyDescent="0.15">
      <c r="A26" s="95">
        <v>6</v>
      </c>
      <c r="B26" s="299" t="s">
        <v>108</v>
      </c>
      <c r="C26" s="9">
        <v>9377</v>
      </c>
      <c r="D26" s="9">
        <v>8147</v>
      </c>
      <c r="E26" s="109">
        <v>85.8</v>
      </c>
      <c r="F26" s="229">
        <f t="shared" si="0"/>
        <v>115.0975819319995</v>
      </c>
      <c r="G26" s="96"/>
    </row>
    <row r="27" spans="1:7" ht="13.5" customHeight="1" x14ac:dyDescent="0.15">
      <c r="A27" s="95">
        <v>7</v>
      </c>
      <c r="B27" s="299" t="s">
        <v>114</v>
      </c>
      <c r="C27" s="9">
        <v>4327</v>
      </c>
      <c r="D27" s="9">
        <v>4422</v>
      </c>
      <c r="E27" s="109">
        <v>117.4</v>
      </c>
      <c r="F27" s="229">
        <f t="shared" si="0"/>
        <v>97.851650836725469</v>
      </c>
      <c r="G27" s="96"/>
    </row>
    <row r="28" spans="1:7" ht="13.5" customHeight="1" x14ac:dyDescent="0.15">
      <c r="A28" s="95">
        <v>8</v>
      </c>
      <c r="B28" s="299" t="s">
        <v>159</v>
      </c>
      <c r="C28" s="9">
        <v>3862</v>
      </c>
      <c r="D28" s="9">
        <v>4376</v>
      </c>
      <c r="E28" s="109">
        <v>106.7</v>
      </c>
      <c r="F28" s="41">
        <f t="shared" si="0"/>
        <v>88.25411334552102</v>
      </c>
      <c r="G28" s="96"/>
    </row>
    <row r="29" spans="1:7" ht="13.5" customHeight="1" x14ac:dyDescent="0.15">
      <c r="A29" s="95">
        <v>9</v>
      </c>
      <c r="B29" s="299" t="s">
        <v>235</v>
      </c>
      <c r="C29" s="111">
        <v>3807</v>
      </c>
      <c r="D29" s="101">
        <v>4183</v>
      </c>
      <c r="E29" s="112">
        <v>92.7</v>
      </c>
      <c r="F29" s="41">
        <f t="shared" si="0"/>
        <v>91.011235955056179</v>
      </c>
      <c r="G29" s="96"/>
    </row>
    <row r="30" spans="1:7" ht="13.5" customHeight="1" thickBot="1" x14ac:dyDescent="0.2">
      <c r="A30" s="100">
        <v>10</v>
      </c>
      <c r="B30" s="299" t="s">
        <v>110</v>
      </c>
      <c r="C30" s="101">
        <v>3245</v>
      </c>
      <c r="D30" s="101">
        <v>3641</v>
      </c>
      <c r="E30" s="112">
        <v>96.5</v>
      </c>
      <c r="F30" s="229">
        <f t="shared" si="0"/>
        <v>89.123867069486408</v>
      </c>
      <c r="G30" s="104"/>
    </row>
    <row r="31" spans="1:7" ht="13.5" customHeight="1" thickBot="1" x14ac:dyDescent="0.2">
      <c r="A31" s="80"/>
      <c r="B31" s="81" t="s">
        <v>65</v>
      </c>
      <c r="C31" s="82">
        <v>114788</v>
      </c>
      <c r="D31" s="82">
        <v>146219</v>
      </c>
      <c r="E31" s="83">
        <v>98.5</v>
      </c>
      <c r="F31" s="107">
        <f t="shared" si="0"/>
        <v>78.504161565870362</v>
      </c>
      <c r="G31" s="121">
        <v>89.8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81935</v>
      </c>
      <c r="D54" s="9">
        <v>94768</v>
      </c>
      <c r="E54" s="41">
        <v>93.7</v>
      </c>
      <c r="F54" s="41">
        <f t="shared" ref="F54:F64" si="1">SUM(C54/D54*100)</f>
        <v>86.458509201418195</v>
      </c>
      <c r="G54" s="96"/>
    </row>
    <row r="55" spans="1:7" x14ac:dyDescent="0.15">
      <c r="A55" s="95">
        <v>2</v>
      </c>
      <c r="B55" s="299" t="s">
        <v>110</v>
      </c>
      <c r="C55" s="6">
        <v>34804</v>
      </c>
      <c r="D55" s="9">
        <v>28719</v>
      </c>
      <c r="E55" s="41">
        <v>89.2</v>
      </c>
      <c r="F55" s="41">
        <f t="shared" si="1"/>
        <v>121.18806365124132</v>
      </c>
      <c r="G55" s="96"/>
    </row>
    <row r="56" spans="1:7" x14ac:dyDescent="0.15">
      <c r="A56" s="95">
        <v>3</v>
      </c>
      <c r="B56" s="299" t="s">
        <v>105</v>
      </c>
      <c r="C56" s="6">
        <v>28611</v>
      </c>
      <c r="D56" s="9">
        <v>24706</v>
      </c>
      <c r="E56" s="457">
        <v>110.7</v>
      </c>
      <c r="F56" s="41">
        <f t="shared" si="1"/>
        <v>115.8058771148709</v>
      </c>
      <c r="G56" s="96"/>
    </row>
    <row r="57" spans="1:7" x14ac:dyDescent="0.15">
      <c r="A57" s="95">
        <v>4</v>
      </c>
      <c r="B57" s="299" t="s">
        <v>152</v>
      </c>
      <c r="C57" s="6">
        <v>19526</v>
      </c>
      <c r="D57" s="6">
        <v>21564</v>
      </c>
      <c r="E57" s="41">
        <v>89.5</v>
      </c>
      <c r="F57" s="41">
        <f t="shared" si="1"/>
        <v>90.549063253570765</v>
      </c>
      <c r="G57" s="96"/>
    </row>
    <row r="58" spans="1:7" x14ac:dyDescent="0.15">
      <c r="A58" s="95">
        <v>5</v>
      </c>
      <c r="B58" s="299" t="s">
        <v>87</v>
      </c>
      <c r="C58" s="6">
        <v>19216</v>
      </c>
      <c r="D58" s="9">
        <v>23849</v>
      </c>
      <c r="E58" s="41">
        <v>88.2</v>
      </c>
      <c r="F58" s="41">
        <f t="shared" si="1"/>
        <v>80.57360895635037</v>
      </c>
      <c r="G58" s="96"/>
    </row>
    <row r="59" spans="1:7" x14ac:dyDescent="0.15">
      <c r="A59" s="95">
        <v>6</v>
      </c>
      <c r="B59" s="299" t="s">
        <v>108</v>
      </c>
      <c r="C59" s="6">
        <v>18495</v>
      </c>
      <c r="D59" s="9">
        <v>17127</v>
      </c>
      <c r="E59" s="41">
        <v>88.5</v>
      </c>
      <c r="F59" s="41">
        <f t="shared" si="1"/>
        <v>107.98738833420913</v>
      </c>
      <c r="G59" s="96"/>
    </row>
    <row r="60" spans="1:7" x14ac:dyDescent="0.15">
      <c r="A60" s="95">
        <v>7</v>
      </c>
      <c r="B60" s="299" t="s">
        <v>234</v>
      </c>
      <c r="C60" s="6">
        <v>16722</v>
      </c>
      <c r="D60" s="9">
        <v>13929</v>
      </c>
      <c r="E60" s="41">
        <v>102.4</v>
      </c>
      <c r="F60" s="41">
        <f t="shared" si="1"/>
        <v>120.05169071720869</v>
      </c>
      <c r="G60" s="96"/>
    </row>
    <row r="61" spans="1:7" x14ac:dyDescent="0.15">
      <c r="A61" s="95">
        <v>8</v>
      </c>
      <c r="B61" s="299" t="s">
        <v>84</v>
      </c>
      <c r="C61" s="6">
        <v>13875</v>
      </c>
      <c r="D61" s="101">
        <v>14128</v>
      </c>
      <c r="E61" s="41">
        <v>109</v>
      </c>
      <c r="F61" s="41">
        <f t="shared" si="1"/>
        <v>98.209229898074739</v>
      </c>
      <c r="G61" s="96"/>
    </row>
    <row r="62" spans="1:7" x14ac:dyDescent="0.15">
      <c r="A62" s="95">
        <v>9</v>
      </c>
      <c r="B62" s="299" t="s">
        <v>107</v>
      </c>
      <c r="C62" s="111">
        <v>13223</v>
      </c>
      <c r="D62" s="101">
        <v>8413</v>
      </c>
      <c r="E62" s="102">
        <v>98.5</v>
      </c>
      <c r="F62" s="41">
        <f t="shared" si="1"/>
        <v>157.17342208486866</v>
      </c>
      <c r="G62" s="96"/>
    </row>
    <row r="63" spans="1:7" ht="14.25" thickBot="1" x14ac:dyDescent="0.2">
      <c r="A63" s="100">
        <v>10</v>
      </c>
      <c r="B63" s="299" t="s">
        <v>151</v>
      </c>
      <c r="C63" s="111">
        <v>12165</v>
      </c>
      <c r="D63" s="101">
        <v>14144</v>
      </c>
      <c r="E63" s="102">
        <v>82.6</v>
      </c>
      <c r="F63" s="102">
        <f t="shared" si="1"/>
        <v>86.008201357466064</v>
      </c>
      <c r="G63" s="104"/>
    </row>
    <row r="64" spans="1:7" ht="14.25" thickBot="1" x14ac:dyDescent="0.2">
      <c r="A64" s="80"/>
      <c r="B64" s="81" t="s">
        <v>61</v>
      </c>
      <c r="C64" s="82">
        <v>309739</v>
      </c>
      <c r="D64" s="82">
        <v>312028</v>
      </c>
      <c r="E64" s="85">
        <v>94.3</v>
      </c>
      <c r="F64" s="107">
        <f t="shared" si="1"/>
        <v>99.266411988667684</v>
      </c>
      <c r="G64" s="121">
        <v>77</v>
      </c>
    </row>
    <row r="65" spans="4:9" x14ac:dyDescent="0.15">
      <c r="D65" s="527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H72" sqref="H72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145</v>
      </c>
      <c r="O16" s="209" t="s">
        <v>147</v>
      </c>
    </row>
    <row r="17" spans="1:27" ht="11.1" customHeight="1" x14ac:dyDescent="0.15">
      <c r="A17" s="10" t="s">
        <v>196</v>
      </c>
      <c r="B17" s="206">
        <v>49.3</v>
      </c>
      <c r="C17" s="206">
        <v>64.900000000000006</v>
      </c>
      <c r="D17" s="206">
        <v>65.8</v>
      </c>
      <c r="E17" s="206">
        <v>72.599999999999994</v>
      </c>
      <c r="F17" s="206">
        <v>63.4</v>
      </c>
      <c r="G17" s="206">
        <v>66.2</v>
      </c>
      <c r="H17" s="208">
        <v>68</v>
      </c>
      <c r="I17" s="206">
        <v>72.900000000000006</v>
      </c>
      <c r="J17" s="206">
        <v>69.599999999999994</v>
      </c>
      <c r="K17" s="206">
        <v>66.400000000000006</v>
      </c>
      <c r="L17" s="206">
        <v>65.099999999999994</v>
      </c>
      <c r="M17" s="207">
        <v>62.1</v>
      </c>
      <c r="N17" s="284">
        <f>SUM(B17:M17)</f>
        <v>786.30000000000007</v>
      </c>
      <c r="O17" s="283">
        <v>98.6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203</v>
      </c>
      <c r="B18" s="206">
        <v>63.2</v>
      </c>
      <c r="C18" s="206">
        <v>70</v>
      </c>
      <c r="D18" s="206">
        <v>71.900000000000006</v>
      </c>
      <c r="E18" s="206">
        <v>79.599999999999994</v>
      </c>
      <c r="F18" s="206">
        <v>76.7</v>
      </c>
      <c r="G18" s="206">
        <v>86</v>
      </c>
      <c r="H18" s="208">
        <v>86.4</v>
      </c>
      <c r="I18" s="206">
        <v>75.400000000000006</v>
      </c>
      <c r="J18" s="206">
        <v>75.400000000000006</v>
      </c>
      <c r="K18" s="206">
        <v>78.400000000000006</v>
      </c>
      <c r="L18" s="206">
        <v>67.5</v>
      </c>
      <c r="M18" s="207">
        <v>73.099999999999994</v>
      </c>
      <c r="N18" s="284">
        <f>SUM(B18:M18)</f>
        <v>903.59999999999991</v>
      </c>
      <c r="O18" s="283">
        <f t="shared" ref="O18:O20" si="0">ROUND(N18/N17*100,1)</f>
        <v>114.9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206</v>
      </c>
      <c r="B19" s="206">
        <v>61.5</v>
      </c>
      <c r="C19" s="206">
        <v>79.400000000000006</v>
      </c>
      <c r="D19" s="206">
        <v>78.3</v>
      </c>
      <c r="E19" s="206">
        <v>80.8</v>
      </c>
      <c r="F19" s="206">
        <v>75.5</v>
      </c>
      <c r="G19" s="206">
        <v>87.5</v>
      </c>
      <c r="H19" s="208">
        <v>76.400000000000006</v>
      </c>
      <c r="I19" s="206">
        <v>81.5</v>
      </c>
      <c r="J19" s="206">
        <v>93.4</v>
      </c>
      <c r="K19" s="206">
        <v>68.2</v>
      </c>
      <c r="L19" s="206">
        <v>78</v>
      </c>
      <c r="M19" s="207">
        <v>73.099999999999994</v>
      </c>
      <c r="N19" s="284">
        <f>SUM(B19:M19)</f>
        <v>933.6</v>
      </c>
      <c r="O19" s="283">
        <f t="shared" si="0"/>
        <v>103.3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215</v>
      </c>
      <c r="B20" s="206">
        <v>67.599999999999994</v>
      </c>
      <c r="C20" s="206">
        <v>77.900000000000006</v>
      </c>
      <c r="D20" s="206">
        <v>84.6</v>
      </c>
      <c r="E20" s="206">
        <v>82.2</v>
      </c>
      <c r="F20" s="206">
        <v>73.400000000000006</v>
      </c>
      <c r="G20" s="206">
        <v>80.5</v>
      </c>
      <c r="H20" s="208">
        <v>83.7</v>
      </c>
      <c r="I20" s="206">
        <v>78.400000000000006</v>
      </c>
      <c r="J20" s="206">
        <v>74.3</v>
      </c>
      <c r="K20" s="206">
        <v>69.400000000000006</v>
      </c>
      <c r="L20" s="206">
        <v>69.599999999999994</v>
      </c>
      <c r="M20" s="207">
        <v>68.099999999999994</v>
      </c>
      <c r="N20" s="284">
        <f>SUM(B20:M20)</f>
        <v>909.7</v>
      </c>
      <c r="O20" s="283">
        <f t="shared" si="0"/>
        <v>97.4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214</v>
      </c>
      <c r="B21" s="206">
        <v>60.4</v>
      </c>
      <c r="C21" s="206">
        <v>67.900000000000006</v>
      </c>
      <c r="D21" s="206">
        <v>64.7</v>
      </c>
      <c r="E21" s="206">
        <v>74.900000000000006</v>
      </c>
      <c r="F21" s="206">
        <v>58.4</v>
      </c>
      <c r="G21" s="206">
        <v>62.5</v>
      </c>
      <c r="H21" s="208">
        <v>65.5</v>
      </c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146</v>
      </c>
      <c r="O41" s="209" t="s">
        <v>147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196</v>
      </c>
      <c r="B42" s="215">
        <v>77.599999999999994</v>
      </c>
      <c r="C42" s="215">
        <v>82.9</v>
      </c>
      <c r="D42" s="215">
        <v>83.6</v>
      </c>
      <c r="E42" s="215">
        <v>80.900000000000006</v>
      </c>
      <c r="F42" s="215">
        <v>84.6</v>
      </c>
      <c r="G42" s="215">
        <v>85.1</v>
      </c>
      <c r="H42" s="215">
        <v>86.3</v>
      </c>
      <c r="I42" s="215">
        <v>93.5</v>
      </c>
      <c r="J42" s="215">
        <v>91</v>
      </c>
      <c r="K42" s="215">
        <v>88.9</v>
      </c>
      <c r="L42" s="215">
        <v>82.8</v>
      </c>
      <c r="M42" s="281">
        <v>75.900000000000006</v>
      </c>
      <c r="N42" s="288">
        <f>SUM(B42:M42)/12</f>
        <v>84.424999999999997</v>
      </c>
      <c r="O42" s="283">
        <v>102.4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203</v>
      </c>
      <c r="B43" s="215">
        <v>81.900000000000006</v>
      </c>
      <c r="C43" s="215">
        <v>83.2</v>
      </c>
      <c r="D43" s="215">
        <v>80.2</v>
      </c>
      <c r="E43" s="215">
        <v>83.3</v>
      </c>
      <c r="F43" s="215">
        <v>82.7</v>
      </c>
      <c r="G43" s="215">
        <v>84.9</v>
      </c>
      <c r="H43" s="215">
        <v>86.3</v>
      </c>
      <c r="I43" s="215">
        <v>86</v>
      </c>
      <c r="J43" s="215">
        <v>84.8</v>
      </c>
      <c r="K43" s="215">
        <v>89.3</v>
      </c>
      <c r="L43" s="215">
        <v>83.9</v>
      </c>
      <c r="M43" s="281">
        <v>78.099999999999994</v>
      </c>
      <c r="N43" s="288">
        <f>SUM(B43:M43)/12</f>
        <v>83.716666666666654</v>
      </c>
      <c r="O43" s="283">
        <f>ROUND(N43/N42*100,1)</f>
        <v>99.2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206</v>
      </c>
      <c r="B44" s="215">
        <v>79.8</v>
      </c>
      <c r="C44" s="215">
        <v>86.7</v>
      </c>
      <c r="D44" s="215">
        <v>87.5</v>
      </c>
      <c r="E44" s="215">
        <v>89.9</v>
      </c>
      <c r="F44" s="215">
        <v>91.4</v>
      </c>
      <c r="G44" s="215">
        <v>93.2</v>
      </c>
      <c r="H44" s="215">
        <v>87.8</v>
      </c>
      <c r="I44" s="215">
        <v>85.7</v>
      </c>
      <c r="J44" s="215">
        <v>93.5</v>
      </c>
      <c r="K44" s="215">
        <v>78.5</v>
      </c>
      <c r="L44" s="215">
        <v>81.599999999999994</v>
      </c>
      <c r="M44" s="281">
        <v>78.3</v>
      </c>
      <c r="N44" s="288">
        <f>SUM(B44:M44)/12</f>
        <v>86.158333333333346</v>
      </c>
      <c r="O44" s="283">
        <f t="shared" ref="O44:O45" si="1">ROUND(N44/N43*100,1)</f>
        <v>102.9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215</v>
      </c>
      <c r="B45" s="215">
        <v>80.8</v>
      </c>
      <c r="C45" s="215">
        <v>86.3</v>
      </c>
      <c r="D45" s="215">
        <v>91.5</v>
      </c>
      <c r="E45" s="215">
        <v>87</v>
      </c>
      <c r="F45" s="215">
        <v>86.6</v>
      </c>
      <c r="G45" s="215">
        <v>91.7</v>
      </c>
      <c r="H45" s="215">
        <v>91.2</v>
      </c>
      <c r="I45" s="215">
        <v>93.3</v>
      </c>
      <c r="J45" s="215">
        <v>88.1</v>
      </c>
      <c r="K45" s="215">
        <v>94.4</v>
      </c>
      <c r="L45" s="215">
        <v>79.5</v>
      </c>
      <c r="M45" s="281">
        <v>80.2</v>
      </c>
      <c r="N45" s="288">
        <f>SUM(B45:M45)/12</f>
        <v>87.550000000000011</v>
      </c>
      <c r="O45" s="283">
        <f t="shared" si="1"/>
        <v>101.6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214</v>
      </c>
      <c r="B46" s="215">
        <v>83.7</v>
      </c>
      <c r="C46" s="215">
        <v>85.3</v>
      </c>
      <c r="D46" s="215">
        <v>80</v>
      </c>
      <c r="E46" s="215">
        <v>85.9</v>
      </c>
      <c r="F46" s="215">
        <v>87.6</v>
      </c>
      <c r="G46" s="215">
        <v>86.2</v>
      </c>
      <c r="H46" s="215">
        <v>83.1</v>
      </c>
      <c r="I46" s="215"/>
      <c r="J46" s="215"/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146</v>
      </c>
      <c r="O65" s="389" t="s">
        <v>147</v>
      </c>
    </row>
    <row r="66" spans="1:26" ht="11.1" customHeight="1" x14ac:dyDescent="0.15">
      <c r="A66" s="10" t="s">
        <v>196</v>
      </c>
      <c r="B66" s="206">
        <v>63.9</v>
      </c>
      <c r="C66" s="206">
        <v>77.5</v>
      </c>
      <c r="D66" s="206">
        <v>78.599999999999994</v>
      </c>
      <c r="E66" s="206">
        <v>89.9</v>
      </c>
      <c r="F66" s="206">
        <v>74.400000000000006</v>
      </c>
      <c r="G66" s="206">
        <v>77.8</v>
      </c>
      <c r="H66" s="206">
        <v>78.599999999999994</v>
      </c>
      <c r="I66" s="206">
        <v>77</v>
      </c>
      <c r="J66" s="206">
        <v>76.900000000000006</v>
      </c>
      <c r="K66" s="206">
        <v>74.900000000000006</v>
      </c>
      <c r="L66" s="206">
        <v>79.400000000000006</v>
      </c>
      <c r="M66" s="207">
        <v>82.7</v>
      </c>
      <c r="N66" s="287">
        <f>SUM(B66:M66)/12</f>
        <v>77.633333333333326</v>
      </c>
      <c r="O66" s="388">
        <v>96.5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203</v>
      </c>
      <c r="B67" s="206">
        <v>76.3</v>
      </c>
      <c r="C67" s="206">
        <v>84</v>
      </c>
      <c r="D67" s="206">
        <v>89.9</v>
      </c>
      <c r="E67" s="206">
        <v>95.5</v>
      </c>
      <c r="F67" s="206">
        <v>92.8</v>
      </c>
      <c r="G67" s="206">
        <v>101.3</v>
      </c>
      <c r="H67" s="206">
        <v>100.1</v>
      </c>
      <c r="I67" s="206">
        <v>87.6</v>
      </c>
      <c r="J67" s="206">
        <v>89</v>
      </c>
      <c r="K67" s="206">
        <v>87.4</v>
      </c>
      <c r="L67" s="206">
        <v>81</v>
      </c>
      <c r="M67" s="207">
        <v>93.7</v>
      </c>
      <c r="N67" s="287">
        <f>SUM(B67:M67)/12</f>
        <v>89.88333333333334</v>
      </c>
      <c r="O67" s="388">
        <f>ROUND(N67/N66*100,1)</f>
        <v>115.8</v>
      </c>
      <c r="P67" s="23"/>
      <c r="Q67" s="477"/>
      <c r="R67" s="477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206</v>
      </c>
      <c r="B68" s="206">
        <v>76.8</v>
      </c>
      <c r="C68" s="206">
        <v>91.2</v>
      </c>
      <c r="D68" s="206">
        <v>89.4</v>
      </c>
      <c r="E68" s="206">
        <v>89.7</v>
      </c>
      <c r="F68" s="206">
        <v>82.5</v>
      </c>
      <c r="G68" s="206">
        <v>93.9</v>
      </c>
      <c r="H68" s="206">
        <v>87.4</v>
      </c>
      <c r="I68" s="206">
        <v>95.2</v>
      </c>
      <c r="J68" s="206">
        <v>99.9</v>
      </c>
      <c r="K68" s="206">
        <v>88</v>
      </c>
      <c r="L68" s="206">
        <v>95.5</v>
      </c>
      <c r="M68" s="207">
        <v>93.5</v>
      </c>
      <c r="N68" s="287">
        <f>SUM(B68:M68)/12</f>
        <v>90.25</v>
      </c>
      <c r="O68" s="283">
        <f t="shared" ref="O68:O69" si="2">ROUND(N68/N67*100,1)</f>
        <v>100.4</v>
      </c>
      <c r="P68" s="23"/>
      <c r="Q68" s="477"/>
      <c r="R68" s="477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215</v>
      </c>
      <c r="B69" s="206">
        <v>83.3</v>
      </c>
      <c r="C69" s="206">
        <v>89.9</v>
      </c>
      <c r="D69" s="206">
        <v>92.2</v>
      </c>
      <c r="E69" s="206">
        <v>94.6</v>
      </c>
      <c r="F69" s="206">
        <v>84.8</v>
      </c>
      <c r="G69" s="206">
        <v>87.4</v>
      </c>
      <c r="H69" s="206">
        <v>91.8</v>
      </c>
      <c r="I69" s="206">
        <v>83.9</v>
      </c>
      <c r="J69" s="206">
        <v>84.7</v>
      </c>
      <c r="K69" s="206">
        <v>72.599999999999994</v>
      </c>
      <c r="L69" s="206">
        <v>88.6</v>
      </c>
      <c r="M69" s="207">
        <v>84.9</v>
      </c>
      <c r="N69" s="287">
        <f>SUM(B69:M69)/12</f>
        <v>86.558333333333337</v>
      </c>
      <c r="O69" s="283">
        <f t="shared" si="2"/>
        <v>95.9</v>
      </c>
      <c r="P69" s="23"/>
      <c r="Q69" s="477"/>
      <c r="R69" s="477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214</v>
      </c>
      <c r="B70" s="206">
        <v>71.5</v>
      </c>
      <c r="C70" s="206">
        <v>79.400000000000006</v>
      </c>
      <c r="D70" s="206">
        <v>81.5</v>
      </c>
      <c r="E70" s="206">
        <v>86.7</v>
      </c>
      <c r="F70" s="206">
        <v>66.3</v>
      </c>
      <c r="G70" s="206">
        <v>72.8</v>
      </c>
      <c r="H70" s="206">
        <v>79.2</v>
      </c>
      <c r="I70" s="206"/>
      <c r="J70" s="206"/>
      <c r="K70" s="206"/>
      <c r="L70" s="206"/>
      <c r="M70" s="207"/>
      <c r="N70" s="287"/>
      <c r="O70" s="283"/>
      <c r="P70" s="23"/>
      <c r="Q70" s="221"/>
      <c r="R70" s="478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H77" sqref="H77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145</v>
      </c>
      <c r="O18" s="282" t="s">
        <v>147</v>
      </c>
    </row>
    <row r="19" spans="1:18" ht="11.1" customHeight="1" x14ac:dyDescent="0.15">
      <c r="A19" s="10" t="s">
        <v>196</v>
      </c>
      <c r="B19" s="215">
        <v>11.9</v>
      </c>
      <c r="C19" s="215">
        <v>14</v>
      </c>
      <c r="D19" s="215">
        <v>15.1</v>
      </c>
      <c r="E19" s="215">
        <v>12.7</v>
      </c>
      <c r="F19" s="215">
        <v>12.4</v>
      </c>
      <c r="G19" s="215">
        <v>13.3</v>
      </c>
      <c r="H19" s="215">
        <v>13.5</v>
      </c>
      <c r="I19" s="215">
        <v>12.5</v>
      </c>
      <c r="J19" s="215">
        <v>12.8</v>
      </c>
      <c r="K19" s="215">
        <v>12</v>
      </c>
      <c r="L19" s="215">
        <v>13.9</v>
      </c>
      <c r="M19" s="215">
        <v>14.4</v>
      </c>
      <c r="N19" s="288">
        <f>SUM(B19:M19)</f>
        <v>158.5</v>
      </c>
      <c r="O19" s="288">
        <v>97.3</v>
      </c>
      <c r="Q19" s="290"/>
      <c r="R19" s="290"/>
    </row>
    <row r="20" spans="1:18" ht="11.1" customHeight="1" x14ac:dyDescent="0.15">
      <c r="A20" s="10" t="s">
        <v>203</v>
      </c>
      <c r="B20" s="215">
        <v>12.8</v>
      </c>
      <c r="C20" s="215">
        <v>13.9</v>
      </c>
      <c r="D20" s="215">
        <v>14.7</v>
      </c>
      <c r="E20" s="215">
        <v>15.6</v>
      </c>
      <c r="F20" s="215">
        <v>16.100000000000001</v>
      </c>
      <c r="G20" s="215">
        <v>15.1</v>
      </c>
      <c r="H20" s="215">
        <v>14.4</v>
      </c>
      <c r="I20" s="215">
        <v>14.6</v>
      </c>
      <c r="J20" s="215">
        <v>15.2</v>
      </c>
      <c r="K20" s="215">
        <v>14.3</v>
      </c>
      <c r="L20" s="215">
        <v>15.3</v>
      </c>
      <c r="M20" s="215">
        <v>14.9</v>
      </c>
      <c r="N20" s="288">
        <f>SUM(B20:M20)</f>
        <v>176.90000000000003</v>
      </c>
      <c r="O20" s="288">
        <f>ROUND(N20/N19*100,1)</f>
        <v>111.6</v>
      </c>
      <c r="Q20" s="290"/>
      <c r="R20" s="290"/>
    </row>
    <row r="21" spans="1:18" ht="11.1" customHeight="1" x14ac:dyDescent="0.15">
      <c r="A21" s="10" t="s">
        <v>206</v>
      </c>
      <c r="B21" s="215">
        <v>14.2</v>
      </c>
      <c r="C21" s="215">
        <v>12.5</v>
      </c>
      <c r="D21" s="215">
        <v>14.7</v>
      </c>
      <c r="E21" s="215">
        <v>13.7</v>
      </c>
      <c r="F21" s="215">
        <v>14.5</v>
      </c>
      <c r="G21" s="215">
        <v>14.4</v>
      </c>
      <c r="H21" s="215">
        <v>12.7</v>
      </c>
      <c r="I21" s="215">
        <v>13.9</v>
      </c>
      <c r="J21" s="215">
        <v>14.1</v>
      </c>
      <c r="K21" s="215">
        <v>14</v>
      </c>
      <c r="L21" s="215">
        <v>18.8</v>
      </c>
      <c r="M21" s="215">
        <v>14.8</v>
      </c>
      <c r="N21" s="288">
        <f>SUM(B21:M21)</f>
        <v>172.3</v>
      </c>
      <c r="O21" s="288">
        <f t="shared" ref="O21:O22" si="0">ROUND(N21/N20*100,1)</f>
        <v>97.4</v>
      </c>
      <c r="Q21" s="290"/>
      <c r="R21" s="290"/>
    </row>
    <row r="22" spans="1:18" ht="11.1" customHeight="1" x14ac:dyDescent="0.15">
      <c r="A22" s="10" t="s">
        <v>215</v>
      </c>
      <c r="B22" s="215">
        <v>14.9</v>
      </c>
      <c r="C22" s="215">
        <v>13.1</v>
      </c>
      <c r="D22" s="215">
        <v>14.8</v>
      </c>
      <c r="E22" s="215">
        <v>13.9</v>
      </c>
      <c r="F22" s="215">
        <v>14.1</v>
      </c>
      <c r="G22" s="215">
        <v>13.1</v>
      </c>
      <c r="H22" s="215">
        <v>15.5</v>
      </c>
      <c r="I22" s="215">
        <v>12.9</v>
      </c>
      <c r="J22" s="215">
        <v>12.4</v>
      </c>
      <c r="K22" s="215">
        <v>15.2</v>
      </c>
      <c r="L22" s="215">
        <v>13.1</v>
      </c>
      <c r="M22" s="215">
        <v>14.2</v>
      </c>
      <c r="N22" s="288">
        <f>SUM(B22:M22)</f>
        <v>167.2</v>
      </c>
      <c r="O22" s="288">
        <f t="shared" si="0"/>
        <v>97</v>
      </c>
      <c r="Q22" s="290"/>
      <c r="R22" s="290"/>
    </row>
    <row r="23" spans="1:18" ht="11.1" customHeight="1" x14ac:dyDescent="0.15">
      <c r="A23" s="10" t="s">
        <v>221</v>
      </c>
      <c r="B23" s="215">
        <v>11.4</v>
      </c>
      <c r="C23" s="215">
        <v>13.5</v>
      </c>
      <c r="D23" s="215">
        <v>13.7</v>
      </c>
      <c r="E23" s="215">
        <v>13.4</v>
      </c>
      <c r="F23" s="215">
        <v>13.1</v>
      </c>
      <c r="G23" s="215">
        <v>12.4</v>
      </c>
      <c r="H23" s="215">
        <v>11.1</v>
      </c>
      <c r="I23" s="215"/>
      <c r="J23" s="215"/>
      <c r="K23" s="215"/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146</v>
      </c>
      <c r="O42" s="282" t="s">
        <v>147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196</v>
      </c>
      <c r="B43" s="215">
        <v>25.9</v>
      </c>
      <c r="C43" s="215">
        <v>25.7</v>
      </c>
      <c r="D43" s="215">
        <v>25.6</v>
      </c>
      <c r="E43" s="215">
        <v>23.7</v>
      </c>
      <c r="F43" s="215">
        <v>24</v>
      </c>
      <c r="G43" s="215">
        <v>23.2</v>
      </c>
      <c r="H43" s="215">
        <v>22.7</v>
      </c>
      <c r="I43" s="215">
        <v>22</v>
      </c>
      <c r="J43" s="215">
        <v>22.5</v>
      </c>
      <c r="K43" s="215">
        <v>21.8</v>
      </c>
      <c r="L43" s="215">
        <v>22.4</v>
      </c>
      <c r="M43" s="215">
        <v>21.1</v>
      </c>
      <c r="N43" s="288">
        <f>SUM(B43:M43)/12</f>
        <v>23.383333333333336</v>
      </c>
      <c r="O43" s="288">
        <v>98.4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203</v>
      </c>
      <c r="B44" s="215">
        <v>21.8</v>
      </c>
      <c r="C44" s="215">
        <v>23</v>
      </c>
      <c r="D44" s="215">
        <v>22.8</v>
      </c>
      <c r="E44" s="215">
        <v>23.1</v>
      </c>
      <c r="F44" s="215">
        <v>23.5</v>
      </c>
      <c r="G44" s="215">
        <v>24.2</v>
      </c>
      <c r="H44" s="215">
        <v>22.7</v>
      </c>
      <c r="I44" s="215">
        <v>23</v>
      </c>
      <c r="J44" s="215">
        <v>22.9</v>
      </c>
      <c r="K44" s="215">
        <v>22.9</v>
      </c>
      <c r="L44" s="215">
        <v>23</v>
      </c>
      <c r="M44" s="215">
        <v>24</v>
      </c>
      <c r="N44" s="288">
        <f>SUM(B44:M44)/12</f>
        <v>23.074999999999999</v>
      </c>
      <c r="O44" s="288">
        <f>ROUND(N44/N43*100,1)</f>
        <v>98.7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206</v>
      </c>
      <c r="B45" s="215">
        <v>23.3</v>
      </c>
      <c r="C45" s="215">
        <v>22.2</v>
      </c>
      <c r="D45" s="215">
        <v>23.2</v>
      </c>
      <c r="E45" s="215">
        <v>24.1</v>
      </c>
      <c r="F45" s="215">
        <v>24.8</v>
      </c>
      <c r="G45" s="215">
        <v>24.4</v>
      </c>
      <c r="H45" s="215">
        <v>22.4</v>
      </c>
      <c r="I45" s="215">
        <v>22.6</v>
      </c>
      <c r="J45" s="215">
        <v>23.1</v>
      </c>
      <c r="K45" s="215">
        <v>22.1</v>
      </c>
      <c r="L45" s="215">
        <v>26.5</v>
      </c>
      <c r="M45" s="215">
        <v>25.5</v>
      </c>
      <c r="N45" s="288">
        <f>SUM(B45:M45)/12</f>
        <v>23.683333333333334</v>
      </c>
      <c r="O45" s="288">
        <f t="shared" ref="O45:O46" si="1">ROUND(N45/N44*100,1)</f>
        <v>102.6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215</v>
      </c>
      <c r="B46" s="215">
        <v>23.9</v>
      </c>
      <c r="C46" s="215">
        <v>23.5</v>
      </c>
      <c r="D46" s="215">
        <v>24.5</v>
      </c>
      <c r="E46" s="215">
        <v>24.1</v>
      </c>
      <c r="F46" s="215">
        <v>25.4</v>
      </c>
      <c r="G46" s="215">
        <v>25</v>
      </c>
      <c r="H46" s="215">
        <v>26.2</v>
      </c>
      <c r="I46" s="215">
        <v>25.1</v>
      </c>
      <c r="J46" s="215">
        <v>24.1</v>
      </c>
      <c r="K46" s="215">
        <v>24.5</v>
      </c>
      <c r="L46" s="215">
        <v>23.8</v>
      </c>
      <c r="M46" s="215">
        <v>23.8</v>
      </c>
      <c r="N46" s="288">
        <f>SUM(B46:M46)/12</f>
        <v>24.491666666666664</v>
      </c>
      <c r="O46" s="288">
        <f t="shared" si="1"/>
        <v>103.4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221</v>
      </c>
      <c r="B47" s="215">
        <v>22.9</v>
      </c>
      <c r="C47" s="215">
        <v>22.7</v>
      </c>
      <c r="D47" s="215">
        <v>23</v>
      </c>
      <c r="E47" s="215">
        <v>23.1</v>
      </c>
      <c r="F47" s="215">
        <v>24.7</v>
      </c>
      <c r="G47" s="215">
        <v>24.6</v>
      </c>
      <c r="H47" s="215">
        <v>23.1</v>
      </c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146</v>
      </c>
      <c r="O70" s="282" t="s">
        <v>147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196</v>
      </c>
      <c r="B71" s="206">
        <v>46.2</v>
      </c>
      <c r="C71" s="206">
        <v>54.4</v>
      </c>
      <c r="D71" s="206">
        <v>59</v>
      </c>
      <c r="E71" s="206">
        <v>55.3</v>
      </c>
      <c r="F71" s="206">
        <v>51.4</v>
      </c>
      <c r="G71" s="206">
        <v>57.8</v>
      </c>
      <c r="H71" s="206">
        <v>59.8</v>
      </c>
      <c r="I71" s="206">
        <v>57.4</v>
      </c>
      <c r="J71" s="206">
        <v>56.4</v>
      </c>
      <c r="K71" s="206">
        <v>56</v>
      </c>
      <c r="L71" s="206">
        <v>61.8</v>
      </c>
      <c r="M71" s="206">
        <v>69.099999999999994</v>
      </c>
      <c r="N71" s="287">
        <f>SUM(B71:M71)/12</f>
        <v>57.04999999999999</v>
      </c>
      <c r="O71" s="288">
        <v>100.4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203</v>
      </c>
      <c r="B72" s="206">
        <v>57.9</v>
      </c>
      <c r="C72" s="206">
        <v>59.2</v>
      </c>
      <c r="D72" s="206">
        <v>64.3</v>
      </c>
      <c r="E72" s="206">
        <v>67.400000000000006</v>
      </c>
      <c r="F72" s="206">
        <v>68.5</v>
      </c>
      <c r="G72" s="206">
        <v>61.6</v>
      </c>
      <c r="H72" s="206">
        <v>64.7</v>
      </c>
      <c r="I72" s="206">
        <v>63.2</v>
      </c>
      <c r="J72" s="206">
        <v>66.5</v>
      </c>
      <c r="K72" s="206">
        <v>62.4</v>
      </c>
      <c r="L72" s="206">
        <v>66.099999999999994</v>
      </c>
      <c r="M72" s="206">
        <v>61.3</v>
      </c>
      <c r="N72" s="287">
        <f>SUM(B72:M72)/12</f>
        <v>63.591666666666661</v>
      </c>
      <c r="O72" s="288">
        <f t="shared" ref="O72:O74" si="2">ROUND(N72/N71*100,1)</f>
        <v>111.5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206</v>
      </c>
      <c r="B73" s="206">
        <v>61.3</v>
      </c>
      <c r="C73" s="206">
        <v>57.5</v>
      </c>
      <c r="D73" s="206">
        <v>62.8</v>
      </c>
      <c r="E73" s="206">
        <v>55.8</v>
      </c>
      <c r="F73" s="206">
        <v>58</v>
      </c>
      <c r="G73" s="206">
        <v>59.3</v>
      </c>
      <c r="H73" s="206">
        <v>58.4</v>
      </c>
      <c r="I73" s="206">
        <v>61.5</v>
      </c>
      <c r="J73" s="206">
        <v>60.7</v>
      </c>
      <c r="K73" s="206">
        <v>64</v>
      </c>
      <c r="L73" s="206">
        <v>68.3</v>
      </c>
      <c r="M73" s="206">
        <v>58.9</v>
      </c>
      <c r="N73" s="287">
        <f>SUM(B73:M73)/12</f>
        <v>60.541666666666657</v>
      </c>
      <c r="O73" s="288">
        <f t="shared" si="2"/>
        <v>95.2</v>
      </c>
      <c r="Q73" s="390"/>
      <c r="R73" s="390"/>
    </row>
    <row r="74" spans="1:26" ht="11.1" customHeight="1" x14ac:dyDescent="0.15">
      <c r="A74" s="10" t="s">
        <v>215</v>
      </c>
      <c r="B74" s="206">
        <v>63.7</v>
      </c>
      <c r="C74" s="206">
        <v>56.1</v>
      </c>
      <c r="D74" s="206">
        <v>59.3</v>
      </c>
      <c r="E74" s="206">
        <v>58.2</v>
      </c>
      <c r="F74" s="206">
        <v>54.4</v>
      </c>
      <c r="G74" s="206">
        <v>52.5</v>
      </c>
      <c r="H74" s="206">
        <v>58.1</v>
      </c>
      <c r="I74" s="206">
        <v>52.2</v>
      </c>
      <c r="J74" s="206">
        <v>52.7</v>
      </c>
      <c r="K74" s="206">
        <v>61.5</v>
      </c>
      <c r="L74" s="206">
        <v>55.5</v>
      </c>
      <c r="M74" s="206">
        <v>59.8</v>
      </c>
      <c r="N74" s="287">
        <f>SUM(B74:M74)/12</f>
        <v>57</v>
      </c>
      <c r="O74" s="288">
        <f t="shared" si="2"/>
        <v>94.2</v>
      </c>
      <c r="Q74" s="390"/>
      <c r="R74" s="390"/>
    </row>
    <row r="75" spans="1:26" ht="11.1" customHeight="1" x14ac:dyDescent="0.15">
      <c r="A75" s="10" t="s">
        <v>221</v>
      </c>
      <c r="B75" s="206">
        <v>50.6</v>
      </c>
      <c r="C75" s="206">
        <v>59.7</v>
      </c>
      <c r="D75" s="206">
        <v>59.2</v>
      </c>
      <c r="E75" s="206">
        <v>58</v>
      </c>
      <c r="F75" s="206">
        <v>51.7</v>
      </c>
      <c r="G75" s="206">
        <v>50.6</v>
      </c>
      <c r="H75" s="206">
        <v>49.6</v>
      </c>
      <c r="I75" s="206"/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H90" sqref="H90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16" t="s">
        <v>147</v>
      </c>
      <c r="AA24" s="1"/>
    </row>
    <row r="25" spans="1:27" ht="11.1" customHeight="1" x14ac:dyDescent="0.15">
      <c r="A25" s="10" t="s">
        <v>196</v>
      </c>
      <c r="B25" s="215">
        <v>20.100000000000001</v>
      </c>
      <c r="C25" s="215">
        <v>17.8</v>
      </c>
      <c r="D25" s="215">
        <v>17.3</v>
      </c>
      <c r="E25" s="215">
        <v>15.5</v>
      </c>
      <c r="F25" s="215">
        <v>16.5</v>
      </c>
      <c r="G25" s="215">
        <v>17.7</v>
      </c>
      <c r="H25" s="215">
        <v>20.3</v>
      </c>
      <c r="I25" s="215">
        <v>17.2</v>
      </c>
      <c r="J25" s="215">
        <v>17.3</v>
      </c>
      <c r="K25" s="215">
        <v>18.100000000000001</v>
      </c>
      <c r="L25" s="215">
        <v>17.3</v>
      </c>
      <c r="M25" s="215">
        <v>18.7</v>
      </c>
      <c r="N25" s="288">
        <f>SUM(B25:M25)</f>
        <v>213.8</v>
      </c>
      <c r="O25" s="208">
        <v>102.9</v>
      </c>
      <c r="Q25" s="21"/>
      <c r="R25" s="21"/>
      <c r="AA25" s="1"/>
    </row>
    <row r="26" spans="1:27" ht="11.1" customHeight="1" x14ac:dyDescent="0.15">
      <c r="A26" s="10" t="s">
        <v>203</v>
      </c>
      <c r="B26" s="215">
        <v>16.899999999999999</v>
      </c>
      <c r="C26" s="215">
        <v>14.7</v>
      </c>
      <c r="D26" s="215">
        <v>19.899999999999999</v>
      </c>
      <c r="E26" s="215">
        <v>20</v>
      </c>
      <c r="F26" s="215">
        <v>23.4</v>
      </c>
      <c r="G26" s="215">
        <v>19.3</v>
      </c>
      <c r="H26" s="215">
        <v>19.5</v>
      </c>
      <c r="I26" s="215">
        <v>17.8</v>
      </c>
      <c r="J26" s="215">
        <v>19</v>
      </c>
      <c r="K26" s="215">
        <v>17.8</v>
      </c>
      <c r="L26" s="215">
        <v>19.100000000000001</v>
      </c>
      <c r="M26" s="215">
        <v>22.7</v>
      </c>
      <c r="N26" s="288">
        <f>SUM(B26:M26)</f>
        <v>230.1</v>
      </c>
      <c r="O26" s="208">
        <f>ROUND(N26/N25*100,1)</f>
        <v>107.6</v>
      </c>
      <c r="Q26" s="21"/>
      <c r="R26" s="21"/>
      <c r="AA26" s="1"/>
    </row>
    <row r="27" spans="1:27" ht="11.1" customHeight="1" x14ac:dyDescent="0.15">
      <c r="A27" s="10" t="s">
        <v>206</v>
      </c>
      <c r="B27" s="215">
        <v>17.8</v>
      </c>
      <c r="C27" s="215">
        <v>19.2</v>
      </c>
      <c r="D27" s="215">
        <v>22</v>
      </c>
      <c r="E27" s="215">
        <v>19.600000000000001</v>
      </c>
      <c r="F27" s="215">
        <v>21.2</v>
      </c>
      <c r="G27" s="215">
        <v>21.5</v>
      </c>
      <c r="H27" s="215">
        <v>19.5</v>
      </c>
      <c r="I27" s="215">
        <v>20.8</v>
      </c>
      <c r="J27" s="215">
        <v>18</v>
      </c>
      <c r="K27" s="215">
        <v>21.1</v>
      </c>
      <c r="L27" s="215">
        <v>20.7</v>
      </c>
      <c r="M27" s="215">
        <v>18.2</v>
      </c>
      <c r="N27" s="288">
        <f>SUM(B27:M27)</f>
        <v>239.6</v>
      </c>
      <c r="O27" s="208">
        <f t="shared" ref="O27:O28" si="0">ROUND(N27/N26*100,1)</f>
        <v>104.1</v>
      </c>
      <c r="Q27" s="21"/>
      <c r="R27" s="21"/>
      <c r="AA27" s="1"/>
    </row>
    <row r="28" spans="1:27" ht="11.1" customHeight="1" x14ac:dyDescent="0.15">
      <c r="A28" s="10" t="s">
        <v>215</v>
      </c>
      <c r="B28" s="215">
        <v>18.600000000000001</v>
      </c>
      <c r="C28" s="215">
        <v>19.100000000000001</v>
      </c>
      <c r="D28" s="215">
        <v>19.899999999999999</v>
      </c>
      <c r="E28" s="215">
        <v>18.5</v>
      </c>
      <c r="F28" s="215">
        <v>19.8</v>
      </c>
      <c r="G28" s="215">
        <v>18</v>
      </c>
      <c r="H28" s="215">
        <v>20.6</v>
      </c>
      <c r="I28" s="215">
        <v>17.5</v>
      </c>
      <c r="J28" s="215">
        <v>17.100000000000001</v>
      </c>
      <c r="K28" s="215">
        <v>21.2</v>
      </c>
      <c r="L28" s="215">
        <v>19</v>
      </c>
      <c r="M28" s="215">
        <v>18.2</v>
      </c>
      <c r="N28" s="288">
        <f>SUM(B28:M28)</f>
        <v>227.49999999999997</v>
      </c>
      <c r="O28" s="208">
        <f t="shared" si="0"/>
        <v>94.9</v>
      </c>
      <c r="Q28" s="21"/>
      <c r="R28" s="21"/>
      <c r="AA28" s="1"/>
    </row>
    <row r="29" spans="1:27" ht="11.1" customHeight="1" x14ac:dyDescent="0.15">
      <c r="A29" s="10" t="s">
        <v>214</v>
      </c>
      <c r="B29" s="215">
        <v>18</v>
      </c>
      <c r="C29" s="215">
        <v>21.8</v>
      </c>
      <c r="D29" s="215">
        <v>22.1</v>
      </c>
      <c r="E29" s="215">
        <v>19</v>
      </c>
      <c r="F29" s="215">
        <v>19.3</v>
      </c>
      <c r="G29" s="215">
        <v>17.8</v>
      </c>
      <c r="H29" s="215">
        <v>20.3</v>
      </c>
      <c r="I29" s="215"/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196</v>
      </c>
      <c r="B54" s="215">
        <v>41</v>
      </c>
      <c r="C54" s="215">
        <v>42.3</v>
      </c>
      <c r="D54" s="215">
        <v>42</v>
      </c>
      <c r="E54" s="215">
        <v>39.1</v>
      </c>
      <c r="F54" s="215">
        <v>38.700000000000003</v>
      </c>
      <c r="G54" s="215">
        <v>37.4</v>
      </c>
      <c r="H54" s="215">
        <v>37.5</v>
      </c>
      <c r="I54" s="215">
        <v>36.5</v>
      </c>
      <c r="J54" s="215">
        <v>37.1</v>
      </c>
      <c r="K54" s="215">
        <v>38.6</v>
      </c>
      <c r="L54" s="215">
        <v>38.4</v>
      </c>
      <c r="M54" s="215">
        <v>37.6</v>
      </c>
      <c r="N54" s="288">
        <f t="shared" ref="N54:N56" si="1">SUM(B54:M54)/12</f>
        <v>38.85</v>
      </c>
      <c r="O54" s="393">
        <v>114.2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203</v>
      </c>
      <c r="B55" s="215">
        <v>38</v>
      </c>
      <c r="C55" s="215">
        <v>35.700000000000003</v>
      </c>
      <c r="D55" s="215">
        <v>37</v>
      </c>
      <c r="E55" s="215">
        <v>36.799999999999997</v>
      </c>
      <c r="F55" s="215">
        <v>39.200000000000003</v>
      </c>
      <c r="G55" s="215">
        <v>38</v>
      </c>
      <c r="H55" s="215">
        <v>35.9</v>
      </c>
      <c r="I55" s="215">
        <v>35.4</v>
      </c>
      <c r="J55" s="215">
        <v>36.700000000000003</v>
      </c>
      <c r="K55" s="215">
        <v>37.200000000000003</v>
      </c>
      <c r="L55" s="215">
        <v>37.1</v>
      </c>
      <c r="M55" s="215">
        <v>38</v>
      </c>
      <c r="N55" s="288">
        <f t="shared" si="1"/>
        <v>37.083333333333329</v>
      </c>
      <c r="O55" s="393">
        <f>ROUND(N55/N54*100,1)</f>
        <v>95.5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206</v>
      </c>
      <c r="B56" s="215">
        <v>36.9</v>
      </c>
      <c r="C56" s="215">
        <v>38.9</v>
      </c>
      <c r="D56" s="215">
        <v>39.799999999999997</v>
      </c>
      <c r="E56" s="215">
        <v>38.4</v>
      </c>
      <c r="F56" s="215">
        <v>39.200000000000003</v>
      </c>
      <c r="G56" s="215">
        <v>40.700000000000003</v>
      </c>
      <c r="H56" s="215">
        <v>37.9</v>
      </c>
      <c r="I56" s="215">
        <v>39</v>
      </c>
      <c r="J56" s="215">
        <v>38.4</v>
      </c>
      <c r="K56" s="215">
        <v>40.1</v>
      </c>
      <c r="L56" s="215">
        <v>40.799999999999997</v>
      </c>
      <c r="M56" s="215">
        <v>39.700000000000003</v>
      </c>
      <c r="N56" s="288">
        <f t="shared" si="1"/>
        <v>39.15</v>
      </c>
      <c r="O56" s="393">
        <f t="shared" ref="O56:O57" si="2">ROUND(N56/N55*100,1)</f>
        <v>105.6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215</v>
      </c>
      <c r="B57" s="215">
        <v>40.9</v>
      </c>
      <c r="C57" s="215">
        <v>42.3</v>
      </c>
      <c r="D57" s="215">
        <v>42.1</v>
      </c>
      <c r="E57" s="215">
        <v>37.9</v>
      </c>
      <c r="F57" s="215">
        <v>39.700000000000003</v>
      </c>
      <c r="G57" s="215">
        <v>38.4</v>
      </c>
      <c r="H57" s="215">
        <v>39.6</v>
      </c>
      <c r="I57" s="215">
        <v>39.299999999999997</v>
      </c>
      <c r="J57" s="215">
        <v>38.1</v>
      </c>
      <c r="K57" s="215">
        <v>40.4</v>
      </c>
      <c r="L57" s="215">
        <v>41.1</v>
      </c>
      <c r="M57" s="215">
        <v>39</v>
      </c>
      <c r="N57" s="288">
        <f>SUM(B57:M57)/12</f>
        <v>39.9</v>
      </c>
      <c r="O57" s="393">
        <f t="shared" si="2"/>
        <v>101.9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214</v>
      </c>
      <c r="B58" s="215">
        <v>40.5</v>
      </c>
      <c r="C58" s="215">
        <v>42.5</v>
      </c>
      <c r="D58" s="215">
        <v>41.8</v>
      </c>
      <c r="E58" s="215">
        <v>40.1</v>
      </c>
      <c r="F58" s="215">
        <v>43</v>
      </c>
      <c r="G58" s="215">
        <v>42.8</v>
      </c>
      <c r="H58" s="215">
        <v>42.7</v>
      </c>
      <c r="I58" s="215"/>
      <c r="J58" s="215"/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</row>
    <row r="84" spans="1:18" s="212" customFormat="1" ht="11.1" customHeight="1" x14ac:dyDescent="0.15">
      <c r="A84" s="10" t="s">
        <v>196</v>
      </c>
      <c r="B84" s="206">
        <v>44.7</v>
      </c>
      <c r="C84" s="206">
        <v>41.1</v>
      </c>
      <c r="D84" s="206">
        <v>41.4</v>
      </c>
      <c r="E84" s="206">
        <v>41.7</v>
      </c>
      <c r="F84" s="206">
        <v>43</v>
      </c>
      <c r="G84" s="206">
        <v>48.2</v>
      </c>
      <c r="H84" s="208">
        <v>54</v>
      </c>
      <c r="I84" s="206">
        <v>47.7</v>
      </c>
      <c r="J84" s="206">
        <v>46.3</v>
      </c>
      <c r="K84" s="206">
        <v>45.7</v>
      </c>
      <c r="L84" s="206">
        <v>45.3</v>
      </c>
      <c r="M84" s="206">
        <v>50.3</v>
      </c>
      <c r="N84" s="287">
        <f t="shared" ref="N84:N87" si="3">SUM(B84:M84)/12</f>
        <v>45.783333333333331</v>
      </c>
      <c r="O84" s="393">
        <v>90.1</v>
      </c>
      <c r="Q84" s="392"/>
      <c r="R84" s="392"/>
    </row>
    <row r="85" spans="1:18" s="212" customFormat="1" ht="11.1" customHeight="1" x14ac:dyDescent="0.15">
      <c r="A85" s="10" t="s">
        <v>203</v>
      </c>
      <c r="B85" s="206">
        <v>44</v>
      </c>
      <c r="C85" s="206">
        <v>42.9</v>
      </c>
      <c r="D85" s="206">
        <v>52.9</v>
      </c>
      <c r="E85" s="206">
        <v>54.6</v>
      </c>
      <c r="F85" s="206">
        <v>58.6</v>
      </c>
      <c r="G85" s="206">
        <v>51.4</v>
      </c>
      <c r="H85" s="208">
        <v>55.6</v>
      </c>
      <c r="I85" s="206">
        <v>50.5</v>
      </c>
      <c r="J85" s="206">
        <v>50.9</v>
      </c>
      <c r="K85" s="206">
        <v>47.7</v>
      </c>
      <c r="L85" s="206">
        <v>51.7</v>
      </c>
      <c r="M85" s="206">
        <v>59.4</v>
      </c>
      <c r="N85" s="287">
        <f t="shared" si="3"/>
        <v>51.68333333333333</v>
      </c>
      <c r="O85" s="393">
        <f>ROUND(N85/N84*100,1)</f>
        <v>112.9</v>
      </c>
      <c r="Q85" s="392"/>
      <c r="R85" s="392"/>
    </row>
    <row r="86" spans="1:18" s="212" customFormat="1" ht="11.1" customHeight="1" x14ac:dyDescent="0.15">
      <c r="A86" s="10" t="s">
        <v>206</v>
      </c>
      <c r="B86" s="206">
        <v>49</v>
      </c>
      <c r="C86" s="206">
        <v>47.9</v>
      </c>
      <c r="D86" s="206">
        <v>54.9</v>
      </c>
      <c r="E86" s="206">
        <v>51.9</v>
      </c>
      <c r="F86" s="206">
        <v>53.4</v>
      </c>
      <c r="G86" s="206">
        <v>52</v>
      </c>
      <c r="H86" s="208">
        <v>53.1</v>
      </c>
      <c r="I86" s="206">
        <v>52.7</v>
      </c>
      <c r="J86" s="206">
        <v>47.4</v>
      </c>
      <c r="K86" s="206">
        <v>51.7</v>
      </c>
      <c r="L86" s="206">
        <v>50.5</v>
      </c>
      <c r="M86" s="206">
        <v>46.4</v>
      </c>
      <c r="N86" s="287">
        <f t="shared" si="3"/>
        <v>50.908333333333331</v>
      </c>
      <c r="O86" s="393">
        <f t="shared" ref="O86:O87" si="4">ROUND(N86/N85*100,1)</f>
        <v>98.5</v>
      </c>
      <c r="Q86" s="392"/>
      <c r="R86" s="392"/>
    </row>
    <row r="87" spans="1:18" s="212" customFormat="1" ht="11.1" customHeight="1" x14ac:dyDescent="0.15">
      <c r="A87" s="10" t="s">
        <v>215</v>
      </c>
      <c r="B87" s="206">
        <v>44.7</v>
      </c>
      <c r="C87" s="206">
        <v>44.2</v>
      </c>
      <c r="D87" s="206">
        <v>47.2</v>
      </c>
      <c r="E87" s="206">
        <v>51.4</v>
      </c>
      <c r="F87" s="206">
        <v>48.7</v>
      </c>
      <c r="G87" s="206">
        <v>47.7</v>
      </c>
      <c r="H87" s="208">
        <v>51.2</v>
      </c>
      <c r="I87" s="206">
        <v>44.5</v>
      </c>
      <c r="J87" s="206">
        <v>45.6</v>
      </c>
      <c r="K87" s="206">
        <v>51.2</v>
      </c>
      <c r="L87" s="206">
        <v>45.8</v>
      </c>
      <c r="M87" s="206">
        <v>48.1</v>
      </c>
      <c r="N87" s="287">
        <f t="shared" si="3"/>
        <v>47.525000000000006</v>
      </c>
      <c r="O87" s="393">
        <f t="shared" si="4"/>
        <v>93.4</v>
      </c>
      <c r="Q87" s="392"/>
      <c r="R87" s="392"/>
    </row>
    <row r="88" spans="1:18" ht="11.1" customHeight="1" x14ac:dyDescent="0.15">
      <c r="A88" s="10" t="s">
        <v>214</v>
      </c>
      <c r="B88" s="206">
        <v>43.5</v>
      </c>
      <c r="C88" s="208">
        <v>50</v>
      </c>
      <c r="D88" s="206">
        <v>53.2</v>
      </c>
      <c r="E88" s="206">
        <v>48.5</v>
      </c>
      <c r="F88" s="206">
        <v>42.9</v>
      </c>
      <c r="G88" s="206">
        <v>41.7</v>
      </c>
      <c r="H88" s="208">
        <v>47.4</v>
      </c>
      <c r="I88" s="206"/>
      <c r="J88" s="206"/>
      <c r="K88" s="206"/>
      <c r="L88" s="206"/>
      <c r="M88" s="206"/>
      <c r="N88" s="287"/>
      <c r="O88" s="393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6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topLeftCell="A43" workbookViewId="0">
      <selection activeCell="Q80" sqref="Q80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196</v>
      </c>
      <c r="B25" s="220">
        <v>34.799999999999997</v>
      </c>
      <c r="C25" s="220">
        <v>36.4</v>
      </c>
      <c r="D25" s="220">
        <v>35.200000000000003</v>
      </c>
      <c r="E25" s="220">
        <v>49.9</v>
      </c>
      <c r="F25" s="220">
        <v>43.1</v>
      </c>
      <c r="G25" s="220">
        <v>48.2</v>
      </c>
      <c r="H25" s="220">
        <v>44.6</v>
      </c>
      <c r="I25" s="220">
        <v>33.799999999999997</v>
      </c>
      <c r="J25" s="220">
        <v>31.8</v>
      </c>
      <c r="K25" s="220">
        <v>38.1</v>
      </c>
      <c r="L25" s="220">
        <v>36.5</v>
      </c>
      <c r="M25" s="220">
        <v>38.200000000000003</v>
      </c>
      <c r="N25" s="288">
        <f>SUM(B25:M25)</f>
        <v>470.6</v>
      </c>
      <c r="O25" s="283">
        <v>101.5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203</v>
      </c>
      <c r="B26" s="220">
        <v>33.1</v>
      </c>
      <c r="C26" s="220">
        <v>35.1</v>
      </c>
      <c r="D26" s="220">
        <v>41.1</v>
      </c>
      <c r="E26" s="220">
        <v>42.3</v>
      </c>
      <c r="F26" s="220">
        <v>42.9</v>
      </c>
      <c r="G26" s="220">
        <v>48.7</v>
      </c>
      <c r="H26" s="220">
        <v>50.1</v>
      </c>
      <c r="I26" s="220">
        <v>35.4</v>
      </c>
      <c r="J26" s="220">
        <v>35</v>
      </c>
      <c r="K26" s="220">
        <v>39</v>
      </c>
      <c r="L26" s="220">
        <v>38</v>
      </c>
      <c r="M26" s="220">
        <v>37.299999999999997</v>
      </c>
      <c r="N26" s="288">
        <f>SUM(B26:M26)</f>
        <v>478.00000000000006</v>
      </c>
      <c r="O26" s="283">
        <f>ROUND(N26/N25*100,1)</f>
        <v>101.6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206</v>
      </c>
      <c r="B27" s="220">
        <v>31</v>
      </c>
      <c r="C27" s="220">
        <v>41.9</v>
      </c>
      <c r="D27" s="220">
        <v>40.700000000000003</v>
      </c>
      <c r="E27" s="220">
        <v>47.3</v>
      </c>
      <c r="F27" s="220">
        <v>55.6</v>
      </c>
      <c r="G27" s="220">
        <v>54.5</v>
      </c>
      <c r="H27" s="220">
        <v>50.6</v>
      </c>
      <c r="I27" s="220">
        <v>41.6</v>
      </c>
      <c r="J27" s="220">
        <v>40.700000000000003</v>
      </c>
      <c r="K27" s="220">
        <v>53.2</v>
      </c>
      <c r="L27" s="220">
        <v>46.1</v>
      </c>
      <c r="M27" s="220">
        <v>50.5</v>
      </c>
      <c r="N27" s="417">
        <f>SUM(B27:M27)</f>
        <v>553.70000000000005</v>
      </c>
      <c r="O27" s="283">
        <f t="shared" ref="O27:O28" si="0">ROUND(N27/N26*100,1)</f>
        <v>115.8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215</v>
      </c>
      <c r="B28" s="220">
        <v>46.8</v>
      </c>
      <c r="C28" s="220">
        <v>51.9</v>
      </c>
      <c r="D28" s="220">
        <v>48.4</v>
      </c>
      <c r="E28" s="220">
        <v>60.2</v>
      </c>
      <c r="F28" s="220">
        <v>52.3</v>
      </c>
      <c r="G28" s="220">
        <v>59.3</v>
      </c>
      <c r="H28" s="220">
        <v>66.7</v>
      </c>
      <c r="I28" s="220">
        <v>43.7</v>
      </c>
      <c r="J28" s="220">
        <v>73.5</v>
      </c>
      <c r="K28" s="220">
        <v>62.6</v>
      </c>
      <c r="L28" s="220">
        <v>59.5</v>
      </c>
      <c r="M28" s="220">
        <v>53.9</v>
      </c>
      <c r="N28" s="417">
        <f>SUM(B28:M28)</f>
        <v>678.8</v>
      </c>
      <c r="O28" s="283">
        <f t="shared" si="0"/>
        <v>122.6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222</v>
      </c>
      <c r="B29" s="220">
        <v>47.8</v>
      </c>
      <c r="C29" s="220">
        <v>44.8</v>
      </c>
      <c r="D29" s="220">
        <v>52.1</v>
      </c>
      <c r="E29" s="220">
        <v>55.6</v>
      </c>
      <c r="F29" s="220">
        <v>47.6</v>
      </c>
      <c r="G29" s="220">
        <v>72.400000000000006</v>
      </c>
      <c r="H29" s="220">
        <v>64.7</v>
      </c>
      <c r="I29" s="220"/>
      <c r="J29" s="220"/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196</v>
      </c>
      <c r="B54" s="220">
        <v>46.2</v>
      </c>
      <c r="C54" s="220">
        <v>47.2</v>
      </c>
      <c r="D54" s="220">
        <v>44.6</v>
      </c>
      <c r="E54" s="220">
        <v>49.3</v>
      </c>
      <c r="F54" s="220">
        <v>51.6</v>
      </c>
      <c r="G54" s="220">
        <v>50</v>
      </c>
      <c r="H54" s="220">
        <v>46.9</v>
      </c>
      <c r="I54" s="220">
        <v>46</v>
      </c>
      <c r="J54" s="220">
        <v>43.8</v>
      </c>
      <c r="K54" s="220">
        <v>45.9</v>
      </c>
      <c r="L54" s="220">
        <v>45.7</v>
      </c>
      <c r="M54" s="220">
        <v>42.4</v>
      </c>
      <c r="N54" s="288">
        <f>SUM(B54:M54)/12</f>
        <v>46.633333333333326</v>
      </c>
      <c r="O54" s="283">
        <v>112.7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203</v>
      </c>
      <c r="B55" s="220">
        <v>42.4</v>
      </c>
      <c r="C55" s="220">
        <v>42.8</v>
      </c>
      <c r="D55" s="220">
        <v>43.9</v>
      </c>
      <c r="E55" s="220">
        <v>47.3</v>
      </c>
      <c r="F55" s="220">
        <v>50.1</v>
      </c>
      <c r="G55" s="220">
        <v>52.2</v>
      </c>
      <c r="H55" s="220">
        <v>51.2</v>
      </c>
      <c r="I55" s="220">
        <v>49.2</v>
      </c>
      <c r="J55" s="220">
        <v>48.2</v>
      </c>
      <c r="K55" s="220">
        <v>49.1</v>
      </c>
      <c r="L55" s="220">
        <v>48.9</v>
      </c>
      <c r="M55" s="220">
        <v>50.5</v>
      </c>
      <c r="N55" s="288">
        <f>SUM(B55:M55)/12</f>
        <v>47.983333333333327</v>
      </c>
      <c r="O55" s="283">
        <f>ROUND(N55/N54*100,1)</f>
        <v>102.9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206</v>
      </c>
      <c r="B56" s="220">
        <v>48.3</v>
      </c>
      <c r="C56" s="220">
        <v>50.9</v>
      </c>
      <c r="D56" s="220">
        <v>48.3</v>
      </c>
      <c r="E56" s="220">
        <v>50.5</v>
      </c>
      <c r="F56" s="220">
        <v>52.1</v>
      </c>
      <c r="G56" s="220">
        <v>49.7</v>
      </c>
      <c r="H56" s="220">
        <v>45.5</v>
      </c>
      <c r="I56" s="220">
        <v>40.799999999999997</v>
      </c>
      <c r="J56" s="220">
        <v>41.6</v>
      </c>
      <c r="K56" s="220">
        <v>46.4</v>
      </c>
      <c r="L56" s="220">
        <v>47.5</v>
      </c>
      <c r="M56" s="220">
        <v>56.7</v>
      </c>
      <c r="N56" s="288">
        <f>SUM(B56:M56)/12</f>
        <v>48.19166666666667</v>
      </c>
      <c r="O56" s="283">
        <f t="shared" ref="O56:O57" si="1">ROUND(N56/N55*100,1)</f>
        <v>100.4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215</v>
      </c>
      <c r="B57" s="220">
        <v>54.8</v>
      </c>
      <c r="C57" s="220">
        <v>59.3</v>
      </c>
      <c r="D57" s="220">
        <v>58.7</v>
      </c>
      <c r="E57" s="220">
        <v>64.3</v>
      </c>
      <c r="F57" s="220">
        <v>57.2</v>
      </c>
      <c r="G57" s="220">
        <v>59.5</v>
      </c>
      <c r="H57" s="220">
        <v>57.8</v>
      </c>
      <c r="I57" s="220">
        <v>57.5</v>
      </c>
      <c r="J57" s="220">
        <v>57.6</v>
      </c>
      <c r="K57" s="220">
        <v>61</v>
      </c>
      <c r="L57" s="220">
        <v>58.2</v>
      </c>
      <c r="M57" s="220">
        <v>62.9</v>
      </c>
      <c r="N57" s="288">
        <f>SUM(B57:M57)/12</f>
        <v>59.06666666666667</v>
      </c>
      <c r="O57" s="283">
        <f t="shared" si="1"/>
        <v>122.6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222</v>
      </c>
      <c r="B58" s="220">
        <v>65.900000000000006</v>
      </c>
      <c r="C58" s="220">
        <v>65.900000000000006</v>
      </c>
      <c r="D58" s="220">
        <v>60.8</v>
      </c>
      <c r="E58" s="220">
        <v>61</v>
      </c>
      <c r="F58" s="220">
        <v>64.599999999999994</v>
      </c>
      <c r="G58" s="220">
        <v>55.6</v>
      </c>
      <c r="H58" s="220">
        <v>43</v>
      </c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196</v>
      </c>
      <c r="B84" s="15">
        <v>76</v>
      </c>
      <c r="C84" s="15">
        <v>76.8</v>
      </c>
      <c r="D84" s="15">
        <v>79.5</v>
      </c>
      <c r="E84" s="15">
        <v>101.2</v>
      </c>
      <c r="F84" s="15">
        <v>83.2</v>
      </c>
      <c r="G84" s="15">
        <v>96.4</v>
      </c>
      <c r="H84" s="15">
        <v>95.3</v>
      </c>
      <c r="I84" s="15">
        <v>73.7</v>
      </c>
      <c r="J84" s="15">
        <v>73.3</v>
      </c>
      <c r="K84" s="15">
        <v>82.8</v>
      </c>
      <c r="L84" s="15">
        <v>79.8</v>
      </c>
      <c r="M84" s="15">
        <v>90.5</v>
      </c>
      <c r="N84" s="287">
        <f>SUM(B84:M84)/12</f>
        <v>84.041666666666657</v>
      </c>
      <c r="O84" s="208">
        <v>90.2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203</v>
      </c>
      <c r="B85" s="15">
        <v>78</v>
      </c>
      <c r="C85" s="15">
        <v>81.900000000000006</v>
      </c>
      <c r="D85" s="15">
        <v>93.5</v>
      </c>
      <c r="E85" s="15">
        <v>89.1</v>
      </c>
      <c r="F85" s="15">
        <v>85.2</v>
      </c>
      <c r="G85" s="15">
        <v>93.3</v>
      </c>
      <c r="H85" s="15">
        <v>97.7</v>
      </c>
      <c r="I85" s="15">
        <v>72.599999999999994</v>
      </c>
      <c r="J85" s="15">
        <v>73</v>
      </c>
      <c r="K85" s="15">
        <v>79.2</v>
      </c>
      <c r="L85" s="15">
        <v>77.8</v>
      </c>
      <c r="M85" s="15">
        <v>73.400000000000006</v>
      </c>
      <c r="N85" s="287">
        <f>SUM(B85:M85)/12</f>
        <v>82.891666666666666</v>
      </c>
      <c r="O85" s="208">
        <f>ROUND(N85/N84*100,1)</f>
        <v>98.6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206</v>
      </c>
      <c r="B86" s="15">
        <v>64.900000000000006</v>
      </c>
      <c r="C86" s="15">
        <v>81.8</v>
      </c>
      <c r="D86" s="15">
        <v>84.6</v>
      </c>
      <c r="E86" s="15">
        <v>93.4</v>
      </c>
      <c r="F86" s="15">
        <v>106.7</v>
      </c>
      <c r="G86" s="15">
        <v>109.4</v>
      </c>
      <c r="H86" s="15">
        <v>110.7</v>
      </c>
      <c r="I86" s="15">
        <v>101.9</v>
      </c>
      <c r="J86" s="15">
        <v>97.7</v>
      </c>
      <c r="K86" s="15">
        <v>115.3</v>
      </c>
      <c r="L86" s="15">
        <v>97.1</v>
      </c>
      <c r="M86" s="15">
        <v>88.2</v>
      </c>
      <c r="N86" s="287">
        <f>SUM(B86:M86)/12</f>
        <v>95.975000000000009</v>
      </c>
      <c r="O86" s="208">
        <f t="shared" ref="O86:O88" si="2">ROUND(N86/N85*100,1)</f>
        <v>115.8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215</v>
      </c>
      <c r="B87" s="15">
        <v>85.7</v>
      </c>
      <c r="C87" s="15">
        <v>87</v>
      </c>
      <c r="D87" s="15">
        <v>82.4</v>
      </c>
      <c r="E87" s="15">
        <v>93.3</v>
      </c>
      <c r="F87" s="15">
        <v>92</v>
      </c>
      <c r="G87" s="15">
        <v>99.6</v>
      </c>
      <c r="H87" s="15">
        <v>115.3</v>
      </c>
      <c r="I87" s="15">
        <v>76.099999999999994</v>
      </c>
      <c r="J87" s="15">
        <v>127.5</v>
      </c>
      <c r="K87" s="15">
        <v>102.6</v>
      </c>
      <c r="L87" s="15">
        <v>102.2</v>
      </c>
      <c r="M87" s="15">
        <v>85.1</v>
      </c>
      <c r="N87" s="287">
        <f>SUM(B87:M87)/12</f>
        <v>95.733333333333334</v>
      </c>
      <c r="O87" s="208">
        <f t="shared" si="2"/>
        <v>99.7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222</v>
      </c>
      <c r="B88" s="15">
        <v>71.8</v>
      </c>
      <c r="C88" s="15">
        <v>67.900000000000006</v>
      </c>
      <c r="D88" s="15">
        <v>86.3</v>
      </c>
      <c r="E88" s="15">
        <v>91.1</v>
      </c>
      <c r="F88" s="15">
        <v>72.900000000000006</v>
      </c>
      <c r="G88" s="15">
        <v>127.8</v>
      </c>
      <c r="H88" s="15">
        <v>144</v>
      </c>
      <c r="I88" s="15"/>
      <c r="J88" s="15"/>
      <c r="K88" s="15"/>
      <c r="L88" s="15"/>
      <c r="M88" s="15"/>
      <c r="N88" s="287">
        <f>SUM(B88:M88)/12</f>
        <v>55.15</v>
      </c>
      <c r="O88" s="208">
        <f t="shared" si="2"/>
        <v>57.6</v>
      </c>
      <c r="P88" s="57"/>
      <c r="Q88" s="479"/>
      <c r="R88" s="479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4"/>
      <c r="D89" s="488"/>
    </row>
    <row r="90" spans="1:26" s="511" customFormat="1" ht="9.9499999999999993" customHeight="1" x14ac:dyDescent="0.15">
      <c r="D90" s="48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H90" sqref="H90"/>
    </sheetView>
  </sheetViews>
  <sheetFormatPr defaultRowHeight="9.9499999999999993" customHeight="1" x14ac:dyDescent="0.15"/>
  <cols>
    <col min="1" max="1" width="8" style="498" customWidth="1"/>
    <col min="2" max="13" width="6.125" style="498" customWidth="1"/>
    <col min="14" max="26" width="7.625" style="498" customWidth="1"/>
    <col min="27" max="16384" width="9" style="498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2" t="s">
        <v>196</v>
      </c>
      <c r="B25" s="483">
        <v>65.8</v>
      </c>
      <c r="C25" s="483">
        <v>77.2</v>
      </c>
      <c r="D25" s="483">
        <v>98.6</v>
      </c>
      <c r="E25" s="483">
        <v>102.1</v>
      </c>
      <c r="F25" s="483">
        <v>107.9</v>
      </c>
      <c r="G25" s="483">
        <v>110.2</v>
      </c>
      <c r="H25" s="483">
        <v>110.1</v>
      </c>
      <c r="I25" s="483">
        <v>92.2</v>
      </c>
      <c r="J25" s="483">
        <v>93.8</v>
      </c>
      <c r="K25" s="483">
        <v>96.7</v>
      </c>
      <c r="L25" s="483">
        <v>111.1</v>
      </c>
      <c r="M25" s="483">
        <v>104.1</v>
      </c>
      <c r="N25" s="288">
        <f>SUM(B25:M25)</f>
        <v>1169.8</v>
      </c>
      <c r="O25" s="283">
        <v>117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2" t="s">
        <v>203</v>
      </c>
      <c r="B26" s="483">
        <v>86.4</v>
      </c>
      <c r="C26" s="483">
        <v>105.9</v>
      </c>
      <c r="D26" s="483">
        <v>115.8</v>
      </c>
      <c r="E26" s="483">
        <v>124.6</v>
      </c>
      <c r="F26" s="483">
        <v>121.9</v>
      </c>
      <c r="G26" s="483">
        <v>135.4</v>
      </c>
      <c r="H26" s="483">
        <v>137.80000000000001</v>
      </c>
      <c r="I26" s="483">
        <v>127</v>
      </c>
      <c r="J26" s="483">
        <v>126.1</v>
      </c>
      <c r="K26" s="483">
        <v>125.2</v>
      </c>
      <c r="L26" s="483">
        <v>122.8</v>
      </c>
      <c r="M26" s="483">
        <v>110</v>
      </c>
      <c r="N26" s="484">
        <f>SUM(B26:M26)</f>
        <v>1438.8999999999999</v>
      </c>
      <c r="O26" s="485">
        <f>ROUND(N26/N25*100,1)</f>
        <v>123</v>
      </c>
      <c r="P26" s="489"/>
      <c r="Q26" s="490"/>
      <c r="R26" s="490"/>
      <c r="S26" s="489"/>
      <c r="T26" s="489"/>
      <c r="U26" s="489"/>
      <c r="V26" s="489"/>
      <c r="W26" s="489"/>
      <c r="X26" s="489"/>
      <c r="Y26" s="489"/>
      <c r="Z26" s="48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2" t="s">
        <v>206</v>
      </c>
      <c r="B27" s="483">
        <v>91</v>
      </c>
      <c r="C27" s="483">
        <v>88.5</v>
      </c>
      <c r="D27" s="483">
        <v>127.1</v>
      </c>
      <c r="E27" s="483">
        <v>123.6</v>
      </c>
      <c r="F27" s="483">
        <v>127.3</v>
      </c>
      <c r="G27" s="483">
        <v>123.9</v>
      </c>
      <c r="H27" s="483">
        <v>147.6</v>
      </c>
      <c r="I27" s="483">
        <v>123.9</v>
      </c>
      <c r="J27" s="483">
        <v>121.8</v>
      </c>
      <c r="K27" s="483">
        <v>131</v>
      </c>
      <c r="L27" s="483">
        <v>110.3</v>
      </c>
      <c r="M27" s="483">
        <v>106.5</v>
      </c>
      <c r="N27" s="484">
        <f>SUM(B27:M27)</f>
        <v>1422.5</v>
      </c>
      <c r="O27" s="485">
        <f t="shared" ref="O27:O28" si="0">ROUND(N27/N26*100,1)</f>
        <v>98.9</v>
      </c>
      <c r="P27" s="489"/>
      <c r="Q27" s="490"/>
      <c r="R27" s="490"/>
      <c r="S27" s="489"/>
      <c r="T27" s="489"/>
      <c r="U27" s="489"/>
      <c r="V27" s="489"/>
      <c r="W27" s="489"/>
      <c r="X27" s="489"/>
      <c r="Y27" s="489"/>
      <c r="Z27" s="48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2" t="s">
        <v>215</v>
      </c>
      <c r="B28" s="483">
        <v>96.4</v>
      </c>
      <c r="C28" s="483">
        <v>100.8</v>
      </c>
      <c r="D28" s="483">
        <v>119.9</v>
      </c>
      <c r="E28" s="483">
        <v>122</v>
      </c>
      <c r="F28" s="483">
        <v>123.5</v>
      </c>
      <c r="G28" s="483">
        <v>126.2</v>
      </c>
      <c r="H28" s="483">
        <v>126.9</v>
      </c>
      <c r="I28" s="483">
        <v>97.5</v>
      </c>
      <c r="J28" s="483">
        <v>114.1</v>
      </c>
      <c r="K28" s="483">
        <v>104.1</v>
      </c>
      <c r="L28" s="483">
        <v>95.1</v>
      </c>
      <c r="M28" s="483">
        <v>110</v>
      </c>
      <c r="N28" s="484">
        <f>SUM(B28:M28)</f>
        <v>1336.4999999999998</v>
      </c>
      <c r="O28" s="485">
        <f t="shared" si="0"/>
        <v>94</v>
      </c>
      <c r="P28" s="489"/>
      <c r="Q28" s="490"/>
      <c r="R28" s="490"/>
      <c r="S28" s="489"/>
      <c r="T28" s="489"/>
      <c r="U28" s="489"/>
      <c r="V28" s="489"/>
      <c r="W28" s="489"/>
      <c r="X28" s="489"/>
      <c r="Y28" s="489"/>
      <c r="Z28" s="48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2" t="s">
        <v>223</v>
      </c>
      <c r="B29" s="483">
        <v>84.4</v>
      </c>
      <c r="C29" s="483">
        <v>90.2</v>
      </c>
      <c r="D29" s="483">
        <v>113.2</v>
      </c>
      <c r="E29" s="483">
        <v>112.9</v>
      </c>
      <c r="F29" s="483">
        <v>92.8</v>
      </c>
      <c r="G29" s="483">
        <v>100.2</v>
      </c>
      <c r="H29" s="483">
        <v>103</v>
      </c>
      <c r="I29" s="483"/>
      <c r="J29" s="483"/>
      <c r="K29" s="483"/>
      <c r="L29" s="483"/>
      <c r="M29" s="483"/>
      <c r="N29" s="484"/>
      <c r="O29" s="485"/>
      <c r="P29" s="489"/>
      <c r="Q29" s="491"/>
      <c r="R29" s="491"/>
      <c r="S29" s="489"/>
      <c r="T29" s="489"/>
      <c r="U29" s="489"/>
      <c r="V29" s="489"/>
      <c r="W29" s="489"/>
      <c r="X29" s="489"/>
      <c r="Y29" s="489"/>
      <c r="Z29" s="48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2"/>
      <c r="B53" s="493" t="s">
        <v>89</v>
      </c>
      <c r="C53" s="493" t="s">
        <v>90</v>
      </c>
      <c r="D53" s="493" t="s">
        <v>91</v>
      </c>
      <c r="E53" s="493" t="s">
        <v>92</v>
      </c>
      <c r="F53" s="493" t="s">
        <v>93</v>
      </c>
      <c r="G53" s="493" t="s">
        <v>94</v>
      </c>
      <c r="H53" s="493" t="s">
        <v>95</v>
      </c>
      <c r="I53" s="493" t="s">
        <v>96</v>
      </c>
      <c r="J53" s="493" t="s">
        <v>97</v>
      </c>
      <c r="K53" s="493" t="s">
        <v>98</v>
      </c>
      <c r="L53" s="493" t="s">
        <v>99</v>
      </c>
      <c r="M53" s="493" t="s">
        <v>100</v>
      </c>
      <c r="N53" s="494" t="s">
        <v>146</v>
      </c>
      <c r="O53" s="495" t="s">
        <v>148</v>
      </c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</row>
    <row r="54" spans="1:48" s="415" customFormat="1" ht="11.1" customHeight="1" x14ac:dyDescent="0.15">
      <c r="A54" s="482" t="s">
        <v>196</v>
      </c>
      <c r="B54" s="483">
        <v>84</v>
      </c>
      <c r="C54" s="483">
        <v>84.8</v>
      </c>
      <c r="D54" s="483">
        <v>92.1</v>
      </c>
      <c r="E54" s="483">
        <v>91.6</v>
      </c>
      <c r="F54" s="483">
        <v>101.2</v>
      </c>
      <c r="G54" s="483">
        <v>98.3</v>
      </c>
      <c r="H54" s="483">
        <v>99.7</v>
      </c>
      <c r="I54" s="483">
        <v>93.7</v>
      </c>
      <c r="J54" s="483">
        <v>97.1</v>
      </c>
      <c r="K54" s="483">
        <v>93.4</v>
      </c>
      <c r="L54" s="483">
        <v>102.6</v>
      </c>
      <c r="M54" s="483">
        <v>94.6</v>
      </c>
      <c r="N54" s="484">
        <f>SUM(B54:M54)/12</f>
        <v>94.424999999999997</v>
      </c>
      <c r="O54" s="485">
        <v>107.6</v>
      </c>
      <c r="P54" s="486"/>
      <c r="Q54" s="487"/>
      <c r="R54" s="487"/>
      <c r="S54" s="486"/>
      <c r="T54" s="486"/>
      <c r="U54" s="486"/>
      <c r="V54" s="486"/>
      <c r="W54" s="486"/>
      <c r="X54" s="486"/>
      <c r="Y54" s="486"/>
      <c r="Z54" s="486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</row>
    <row r="55" spans="1:48" s="415" customFormat="1" ht="11.1" customHeight="1" x14ac:dyDescent="0.15">
      <c r="A55" s="10" t="s">
        <v>203</v>
      </c>
      <c r="B55" s="215">
        <v>92.5</v>
      </c>
      <c r="C55" s="215">
        <v>102.9</v>
      </c>
      <c r="D55" s="215">
        <v>99.4</v>
      </c>
      <c r="E55" s="215">
        <v>109.4</v>
      </c>
      <c r="F55" s="215">
        <v>112.9</v>
      </c>
      <c r="G55" s="215">
        <v>124.7</v>
      </c>
      <c r="H55" s="215">
        <v>123</v>
      </c>
      <c r="I55" s="215">
        <v>131.30000000000001</v>
      </c>
      <c r="J55" s="215">
        <v>130.1</v>
      </c>
      <c r="K55" s="215">
        <v>132.19999999999999</v>
      </c>
      <c r="L55" s="215">
        <v>134.30000000000001</v>
      </c>
      <c r="M55" s="215">
        <v>124.2</v>
      </c>
      <c r="N55" s="484">
        <f>SUM(B55:M55)/12</f>
        <v>118.075</v>
      </c>
      <c r="O55" s="485">
        <f t="shared" ref="O55:O57" si="1">ROUND(N55/N54*100,1)</f>
        <v>125</v>
      </c>
      <c r="P55" s="486"/>
      <c r="Q55" s="487"/>
      <c r="R55" s="487"/>
      <c r="S55" s="486"/>
      <c r="T55" s="486"/>
      <c r="U55" s="486"/>
      <c r="V55" s="486"/>
      <c r="W55" s="486"/>
      <c r="X55" s="486"/>
      <c r="Y55" s="486"/>
      <c r="Z55" s="486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</row>
    <row r="56" spans="1:48" s="415" customFormat="1" ht="11.1" customHeight="1" x14ac:dyDescent="0.15">
      <c r="A56" s="10" t="s">
        <v>206</v>
      </c>
      <c r="B56" s="215">
        <v>120.5</v>
      </c>
      <c r="C56" s="215">
        <v>109</v>
      </c>
      <c r="D56" s="215">
        <v>119.8</v>
      </c>
      <c r="E56" s="215">
        <v>121.6</v>
      </c>
      <c r="F56" s="215">
        <v>136.1</v>
      </c>
      <c r="G56" s="215">
        <v>141.5</v>
      </c>
      <c r="H56" s="215">
        <v>138.5</v>
      </c>
      <c r="I56" s="215">
        <v>115.4</v>
      </c>
      <c r="J56" s="215">
        <v>127.1</v>
      </c>
      <c r="K56" s="215">
        <v>139.9</v>
      </c>
      <c r="L56" s="215">
        <v>134.6</v>
      </c>
      <c r="M56" s="215">
        <v>130.80000000000001</v>
      </c>
      <c r="N56" s="484">
        <f>SUM(B56:M56)/12</f>
        <v>127.89999999999999</v>
      </c>
      <c r="O56" s="485">
        <f t="shared" si="1"/>
        <v>108.3</v>
      </c>
      <c r="P56" s="486"/>
      <c r="Q56" s="487"/>
      <c r="R56" s="487"/>
      <c r="S56" s="486"/>
      <c r="T56" s="486"/>
      <c r="U56" s="486"/>
      <c r="V56" s="486"/>
      <c r="W56" s="486"/>
      <c r="X56" s="486"/>
      <c r="Y56" s="486"/>
      <c r="Z56" s="486"/>
      <c r="AA56" s="488"/>
    </row>
    <row r="57" spans="1:48" s="415" customFormat="1" ht="11.1" customHeight="1" x14ac:dyDescent="0.15">
      <c r="A57" s="10" t="s">
        <v>215</v>
      </c>
      <c r="B57" s="215">
        <v>114.1</v>
      </c>
      <c r="C57" s="215">
        <v>119.1</v>
      </c>
      <c r="D57" s="215">
        <v>126.2</v>
      </c>
      <c r="E57" s="215">
        <v>117.7</v>
      </c>
      <c r="F57" s="215">
        <v>126</v>
      </c>
      <c r="G57" s="215">
        <v>138.9</v>
      </c>
      <c r="H57" s="215">
        <v>146.19999999999999</v>
      </c>
      <c r="I57" s="215">
        <v>134.4</v>
      </c>
      <c r="J57" s="215">
        <v>134.19999999999999</v>
      </c>
      <c r="K57" s="215">
        <v>122.9</v>
      </c>
      <c r="L57" s="215">
        <v>124.3</v>
      </c>
      <c r="M57" s="215">
        <v>122.1</v>
      </c>
      <c r="N57" s="484">
        <f>SUM(B57:M57)/12</f>
        <v>127.17499999999997</v>
      </c>
      <c r="O57" s="485">
        <f t="shared" si="1"/>
        <v>99.4</v>
      </c>
      <c r="P57" s="486"/>
      <c r="Q57" s="487"/>
      <c r="R57" s="487"/>
      <c r="S57" s="486"/>
      <c r="T57" s="486"/>
      <c r="U57" s="486"/>
      <c r="V57" s="486"/>
      <c r="W57" s="486"/>
      <c r="X57" s="486"/>
      <c r="Y57" s="486"/>
      <c r="Z57" s="486"/>
      <c r="AA57" s="488"/>
    </row>
    <row r="58" spans="1:48" s="212" customFormat="1" ht="11.1" customHeight="1" x14ac:dyDescent="0.15">
      <c r="A58" s="10" t="s">
        <v>223</v>
      </c>
      <c r="B58" s="215">
        <v>119.6</v>
      </c>
      <c r="C58" s="215">
        <v>116.2</v>
      </c>
      <c r="D58" s="215">
        <v>120.4</v>
      </c>
      <c r="E58" s="215">
        <v>120.3</v>
      </c>
      <c r="F58" s="215">
        <v>123.1</v>
      </c>
      <c r="G58" s="215">
        <v>116.5</v>
      </c>
      <c r="H58" s="215">
        <v>114.8</v>
      </c>
      <c r="I58" s="215"/>
      <c r="J58" s="215"/>
      <c r="K58" s="215"/>
      <c r="L58" s="215"/>
      <c r="M58" s="215"/>
      <c r="N58" s="288"/>
      <c r="O58" s="485"/>
      <c r="P58" s="222"/>
      <c r="Q58" s="480"/>
      <c r="R58" s="480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1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FF"/>
  </sheetPr>
  <dimension ref="A8:BC89"/>
  <sheetViews>
    <sheetView workbookViewId="0">
      <selection activeCell="H90" sqref="H90"/>
    </sheetView>
  </sheetViews>
  <sheetFormatPr defaultRowHeight="9.9499999999999993" customHeight="1" x14ac:dyDescent="0.15"/>
  <cols>
    <col min="1" max="1" width="8" style="497" customWidth="1"/>
    <col min="2" max="13" width="6.125" style="497" customWidth="1"/>
    <col min="14" max="26" width="7.625" style="497" customWidth="1"/>
    <col min="27" max="16384" width="9" style="497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10" t="s">
        <v>196</v>
      </c>
      <c r="B25" s="215">
        <v>6.6</v>
      </c>
      <c r="C25" s="215">
        <v>7.7</v>
      </c>
      <c r="D25" s="215">
        <v>9.9</v>
      </c>
      <c r="E25" s="215">
        <v>10.199999999999999</v>
      </c>
      <c r="F25" s="215">
        <v>10.8</v>
      </c>
      <c r="G25" s="215">
        <v>11</v>
      </c>
      <c r="H25" s="215">
        <v>11</v>
      </c>
      <c r="I25" s="215">
        <v>9.1999999999999993</v>
      </c>
      <c r="J25" s="215">
        <v>9.4</v>
      </c>
      <c r="K25" s="215">
        <v>9.6999999999999993</v>
      </c>
      <c r="L25" s="215">
        <v>11.1</v>
      </c>
      <c r="M25" s="215">
        <v>10.4</v>
      </c>
      <c r="N25" s="288">
        <f>SUM(B25:M25)</f>
        <v>117.00000000000001</v>
      </c>
      <c r="O25" s="283">
        <v>117.1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 x14ac:dyDescent="0.15">
      <c r="A26" s="10" t="s">
        <v>203</v>
      </c>
      <c r="B26" s="215">
        <v>8.6</v>
      </c>
      <c r="C26" s="215">
        <v>10.6</v>
      </c>
      <c r="D26" s="215">
        <v>11.6</v>
      </c>
      <c r="E26" s="215">
        <v>12.5</v>
      </c>
      <c r="F26" s="215">
        <v>12.2</v>
      </c>
      <c r="G26" s="215">
        <v>13.5</v>
      </c>
      <c r="H26" s="215">
        <v>13.8</v>
      </c>
      <c r="I26" s="215">
        <v>12.7</v>
      </c>
      <c r="J26" s="215">
        <v>12.6</v>
      </c>
      <c r="K26" s="215">
        <v>12.5</v>
      </c>
      <c r="L26" s="215">
        <v>12.3</v>
      </c>
      <c r="M26" s="215">
        <v>11</v>
      </c>
      <c r="N26" s="288">
        <f>SUM(B26:M26)</f>
        <v>143.9</v>
      </c>
      <c r="O26" s="283">
        <f>ROUND(N26/N25*100,1)</f>
        <v>123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 x14ac:dyDescent="0.15">
      <c r="A27" s="10" t="s">
        <v>206</v>
      </c>
      <c r="B27" s="215">
        <v>9.1</v>
      </c>
      <c r="C27" s="215">
        <v>8.9</v>
      </c>
      <c r="D27" s="215">
        <v>12.7</v>
      </c>
      <c r="E27" s="215">
        <v>12.4</v>
      </c>
      <c r="F27" s="215">
        <v>12.7</v>
      </c>
      <c r="G27" s="215">
        <v>12.4</v>
      </c>
      <c r="H27" s="215">
        <v>14.8</v>
      </c>
      <c r="I27" s="215">
        <v>12.4</v>
      </c>
      <c r="J27" s="215">
        <v>12.2</v>
      </c>
      <c r="K27" s="215">
        <v>13.1</v>
      </c>
      <c r="L27" s="215">
        <v>11</v>
      </c>
      <c r="M27" s="215">
        <v>10.6</v>
      </c>
      <c r="N27" s="417">
        <f>SUM(B27:M27)</f>
        <v>142.29999999999998</v>
      </c>
      <c r="O27" s="283">
        <f t="shared" ref="O27:O28" si="0">ROUND(N27/N26*100,1)</f>
        <v>98.9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 x14ac:dyDescent="0.15">
      <c r="A28" s="10" t="s">
        <v>215</v>
      </c>
      <c r="B28" s="215">
        <v>9.6</v>
      </c>
      <c r="C28" s="215">
        <v>10.1</v>
      </c>
      <c r="D28" s="215">
        <v>12</v>
      </c>
      <c r="E28" s="215">
        <v>12.2</v>
      </c>
      <c r="F28" s="215">
        <v>12.4</v>
      </c>
      <c r="G28" s="215">
        <v>12.6</v>
      </c>
      <c r="H28" s="215">
        <v>12.7</v>
      </c>
      <c r="I28" s="215">
        <v>9.8000000000000007</v>
      </c>
      <c r="J28" s="215">
        <v>11.4</v>
      </c>
      <c r="K28" s="215">
        <v>10.4</v>
      </c>
      <c r="L28" s="215">
        <v>9.5</v>
      </c>
      <c r="M28" s="215">
        <v>11</v>
      </c>
      <c r="N28" s="288">
        <f>SUM(B28:M28)</f>
        <v>133.69999999999999</v>
      </c>
      <c r="O28" s="283">
        <f t="shared" si="0"/>
        <v>94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 x14ac:dyDescent="0.15">
      <c r="A29" s="10" t="s">
        <v>223</v>
      </c>
      <c r="B29" s="215">
        <v>8.4</v>
      </c>
      <c r="C29" s="215">
        <v>9</v>
      </c>
      <c r="D29" s="215">
        <v>11.3</v>
      </c>
      <c r="E29" s="215">
        <v>11.3</v>
      </c>
      <c r="F29" s="215">
        <v>9.3000000000000007</v>
      </c>
      <c r="G29" s="215">
        <v>10</v>
      </c>
      <c r="H29" s="215">
        <v>10.3</v>
      </c>
      <c r="I29" s="215"/>
      <c r="J29" s="215"/>
      <c r="K29" s="215"/>
      <c r="L29" s="215"/>
      <c r="M29" s="215"/>
      <c r="N29" s="2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 x14ac:dyDescent="0.15">
      <c r="H30" s="266"/>
    </row>
    <row r="53" spans="1:48" s="212" customFormat="1" ht="11.1" customHeight="1" x14ac:dyDescent="0.15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2" t="s">
        <v>146</v>
      </c>
      <c r="O53" s="209" t="s">
        <v>148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 x14ac:dyDescent="0.15">
      <c r="A54" s="10" t="s">
        <v>196</v>
      </c>
      <c r="B54" s="215">
        <v>8.4</v>
      </c>
      <c r="C54" s="215">
        <v>8.5</v>
      </c>
      <c r="D54" s="215">
        <v>9.1999999999999993</v>
      </c>
      <c r="E54" s="215">
        <v>9.1999999999999993</v>
      </c>
      <c r="F54" s="215">
        <v>10.1</v>
      </c>
      <c r="G54" s="215">
        <v>9.8000000000000007</v>
      </c>
      <c r="H54" s="215">
        <v>10</v>
      </c>
      <c r="I54" s="215">
        <v>9.4</v>
      </c>
      <c r="J54" s="215">
        <v>9.6999999999999993</v>
      </c>
      <c r="K54" s="215">
        <v>9.3000000000000007</v>
      </c>
      <c r="L54" s="215">
        <v>10.3</v>
      </c>
      <c r="M54" s="215">
        <v>9.5</v>
      </c>
      <c r="N54" s="288">
        <f>SUM(B54:M54)/12</f>
        <v>9.4500000000000011</v>
      </c>
      <c r="O54" s="283">
        <v>107.6</v>
      </c>
      <c r="P54" s="222"/>
      <c r="Q54" s="385"/>
      <c r="R54" s="385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 x14ac:dyDescent="0.15">
      <c r="A55" s="10" t="s">
        <v>203</v>
      </c>
      <c r="B55" s="215">
        <v>9.3000000000000007</v>
      </c>
      <c r="C55" s="215">
        <v>10.3</v>
      </c>
      <c r="D55" s="215">
        <v>9.9</v>
      </c>
      <c r="E55" s="215">
        <v>10.9</v>
      </c>
      <c r="F55" s="215">
        <v>11.3</v>
      </c>
      <c r="G55" s="215">
        <v>12.5</v>
      </c>
      <c r="H55" s="215">
        <v>12.3</v>
      </c>
      <c r="I55" s="215">
        <v>13.1</v>
      </c>
      <c r="J55" s="215">
        <v>13</v>
      </c>
      <c r="K55" s="215">
        <v>13.2</v>
      </c>
      <c r="L55" s="215">
        <v>13.4</v>
      </c>
      <c r="M55" s="215">
        <v>12.4</v>
      </c>
      <c r="N55" s="288">
        <f>SUM(B55:M55)/12</f>
        <v>11.799999999999999</v>
      </c>
      <c r="O55" s="283">
        <f t="shared" ref="O55:O57" si="1">ROUND(N55/N54*100,1)</f>
        <v>124.9</v>
      </c>
      <c r="P55" s="222"/>
      <c r="Q55" s="385"/>
      <c r="R55" s="385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 x14ac:dyDescent="0.15">
      <c r="A56" s="10" t="s">
        <v>206</v>
      </c>
      <c r="B56" s="215">
        <v>12</v>
      </c>
      <c r="C56" s="215">
        <v>10.9</v>
      </c>
      <c r="D56" s="215">
        <v>12</v>
      </c>
      <c r="E56" s="215">
        <v>12.2</v>
      </c>
      <c r="F56" s="215">
        <v>13.6</v>
      </c>
      <c r="G56" s="215">
        <v>14.2</v>
      </c>
      <c r="H56" s="215">
        <v>13.8</v>
      </c>
      <c r="I56" s="215">
        <v>11.5</v>
      </c>
      <c r="J56" s="215">
        <v>12.7</v>
      </c>
      <c r="K56" s="215">
        <v>14</v>
      </c>
      <c r="L56" s="215">
        <v>13.5</v>
      </c>
      <c r="M56" s="215">
        <v>13.1</v>
      </c>
      <c r="N56" s="288">
        <f>SUM(B56:M56)/12</f>
        <v>12.791666666666664</v>
      </c>
      <c r="O56" s="283">
        <f t="shared" si="1"/>
        <v>108.4</v>
      </c>
      <c r="P56" s="222"/>
      <c r="Q56" s="385"/>
      <c r="R56" s="385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 x14ac:dyDescent="0.15">
      <c r="A57" s="10" t="s">
        <v>215</v>
      </c>
      <c r="B57" s="215">
        <v>11.4</v>
      </c>
      <c r="C57" s="215">
        <v>11.9</v>
      </c>
      <c r="D57" s="215">
        <v>12.6</v>
      </c>
      <c r="E57" s="215">
        <v>11.8</v>
      </c>
      <c r="F57" s="215">
        <v>12.6</v>
      </c>
      <c r="G57" s="215">
        <v>13.9</v>
      </c>
      <c r="H57" s="215">
        <v>14.6</v>
      </c>
      <c r="I57" s="215">
        <v>13.4</v>
      </c>
      <c r="J57" s="215">
        <v>13.4</v>
      </c>
      <c r="K57" s="215">
        <v>12.3</v>
      </c>
      <c r="L57" s="215">
        <v>12.4</v>
      </c>
      <c r="M57" s="215">
        <v>12.2</v>
      </c>
      <c r="N57" s="288">
        <f>SUM(B57:M57)/12</f>
        <v>12.708333333333334</v>
      </c>
      <c r="O57" s="283">
        <f t="shared" si="1"/>
        <v>99.3</v>
      </c>
      <c r="P57" s="222"/>
      <c r="Q57" s="385"/>
      <c r="R57" s="385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 x14ac:dyDescent="0.15">
      <c r="A58" s="10" t="s">
        <v>223</v>
      </c>
      <c r="B58" s="215">
        <v>12</v>
      </c>
      <c r="C58" s="215">
        <v>11.6</v>
      </c>
      <c r="D58" s="215">
        <v>12</v>
      </c>
      <c r="E58" s="215">
        <v>12</v>
      </c>
      <c r="F58" s="215">
        <v>12.3</v>
      </c>
      <c r="G58" s="215">
        <v>11.7</v>
      </c>
      <c r="H58" s="215">
        <v>11.5</v>
      </c>
      <c r="I58" s="215"/>
      <c r="J58" s="215"/>
      <c r="K58" s="215"/>
      <c r="L58" s="215"/>
      <c r="M58" s="215"/>
      <c r="N58" s="288"/>
      <c r="O58" s="283"/>
      <c r="P58" s="222"/>
      <c r="Q58" s="480"/>
      <c r="R58" s="480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1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H90" sqref="H90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196</v>
      </c>
      <c r="B25" s="215">
        <v>14.4</v>
      </c>
      <c r="C25" s="215">
        <v>14.3</v>
      </c>
      <c r="D25" s="215">
        <v>14.8</v>
      </c>
      <c r="E25" s="215">
        <v>15.4</v>
      </c>
      <c r="F25" s="215">
        <v>14</v>
      </c>
      <c r="G25" s="215">
        <v>14.7</v>
      </c>
      <c r="H25" s="215">
        <v>14</v>
      </c>
      <c r="I25" s="215">
        <v>13.2</v>
      </c>
      <c r="J25" s="215">
        <v>15.8</v>
      </c>
      <c r="K25" s="215">
        <v>14.9</v>
      </c>
      <c r="L25" s="215">
        <v>15.2</v>
      </c>
      <c r="M25" s="450">
        <v>14.8</v>
      </c>
      <c r="N25" s="288">
        <f>SUM(B25:M25)</f>
        <v>175.50000000000003</v>
      </c>
      <c r="O25" s="283">
        <v>96.9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203</v>
      </c>
      <c r="B26" s="215">
        <v>14.1</v>
      </c>
      <c r="C26" s="215">
        <v>14.9</v>
      </c>
      <c r="D26" s="215">
        <v>16.399999999999999</v>
      </c>
      <c r="E26" s="215">
        <v>16.100000000000001</v>
      </c>
      <c r="F26" s="215">
        <v>15.5</v>
      </c>
      <c r="G26" s="215">
        <v>16.8</v>
      </c>
      <c r="H26" s="215">
        <v>16.100000000000001</v>
      </c>
      <c r="I26" s="215">
        <v>15</v>
      </c>
      <c r="J26" s="215">
        <v>17.8</v>
      </c>
      <c r="K26" s="215">
        <v>16.899999999999999</v>
      </c>
      <c r="L26" s="215">
        <v>15.7</v>
      </c>
      <c r="M26" s="450">
        <v>15.7</v>
      </c>
      <c r="N26" s="288">
        <f>SUM(B26:M26)</f>
        <v>191</v>
      </c>
      <c r="O26" s="283">
        <f>SUM(N26/N25)*100</f>
        <v>108.83190883190881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206</v>
      </c>
      <c r="B27" s="215">
        <v>14.6</v>
      </c>
      <c r="C27" s="215">
        <v>14.9</v>
      </c>
      <c r="D27" s="215">
        <v>16</v>
      </c>
      <c r="E27" s="215">
        <v>15.6</v>
      </c>
      <c r="F27" s="215">
        <v>15.5</v>
      </c>
      <c r="G27" s="215">
        <v>15.8</v>
      </c>
      <c r="H27" s="215">
        <v>15.8</v>
      </c>
      <c r="I27" s="215">
        <v>15.3</v>
      </c>
      <c r="J27" s="215">
        <v>19.3</v>
      </c>
      <c r="K27" s="215">
        <v>20.3</v>
      </c>
      <c r="L27" s="215">
        <v>21.1</v>
      </c>
      <c r="M27" s="450">
        <v>18.5</v>
      </c>
      <c r="N27" s="388">
        <f>SUM(B27:M27)</f>
        <v>202.7</v>
      </c>
      <c r="O27" s="283">
        <f>SUM(N27/N26)*100</f>
        <v>106.12565445026176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215</v>
      </c>
      <c r="B28" s="215">
        <v>20</v>
      </c>
      <c r="C28" s="215">
        <v>20.100000000000001</v>
      </c>
      <c r="D28" s="215">
        <v>21.2</v>
      </c>
      <c r="E28" s="215">
        <v>22.7</v>
      </c>
      <c r="F28" s="215">
        <v>21.8</v>
      </c>
      <c r="G28" s="215">
        <v>21.8</v>
      </c>
      <c r="H28" s="215">
        <v>23.4</v>
      </c>
      <c r="I28" s="215">
        <v>20.3</v>
      </c>
      <c r="J28" s="215">
        <v>23.3</v>
      </c>
      <c r="K28" s="215">
        <v>22.7</v>
      </c>
      <c r="L28" s="215">
        <v>21.9</v>
      </c>
      <c r="M28" s="450">
        <v>20.8</v>
      </c>
      <c r="N28" s="388">
        <f>SUM(B28:M28)</f>
        <v>260</v>
      </c>
      <c r="O28" s="283">
        <f>SUM(N28/N27)*100</f>
        <v>128.26837691169217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224</v>
      </c>
      <c r="B29" s="215">
        <v>20.3</v>
      </c>
      <c r="C29" s="215">
        <v>21.9</v>
      </c>
      <c r="D29" s="215">
        <v>25.5</v>
      </c>
      <c r="E29" s="215">
        <v>26.2</v>
      </c>
      <c r="F29" s="215">
        <v>20.399999999999999</v>
      </c>
      <c r="G29" s="215">
        <v>21.6</v>
      </c>
      <c r="H29" s="215">
        <v>23.6</v>
      </c>
      <c r="I29" s="215"/>
      <c r="J29" s="215"/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196</v>
      </c>
      <c r="B54" s="215">
        <v>22.8</v>
      </c>
      <c r="C54" s="215">
        <v>22.7</v>
      </c>
      <c r="D54" s="215">
        <v>21.7</v>
      </c>
      <c r="E54" s="215">
        <v>21.4</v>
      </c>
      <c r="F54" s="215">
        <v>22</v>
      </c>
      <c r="G54" s="215">
        <v>21.7</v>
      </c>
      <c r="H54" s="215">
        <v>21.6</v>
      </c>
      <c r="I54" s="215">
        <v>21.9</v>
      </c>
      <c r="J54" s="215">
        <v>22.5</v>
      </c>
      <c r="K54" s="215">
        <v>22.3</v>
      </c>
      <c r="L54" s="215">
        <v>22.7</v>
      </c>
      <c r="M54" s="215">
        <v>22.4</v>
      </c>
      <c r="N54" s="288">
        <f t="shared" ref="N54:N57" si="0">SUM(B54:M54)/12</f>
        <v>22.141666666666666</v>
      </c>
      <c r="O54" s="283">
        <v>101.9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203</v>
      </c>
      <c r="B55" s="215">
        <v>22.9</v>
      </c>
      <c r="C55" s="215">
        <v>22.8</v>
      </c>
      <c r="D55" s="215">
        <v>23.1</v>
      </c>
      <c r="E55" s="215">
        <v>23.2</v>
      </c>
      <c r="F55" s="215">
        <v>23</v>
      </c>
      <c r="G55" s="215">
        <v>23.1</v>
      </c>
      <c r="H55" s="215">
        <v>22.7</v>
      </c>
      <c r="I55" s="215">
        <v>22.8</v>
      </c>
      <c r="J55" s="215">
        <v>23.7</v>
      </c>
      <c r="K55" s="215">
        <v>24.1</v>
      </c>
      <c r="L55" s="215">
        <v>24.6</v>
      </c>
      <c r="M55" s="215">
        <v>24.6</v>
      </c>
      <c r="N55" s="288">
        <f t="shared" si="0"/>
        <v>23.383333333333336</v>
      </c>
      <c r="O55" s="283">
        <f>SUM(N55/N54)*100</f>
        <v>105.60782837786979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206</v>
      </c>
      <c r="B56" s="215">
        <v>24.8</v>
      </c>
      <c r="C56" s="215">
        <v>25.3</v>
      </c>
      <c r="D56" s="215">
        <v>24.4</v>
      </c>
      <c r="E56" s="215">
        <v>23.9</v>
      </c>
      <c r="F56" s="215">
        <v>23.3</v>
      </c>
      <c r="G56" s="215">
        <v>23.4</v>
      </c>
      <c r="H56" s="215">
        <v>23.5</v>
      </c>
      <c r="I56" s="215">
        <v>23.2</v>
      </c>
      <c r="J56" s="215">
        <v>26.7</v>
      </c>
      <c r="K56" s="215">
        <v>29.6</v>
      </c>
      <c r="L56" s="215">
        <v>30.7</v>
      </c>
      <c r="M56" s="215">
        <v>29.8</v>
      </c>
      <c r="N56" s="288">
        <f t="shared" si="0"/>
        <v>25.716666666666665</v>
      </c>
      <c r="O56" s="283">
        <f t="shared" ref="O56:O57" si="1">SUM(N56/N55)*100</f>
        <v>109.97861724875264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215</v>
      </c>
      <c r="B57" s="215">
        <v>29.9</v>
      </c>
      <c r="C57" s="215">
        <v>30.7</v>
      </c>
      <c r="D57" s="215">
        <v>30.6</v>
      </c>
      <c r="E57" s="215">
        <v>31.5</v>
      </c>
      <c r="F57" s="215">
        <v>30.7</v>
      </c>
      <c r="G57" s="215">
        <v>30.4</v>
      </c>
      <c r="H57" s="215">
        <v>31.2</v>
      </c>
      <c r="I57" s="215">
        <v>31.6</v>
      </c>
      <c r="J57" s="215">
        <v>30.1</v>
      </c>
      <c r="K57" s="215">
        <v>31.2</v>
      </c>
      <c r="L57" s="215">
        <v>32.200000000000003</v>
      </c>
      <c r="M57" s="215">
        <v>30.2</v>
      </c>
      <c r="N57" s="288">
        <f t="shared" si="0"/>
        <v>30.858333333333331</v>
      </c>
      <c r="O57" s="283">
        <f t="shared" si="1"/>
        <v>119.99351911860012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224</v>
      </c>
      <c r="B58" s="215">
        <v>31.5</v>
      </c>
      <c r="C58" s="215">
        <v>32.5</v>
      </c>
      <c r="D58" s="215">
        <v>33.299999999999997</v>
      </c>
      <c r="E58" s="215">
        <v>34</v>
      </c>
      <c r="F58" s="215">
        <v>33.9</v>
      </c>
      <c r="G58" s="215">
        <v>32.9</v>
      </c>
      <c r="H58" s="215">
        <v>31</v>
      </c>
      <c r="I58" s="215"/>
      <c r="J58" s="215"/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196</v>
      </c>
      <c r="B84" s="206">
        <v>62.2</v>
      </c>
      <c r="C84" s="206">
        <v>62.8</v>
      </c>
      <c r="D84" s="206">
        <v>69</v>
      </c>
      <c r="E84" s="206">
        <v>72.2</v>
      </c>
      <c r="F84" s="206">
        <v>63.1</v>
      </c>
      <c r="G84" s="206">
        <v>68</v>
      </c>
      <c r="H84" s="206">
        <v>64.5</v>
      </c>
      <c r="I84" s="206">
        <v>59.7</v>
      </c>
      <c r="J84" s="206">
        <v>70</v>
      </c>
      <c r="K84" s="206">
        <v>67</v>
      </c>
      <c r="L84" s="206">
        <v>66.400000000000006</v>
      </c>
      <c r="M84" s="206">
        <v>66.3</v>
      </c>
      <c r="N84" s="287">
        <f t="shared" ref="N84:N87" si="2">SUM(B84:M84)/12</f>
        <v>65.933333333333323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203</v>
      </c>
      <c r="B85" s="206">
        <v>61.1</v>
      </c>
      <c r="C85" s="206">
        <v>65.400000000000006</v>
      </c>
      <c r="D85" s="206">
        <v>70.900000000000006</v>
      </c>
      <c r="E85" s="206">
        <v>69.2</v>
      </c>
      <c r="F85" s="206">
        <v>67.3</v>
      </c>
      <c r="G85" s="206">
        <v>72.8</v>
      </c>
      <c r="H85" s="206">
        <v>71.2</v>
      </c>
      <c r="I85" s="206">
        <v>66</v>
      </c>
      <c r="J85" s="206">
        <v>74.900000000000006</v>
      </c>
      <c r="K85" s="206">
        <v>69.900000000000006</v>
      </c>
      <c r="L85" s="206">
        <v>63.4</v>
      </c>
      <c r="M85" s="206">
        <v>63.8</v>
      </c>
      <c r="N85" s="287">
        <f t="shared" si="2"/>
        <v>67.99166666666666</v>
      </c>
      <c r="O85" s="208">
        <f t="shared" ref="O85:O87" si="3">ROUND(N85/N84*100,1)</f>
        <v>103.1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206</v>
      </c>
      <c r="B86" s="206">
        <v>58.8</v>
      </c>
      <c r="C86" s="206">
        <v>58.5</v>
      </c>
      <c r="D86" s="206">
        <v>66.2</v>
      </c>
      <c r="E86" s="206">
        <v>65.8</v>
      </c>
      <c r="F86" s="206">
        <v>67.099999999999994</v>
      </c>
      <c r="G86" s="206">
        <v>67.3</v>
      </c>
      <c r="H86" s="206">
        <v>67.099999999999994</v>
      </c>
      <c r="I86" s="206">
        <v>66.2</v>
      </c>
      <c r="J86" s="206">
        <v>70.3</v>
      </c>
      <c r="K86" s="206">
        <v>67.099999999999994</v>
      </c>
      <c r="L86" s="206">
        <v>68.2</v>
      </c>
      <c r="M86" s="206">
        <v>62.5</v>
      </c>
      <c r="N86" s="287">
        <f t="shared" si="2"/>
        <v>65.424999999999997</v>
      </c>
      <c r="O86" s="208">
        <f t="shared" si="3"/>
        <v>96.2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215</v>
      </c>
      <c r="B87" s="206">
        <v>67.099999999999994</v>
      </c>
      <c r="C87" s="206">
        <v>65</v>
      </c>
      <c r="D87" s="206">
        <v>69.599999999999994</v>
      </c>
      <c r="E87" s="206">
        <v>71.8</v>
      </c>
      <c r="F87" s="206">
        <v>71.3</v>
      </c>
      <c r="G87" s="206">
        <v>71.900000000000006</v>
      </c>
      <c r="H87" s="206">
        <v>74.599999999999994</v>
      </c>
      <c r="I87" s="206">
        <v>64.2</v>
      </c>
      <c r="J87" s="206">
        <v>77.900000000000006</v>
      </c>
      <c r="K87" s="206">
        <v>72.5</v>
      </c>
      <c r="L87" s="206">
        <v>67.5</v>
      </c>
      <c r="M87" s="206">
        <v>70</v>
      </c>
      <c r="N87" s="287">
        <f t="shared" si="2"/>
        <v>70.283333333333346</v>
      </c>
      <c r="O87" s="208">
        <f t="shared" si="3"/>
        <v>107.4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224</v>
      </c>
      <c r="B88" s="206">
        <v>63.7</v>
      </c>
      <c r="C88" s="206">
        <v>66.900000000000006</v>
      </c>
      <c r="D88" s="206">
        <v>76.400000000000006</v>
      </c>
      <c r="E88" s="206">
        <v>76.900000000000006</v>
      </c>
      <c r="F88" s="206">
        <v>60.2</v>
      </c>
      <c r="G88" s="206">
        <v>66.400000000000006</v>
      </c>
      <c r="H88" s="206">
        <v>77</v>
      </c>
      <c r="I88" s="206"/>
      <c r="J88" s="206"/>
      <c r="K88" s="206"/>
      <c r="L88" s="206"/>
      <c r="M88" s="206"/>
      <c r="N88" s="287"/>
      <c r="O88" s="208"/>
      <c r="P88" s="57"/>
      <c r="Q88" s="479"/>
      <c r="R88" s="479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10" workbookViewId="0">
      <selection activeCell="N37" sqref="N37"/>
    </sheetView>
  </sheetViews>
  <sheetFormatPr defaultColWidth="10.625" defaultRowHeight="13.5" x14ac:dyDescent="0.15"/>
  <cols>
    <col min="1" max="1" width="8.5" style="474" customWidth="1"/>
    <col min="2" max="2" width="13.375" style="474" customWidth="1"/>
    <col min="3" max="16384" width="10.625" style="474"/>
  </cols>
  <sheetData>
    <row r="1" spans="1:13" ht="17.25" customHeight="1" x14ac:dyDescent="0.2">
      <c r="A1" s="561" t="s">
        <v>154</v>
      </c>
      <c r="F1" s="201"/>
      <c r="G1" s="201"/>
      <c r="H1" s="201"/>
    </row>
    <row r="2" spans="1:13" x14ac:dyDescent="0.15">
      <c r="A2" s="555"/>
    </row>
    <row r="3" spans="1:13" ht="17.25" x14ac:dyDescent="0.2">
      <c r="A3" s="555"/>
      <c r="C3" s="201"/>
    </row>
    <row r="4" spans="1:13" ht="17.25" x14ac:dyDescent="0.2">
      <c r="A4" s="555"/>
      <c r="J4" s="201"/>
      <c r="K4" s="201"/>
      <c r="L4" s="201"/>
      <c r="M4" s="201"/>
    </row>
    <row r="5" spans="1:13" x14ac:dyDescent="0.15">
      <c r="A5" s="555"/>
    </row>
    <row r="6" spans="1:13" x14ac:dyDescent="0.15">
      <c r="A6" s="555"/>
    </row>
    <row r="7" spans="1:13" x14ac:dyDescent="0.15">
      <c r="A7" s="555"/>
    </row>
    <row r="8" spans="1:13" x14ac:dyDescent="0.15">
      <c r="A8" s="555"/>
    </row>
    <row r="9" spans="1:13" x14ac:dyDescent="0.15">
      <c r="A9" s="555"/>
    </row>
    <row r="10" spans="1:13" x14ac:dyDescent="0.15">
      <c r="A10" s="555"/>
    </row>
    <row r="11" spans="1:13" x14ac:dyDescent="0.15">
      <c r="A11" s="555"/>
    </row>
    <row r="12" spans="1:13" x14ac:dyDescent="0.15">
      <c r="A12" s="555"/>
    </row>
    <row r="13" spans="1:13" x14ac:dyDescent="0.15">
      <c r="A13" s="555"/>
    </row>
    <row r="14" spans="1:13" x14ac:dyDescent="0.15">
      <c r="A14" s="555"/>
    </row>
    <row r="15" spans="1:13" x14ac:dyDescent="0.15">
      <c r="A15" s="555"/>
    </row>
    <row r="16" spans="1:13" x14ac:dyDescent="0.15">
      <c r="A16" s="555"/>
    </row>
    <row r="17" spans="1:15" x14ac:dyDescent="0.15">
      <c r="A17" s="555"/>
    </row>
    <row r="18" spans="1:15" x14ac:dyDescent="0.15">
      <c r="A18" s="555"/>
    </row>
    <row r="19" spans="1:15" x14ac:dyDescent="0.15">
      <c r="A19" s="555"/>
    </row>
    <row r="20" spans="1:15" x14ac:dyDescent="0.15">
      <c r="A20" s="555"/>
    </row>
    <row r="21" spans="1:15" x14ac:dyDescent="0.15">
      <c r="A21" s="555"/>
    </row>
    <row r="22" spans="1:15" x14ac:dyDescent="0.15">
      <c r="A22" s="555"/>
    </row>
    <row r="23" spans="1:15" x14ac:dyDescent="0.15">
      <c r="A23" s="555"/>
    </row>
    <row r="24" spans="1:15" x14ac:dyDescent="0.15">
      <c r="A24" s="555"/>
    </row>
    <row r="25" spans="1:15" x14ac:dyDescent="0.15">
      <c r="A25" s="555"/>
    </row>
    <row r="26" spans="1:15" x14ac:dyDescent="0.15">
      <c r="A26" s="555"/>
    </row>
    <row r="27" spans="1:15" x14ac:dyDescent="0.15">
      <c r="A27" s="555"/>
    </row>
    <row r="28" spans="1:15" x14ac:dyDescent="0.15">
      <c r="A28" s="555"/>
    </row>
    <row r="29" spans="1:15" x14ac:dyDescent="0.15">
      <c r="A29" s="555"/>
      <c r="O29" s="471"/>
    </row>
    <row r="30" spans="1:15" x14ac:dyDescent="0.15">
      <c r="A30" s="555"/>
    </row>
    <row r="31" spans="1:15" x14ac:dyDescent="0.15">
      <c r="A31" s="555"/>
    </row>
    <row r="32" spans="1:15" x14ac:dyDescent="0.15">
      <c r="A32" s="555"/>
    </row>
    <row r="33" spans="1:15" x14ac:dyDescent="0.15">
      <c r="A33" s="555"/>
    </row>
    <row r="34" spans="1:15" x14ac:dyDescent="0.15">
      <c r="A34" s="555"/>
    </row>
    <row r="35" spans="1:15" s="51" customFormat="1" ht="20.100000000000001" customHeight="1" x14ac:dyDescent="0.15">
      <c r="A35" s="555"/>
      <c r="B35" s="501" t="s">
        <v>204</v>
      </c>
      <c r="C35" s="501" t="s">
        <v>144</v>
      </c>
      <c r="D35" s="501" t="s">
        <v>153</v>
      </c>
      <c r="E35" s="501" t="s">
        <v>184</v>
      </c>
      <c r="F35" s="501" t="s">
        <v>185</v>
      </c>
      <c r="G35" s="502" t="s">
        <v>188</v>
      </c>
      <c r="H35" s="503" t="s">
        <v>191</v>
      </c>
      <c r="I35" s="503" t="s">
        <v>196</v>
      </c>
      <c r="J35" s="503" t="s">
        <v>203</v>
      </c>
      <c r="K35" s="503" t="s">
        <v>206</v>
      </c>
      <c r="L35" s="503" t="s">
        <v>211</v>
      </c>
      <c r="M35" s="504" t="s">
        <v>236</v>
      </c>
      <c r="N35" s="56"/>
      <c r="O35" s="203"/>
    </row>
    <row r="36" spans="1:15" ht="25.5" customHeight="1" x14ac:dyDescent="0.15">
      <c r="A36" s="555"/>
      <c r="B36" s="269" t="s">
        <v>130</v>
      </c>
      <c r="C36" s="380">
        <v>101.6</v>
      </c>
      <c r="D36" s="380">
        <v>107.2</v>
      </c>
      <c r="E36" s="380">
        <v>105</v>
      </c>
      <c r="F36" s="380">
        <v>95.8</v>
      </c>
      <c r="G36" s="380">
        <v>99.5</v>
      </c>
      <c r="H36" s="380">
        <v>100.7</v>
      </c>
      <c r="I36" s="380">
        <v>106.9</v>
      </c>
      <c r="J36" s="380">
        <v>108.5</v>
      </c>
      <c r="K36" s="380">
        <v>114.8</v>
      </c>
      <c r="L36" s="380">
        <v>122.6</v>
      </c>
      <c r="M36" s="380">
        <v>124.4</v>
      </c>
      <c r="N36" s="1"/>
      <c r="O36" s="1"/>
    </row>
    <row r="37" spans="1:15" ht="25.5" customHeight="1" x14ac:dyDescent="0.15">
      <c r="A37" s="555"/>
      <c r="B37" s="268" t="s">
        <v>158</v>
      </c>
      <c r="C37" s="380">
        <v>215.3</v>
      </c>
      <c r="D37" s="380">
        <v>214.8</v>
      </c>
      <c r="E37" s="380">
        <v>215</v>
      </c>
      <c r="F37" s="380">
        <v>220.5</v>
      </c>
      <c r="G37" s="380">
        <v>225.3</v>
      </c>
      <c r="H37" s="380">
        <v>226.3</v>
      </c>
      <c r="I37" s="380">
        <v>228.9</v>
      </c>
      <c r="J37" s="380">
        <v>231.8</v>
      </c>
      <c r="K37" s="380">
        <v>234.9</v>
      </c>
      <c r="L37" s="380">
        <v>240.8</v>
      </c>
      <c r="M37" s="380">
        <v>232</v>
      </c>
      <c r="N37" s="1"/>
      <c r="O37" s="1"/>
    </row>
    <row r="38" spans="1:15" ht="24.75" customHeight="1" x14ac:dyDescent="0.15">
      <c r="A38" s="555"/>
      <c r="B38" s="242" t="s">
        <v>157</v>
      </c>
      <c r="C38" s="380">
        <v>174</v>
      </c>
      <c r="D38" s="380">
        <v>174</v>
      </c>
      <c r="E38" s="380">
        <v>174</v>
      </c>
      <c r="F38" s="380">
        <v>173</v>
      </c>
      <c r="G38" s="380">
        <v>171</v>
      </c>
      <c r="H38" s="380">
        <v>171</v>
      </c>
      <c r="I38" s="380">
        <v>171</v>
      </c>
      <c r="J38" s="380">
        <v>171</v>
      </c>
      <c r="K38" s="380">
        <v>170</v>
      </c>
      <c r="L38" s="380">
        <v>171</v>
      </c>
      <c r="M38" s="380">
        <v>168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J24" sqref="J24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67" t="s">
        <v>237</v>
      </c>
      <c r="C1" s="567"/>
      <c r="D1" s="567"/>
      <c r="E1" s="567"/>
      <c r="F1" s="567"/>
      <c r="G1" s="568" t="s">
        <v>155</v>
      </c>
      <c r="H1" s="568"/>
      <c r="I1" s="568"/>
      <c r="J1" s="309" t="s">
        <v>132</v>
      </c>
      <c r="K1" s="5"/>
      <c r="M1" s="5" t="s">
        <v>198</v>
      </c>
    </row>
    <row r="2" spans="1:15" x14ac:dyDescent="0.15">
      <c r="A2" s="306"/>
      <c r="B2" s="567"/>
      <c r="C2" s="567"/>
      <c r="D2" s="567"/>
      <c r="E2" s="567"/>
      <c r="F2" s="567"/>
      <c r="G2" s="568"/>
      <c r="H2" s="568"/>
      <c r="I2" s="568"/>
      <c r="J2" s="463">
        <v>191440</v>
      </c>
      <c r="K2" s="7" t="s">
        <v>134</v>
      </c>
      <c r="L2" s="278">
        <f t="shared" ref="L2:L7" si="0">SUM(J2)</f>
        <v>191440</v>
      </c>
      <c r="M2" s="463">
        <v>131586</v>
      </c>
    </row>
    <row r="3" spans="1:15" x14ac:dyDescent="0.15">
      <c r="J3" s="463">
        <v>418657</v>
      </c>
      <c r="K3" s="5" t="s">
        <v>135</v>
      </c>
      <c r="L3" s="278">
        <f t="shared" si="0"/>
        <v>418657</v>
      </c>
      <c r="M3" s="463">
        <v>278211</v>
      </c>
    </row>
    <row r="4" spans="1:15" x14ac:dyDescent="0.15">
      <c r="J4" s="463">
        <v>502755</v>
      </c>
      <c r="K4" s="5" t="s">
        <v>124</v>
      </c>
      <c r="L4" s="278">
        <f t="shared" si="0"/>
        <v>502755</v>
      </c>
      <c r="M4" s="463">
        <v>332948</v>
      </c>
    </row>
    <row r="5" spans="1:15" x14ac:dyDescent="0.15">
      <c r="J5" s="463">
        <v>151070</v>
      </c>
      <c r="K5" s="5" t="s">
        <v>104</v>
      </c>
      <c r="L5" s="278">
        <f t="shared" si="0"/>
        <v>151070</v>
      </c>
      <c r="M5" s="463">
        <v>121621</v>
      </c>
    </row>
    <row r="6" spans="1:15" x14ac:dyDescent="0.15">
      <c r="J6" s="463">
        <v>246495</v>
      </c>
      <c r="K6" s="5" t="s">
        <v>122</v>
      </c>
      <c r="L6" s="278">
        <f t="shared" si="0"/>
        <v>246495</v>
      </c>
      <c r="M6" s="463">
        <v>143187</v>
      </c>
    </row>
    <row r="7" spans="1:15" x14ac:dyDescent="0.15">
      <c r="J7" s="463">
        <v>809473</v>
      </c>
      <c r="K7" s="5" t="s">
        <v>125</v>
      </c>
      <c r="L7" s="278">
        <f t="shared" si="0"/>
        <v>809473</v>
      </c>
      <c r="M7" s="463">
        <v>542009</v>
      </c>
    </row>
    <row r="8" spans="1:15" x14ac:dyDescent="0.15">
      <c r="J8" s="278">
        <f>SUM(J2:J7)</f>
        <v>2319890</v>
      </c>
      <c r="K8" s="5" t="s">
        <v>111</v>
      </c>
      <c r="L8" s="60">
        <f>SUM(L2:L7)</f>
        <v>2319890</v>
      </c>
      <c r="M8" s="531">
        <f>SUM(M2:M7)</f>
        <v>1549562</v>
      </c>
    </row>
    <row r="10" spans="1:15" x14ac:dyDescent="0.15">
      <c r="K10" s="5"/>
      <c r="L10" s="5" t="s">
        <v>198</v>
      </c>
      <c r="M10" s="5" t="s">
        <v>136</v>
      </c>
      <c r="N10" s="5"/>
      <c r="O10" s="5" t="s">
        <v>156</v>
      </c>
    </row>
    <row r="11" spans="1:15" x14ac:dyDescent="0.15">
      <c r="K11" s="7" t="s">
        <v>134</v>
      </c>
      <c r="L11" s="278">
        <f>SUM(M2)</f>
        <v>131586</v>
      </c>
      <c r="M11" s="278">
        <f t="shared" ref="M11:M17" si="1">SUM(N11-L11)</f>
        <v>59854</v>
      </c>
      <c r="N11" s="278">
        <f t="shared" ref="N11:N17" si="2">SUM(L2)</f>
        <v>191440</v>
      </c>
      <c r="O11" s="464">
        <f>SUM(L11/N11)</f>
        <v>0.68734851650647721</v>
      </c>
    </row>
    <row r="12" spans="1:15" x14ac:dyDescent="0.15">
      <c r="K12" s="5" t="s">
        <v>135</v>
      </c>
      <c r="L12" s="278">
        <f t="shared" ref="L12:L17" si="3">SUM(M3)</f>
        <v>278211</v>
      </c>
      <c r="M12" s="278">
        <f t="shared" si="1"/>
        <v>140446</v>
      </c>
      <c r="N12" s="278">
        <f t="shared" si="2"/>
        <v>418657</v>
      </c>
      <c r="O12" s="464">
        <f t="shared" ref="O12:O17" si="4">SUM(L12/N12)</f>
        <v>0.66453206324031366</v>
      </c>
    </row>
    <row r="13" spans="1:15" x14ac:dyDescent="0.15">
      <c r="K13" s="5" t="s">
        <v>124</v>
      </c>
      <c r="L13" s="278">
        <f t="shared" si="3"/>
        <v>332948</v>
      </c>
      <c r="M13" s="278">
        <f t="shared" si="1"/>
        <v>169807</v>
      </c>
      <c r="N13" s="278">
        <f t="shared" si="2"/>
        <v>502755</v>
      </c>
      <c r="O13" s="464">
        <f t="shared" si="4"/>
        <v>0.66224701892571924</v>
      </c>
    </row>
    <row r="14" spans="1:15" x14ac:dyDescent="0.15">
      <c r="K14" s="5" t="s">
        <v>104</v>
      </c>
      <c r="L14" s="278">
        <f t="shared" si="3"/>
        <v>121621</v>
      </c>
      <c r="M14" s="278">
        <f t="shared" si="1"/>
        <v>29449</v>
      </c>
      <c r="N14" s="278">
        <f t="shared" si="2"/>
        <v>151070</v>
      </c>
      <c r="O14" s="464">
        <f t="shared" si="4"/>
        <v>0.80506387767260212</v>
      </c>
    </row>
    <row r="15" spans="1:15" x14ac:dyDescent="0.15">
      <c r="K15" s="5" t="s">
        <v>122</v>
      </c>
      <c r="L15" s="278">
        <f t="shared" si="3"/>
        <v>143187</v>
      </c>
      <c r="M15" s="278">
        <f t="shared" si="1"/>
        <v>103308</v>
      </c>
      <c r="N15" s="278">
        <f t="shared" si="2"/>
        <v>246495</v>
      </c>
      <c r="O15" s="464">
        <f t="shared" si="4"/>
        <v>0.58089210734497654</v>
      </c>
    </row>
    <row r="16" spans="1:15" x14ac:dyDescent="0.15">
      <c r="K16" s="5" t="s">
        <v>125</v>
      </c>
      <c r="L16" s="278">
        <f t="shared" si="3"/>
        <v>542009</v>
      </c>
      <c r="M16" s="278">
        <f t="shared" si="1"/>
        <v>267464</v>
      </c>
      <c r="N16" s="278">
        <f t="shared" si="2"/>
        <v>809473</v>
      </c>
      <c r="O16" s="464">
        <f t="shared" si="4"/>
        <v>0.66958255556392865</v>
      </c>
    </row>
    <row r="17" spans="11:15" x14ac:dyDescent="0.15">
      <c r="K17" s="5" t="s">
        <v>111</v>
      </c>
      <c r="L17" s="278">
        <f t="shared" si="3"/>
        <v>1549562</v>
      </c>
      <c r="M17" s="278">
        <f t="shared" si="1"/>
        <v>770328</v>
      </c>
      <c r="N17" s="278">
        <f t="shared" si="2"/>
        <v>2319890</v>
      </c>
      <c r="O17" s="532">
        <f t="shared" si="4"/>
        <v>0.66794632504127349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69" t="s">
        <v>132</v>
      </c>
      <c r="D56" s="570"/>
      <c r="E56" s="569" t="s">
        <v>133</v>
      </c>
      <c r="F56" s="570"/>
      <c r="G56" s="573" t="s">
        <v>138</v>
      </c>
      <c r="H56" s="569" t="s">
        <v>139</v>
      </c>
      <c r="I56" s="570"/>
    </row>
    <row r="57" spans="1:11" ht="14.25" x14ac:dyDescent="0.15">
      <c r="A57" s="45" t="s">
        <v>140</v>
      </c>
      <c r="B57" s="46"/>
      <c r="C57" s="571"/>
      <c r="D57" s="572"/>
      <c r="E57" s="571"/>
      <c r="F57" s="572"/>
      <c r="G57" s="574"/>
      <c r="H57" s="571"/>
      <c r="I57" s="572"/>
    </row>
    <row r="58" spans="1:11" ht="19.5" customHeight="1" x14ac:dyDescent="0.15">
      <c r="A58" s="50" t="s">
        <v>141</v>
      </c>
      <c r="B58" s="47"/>
      <c r="C58" s="564" t="s">
        <v>190</v>
      </c>
      <c r="D58" s="563"/>
      <c r="E58" s="565" t="s">
        <v>225</v>
      </c>
      <c r="F58" s="563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62" t="s">
        <v>187</v>
      </c>
      <c r="D59" s="563"/>
      <c r="E59" s="565" t="s">
        <v>238</v>
      </c>
      <c r="F59" s="563"/>
      <c r="G59" s="122">
        <v>29.8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65" t="s">
        <v>226</v>
      </c>
      <c r="D60" s="566"/>
      <c r="E60" s="562" t="s">
        <v>239</v>
      </c>
      <c r="F60" s="563"/>
      <c r="G60" s="116">
        <v>76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H91" sqref="H91"/>
    </sheetView>
  </sheetViews>
  <sheetFormatPr defaultColWidth="4.75" defaultRowHeight="9.9499999999999993" customHeight="1" x14ac:dyDescent="0.15"/>
  <cols>
    <col min="1" max="1" width="7.625" style="475" customWidth="1"/>
    <col min="2" max="10" width="6.125" style="475" customWidth="1"/>
    <col min="11" max="11" width="6.125" style="1" customWidth="1"/>
    <col min="12" max="13" width="6.125" style="475" customWidth="1"/>
    <col min="14" max="14" width="7.625" style="475" customWidth="1"/>
    <col min="15" max="15" width="7.5" style="475" customWidth="1"/>
    <col min="16" max="34" width="7.625" style="475" customWidth="1"/>
    <col min="35" max="41" width="9.625" style="475" customWidth="1"/>
    <col min="42" max="16384" width="4.75" style="475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149</v>
      </c>
      <c r="O25" s="209" t="s">
        <v>148</v>
      </c>
      <c r="AI25" s="475"/>
    </row>
    <row r="26" spans="1:35" ht="9.9499999999999993" customHeight="1" x14ac:dyDescent="0.15">
      <c r="A26" s="10" t="s">
        <v>196</v>
      </c>
      <c r="B26" s="206">
        <v>61.5</v>
      </c>
      <c r="C26" s="206">
        <v>63.9</v>
      </c>
      <c r="D26" s="208">
        <v>67.2</v>
      </c>
      <c r="E26" s="206">
        <v>66</v>
      </c>
      <c r="F26" s="206">
        <v>64.400000000000006</v>
      </c>
      <c r="G26" s="206">
        <v>68.099999999999994</v>
      </c>
      <c r="H26" s="208">
        <v>70</v>
      </c>
      <c r="I26" s="206">
        <v>62.7</v>
      </c>
      <c r="J26" s="206">
        <v>65.5</v>
      </c>
      <c r="K26" s="206">
        <v>65.2</v>
      </c>
      <c r="L26" s="206">
        <v>67.7</v>
      </c>
      <c r="M26" s="416">
        <v>68.3</v>
      </c>
      <c r="N26" s="417">
        <f t="shared" ref="N26:N29" si="0">SUM(B26:M26)</f>
        <v>790.50000000000011</v>
      </c>
      <c r="O26" s="208">
        <v>101.6</v>
      </c>
    </row>
    <row r="27" spans="1:35" ht="9.9499999999999993" customHeight="1" x14ac:dyDescent="0.15">
      <c r="A27" s="10" t="s">
        <v>203</v>
      </c>
      <c r="B27" s="206">
        <v>62</v>
      </c>
      <c r="C27" s="206">
        <v>64.5</v>
      </c>
      <c r="D27" s="208">
        <v>73.8</v>
      </c>
      <c r="E27" s="206">
        <v>76.400000000000006</v>
      </c>
      <c r="F27" s="206">
        <v>79.2</v>
      </c>
      <c r="G27" s="206">
        <v>78.099999999999994</v>
      </c>
      <c r="H27" s="208">
        <v>77.5</v>
      </c>
      <c r="I27" s="206">
        <v>71.099999999999994</v>
      </c>
      <c r="J27" s="206">
        <v>75.7</v>
      </c>
      <c r="K27" s="206">
        <v>73.3</v>
      </c>
      <c r="L27" s="206">
        <v>72.900000000000006</v>
      </c>
      <c r="M27" s="416">
        <v>75.400000000000006</v>
      </c>
      <c r="N27" s="417">
        <f t="shared" si="0"/>
        <v>879.9</v>
      </c>
      <c r="O27" s="208">
        <f>SUM(N27/N26)*100</f>
        <v>111.30929791271345</v>
      </c>
    </row>
    <row r="28" spans="1:35" ht="9.9499999999999993" customHeight="1" x14ac:dyDescent="0.15">
      <c r="A28" s="10" t="s">
        <v>206</v>
      </c>
      <c r="B28" s="206">
        <v>64.900000000000006</v>
      </c>
      <c r="C28" s="206">
        <v>67.599999999999994</v>
      </c>
      <c r="D28" s="208">
        <v>77.400000000000006</v>
      </c>
      <c r="E28" s="206">
        <v>74</v>
      </c>
      <c r="F28" s="206">
        <v>77</v>
      </c>
      <c r="G28" s="206">
        <v>78.2</v>
      </c>
      <c r="H28" s="208">
        <v>75.400000000000006</v>
      </c>
      <c r="I28" s="206">
        <v>74.8</v>
      </c>
      <c r="J28" s="206">
        <v>77</v>
      </c>
      <c r="K28" s="206">
        <v>80.7</v>
      </c>
      <c r="L28" s="206">
        <v>84.1</v>
      </c>
      <c r="M28" s="416">
        <v>74.400000000000006</v>
      </c>
      <c r="N28" s="417">
        <f t="shared" si="0"/>
        <v>905.5</v>
      </c>
      <c r="O28" s="208">
        <f>SUM(N28/N27)*100</f>
        <v>102.90942152517333</v>
      </c>
    </row>
    <row r="29" spans="1:35" ht="9.9499999999999993" customHeight="1" x14ac:dyDescent="0.15">
      <c r="A29" s="10" t="s">
        <v>215</v>
      </c>
      <c r="B29" s="206">
        <v>74.599999999999994</v>
      </c>
      <c r="C29" s="206">
        <v>75.400000000000006</v>
      </c>
      <c r="D29" s="208">
        <v>81.099999999999994</v>
      </c>
      <c r="E29" s="206">
        <v>81.599999999999994</v>
      </c>
      <c r="F29" s="206">
        <v>80.7</v>
      </c>
      <c r="G29" s="206">
        <v>79.400000000000006</v>
      </c>
      <c r="H29" s="208">
        <v>87.2</v>
      </c>
      <c r="I29" s="206">
        <v>72.599999999999994</v>
      </c>
      <c r="J29" s="206">
        <v>79</v>
      </c>
      <c r="K29" s="206">
        <v>82.8</v>
      </c>
      <c r="L29" s="206">
        <v>76.400000000000006</v>
      </c>
      <c r="M29" s="416">
        <v>76.5</v>
      </c>
      <c r="N29" s="417">
        <f t="shared" si="0"/>
        <v>947.3</v>
      </c>
      <c r="O29" s="208">
        <f>SUM(N29/N28)*100</f>
        <v>104.61623412479292</v>
      </c>
    </row>
    <row r="30" spans="1:35" ht="9.9499999999999993" customHeight="1" x14ac:dyDescent="0.15">
      <c r="A30" s="10" t="s">
        <v>214</v>
      </c>
      <c r="B30" s="206">
        <v>69</v>
      </c>
      <c r="C30" s="206">
        <v>77.5</v>
      </c>
      <c r="D30" s="208">
        <v>84.3</v>
      </c>
      <c r="E30" s="206">
        <v>83</v>
      </c>
      <c r="F30" s="206">
        <v>72.7</v>
      </c>
      <c r="G30" s="206">
        <v>75.400000000000006</v>
      </c>
      <c r="H30" s="208">
        <v>78.3</v>
      </c>
      <c r="I30" s="206"/>
      <c r="J30" s="206"/>
      <c r="K30" s="206"/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150</v>
      </c>
      <c r="O55" s="209" t="s">
        <v>148</v>
      </c>
    </row>
    <row r="56" spans="1:27" ht="9.9499999999999993" customHeight="1" x14ac:dyDescent="0.15">
      <c r="A56" s="10" t="s">
        <v>196</v>
      </c>
      <c r="B56" s="206">
        <v>110.5</v>
      </c>
      <c r="C56" s="206">
        <v>112.3</v>
      </c>
      <c r="D56" s="206">
        <v>111.4</v>
      </c>
      <c r="E56" s="206">
        <v>106.4</v>
      </c>
      <c r="F56" s="206">
        <v>108.4</v>
      </c>
      <c r="G56" s="206">
        <v>105.6</v>
      </c>
      <c r="H56" s="206">
        <v>105.1</v>
      </c>
      <c r="I56" s="206">
        <v>103.8</v>
      </c>
      <c r="J56" s="207">
        <v>105.3</v>
      </c>
      <c r="K56" s="206">
        <v>105.5</v>
      </c>
      <c r="L56" s="206">
        <v>106.6</v>
      </c>
      <c r="M56" s="207">
        <v>102.3</v>
      </c>
      <c r="N56" s="287">
        <f t="shared" ref="N56:N59" si="1">SUM(B56:M56)/12</f>
        <v>106.93333333333332</v>
      </c>
      <c r="O56" s="208">
        <v>106.2</v>
      </c>
      <c r="P56" s="21"/>
      <c r="Q56" s="21"/>
    </row>
    <row r="57" spans="1:27" ht="9.9499999999999993" customHeight="1" x14ac:dyDescent="0.15">
      <c r="A57" s="10" t="s">
        <v>203</v>
      </c>
      <c r="B57" s="206">
        <v>104.4</v>
      </c>
      <c r="C57" s="206">
        <v>104.4</v>
      </c>
      <c r="D57" s="206">
        <v>105.2</v>
      </c>
      <c r="E57" s="206">
        <v>107.2</v>
      </c>
      <c r="F57" s="206">
        <v>110.3</v>
      </c>
      <c r="G57" s="206">
        <v>111.5</v>
      </c>
      <c r="H57" s="206">
        <v>107.4</v>
      </c>
      <c r="I57" s="206">
        <v>107.8</v>
      </c>
      <c r="J57" s="207">
        <v>109.6</v>
      </c>
      <c r="K57" s="206">
        <v>111.2</v>
      </c>
      <c r="L57" s="206">
        <v>111.4</v>
      </c>
      <c r="M57" s="207">
        <v>111.9</v>
      </c>
      <c r="N57" s="287">
        <f t="shared" si="1"/>
        <v>108.52500000000002</v>
      </c>
      <c r="O57" s="208">
        <f>SUM(N57/N56)*100</f>
        <v>101.48846633416461</v>
      </c>
      <c r="P57" s="21"/>
      <c r="Q57" s="21"/>
    </row>
    <row r="58" spans="1:27" ht="9.9499999999999993" customHeight="1" x14ac:dyDescent="0.15">
      <c r="A58" s="10" t="s">
        <v>206</v>
      </c>
      <c r="B58" s="206">
        <v>109.8</v>
      </c>
      <c r="C58" s="206">
        <v>111.1</v>
      </c>
      <c r="D58" s="206">
        <v>112.9</v>
      </c>
      <c r="E58" s="206">
        <v>112.6</v>
      </c>
      <c r="F58" s="206">
        <v>115.3</v>
      </c>
      <c r="G58" s="206">
        <v>116.9</v>
      </c>
      <c r="H58" s="206">
        <v>111</v>
      </c>
      <c r="I58" s="206">
        <v>109</v>
      </c>
      <c r="J58" s="207">
        <v>114.4</v>
      </c>
      <c r="K58" s="206">
        <v>118.3</v>
      </c>
      <c r="L58" s="206">
        <v>124.3</v>
      </c>
      <c r="M58" s="207">
        <v>121.6</v>
      </c>
      <c r="N58" s="287">
        <f t="shared" si="1"/>
        <v>114.76666666666665</v>
      </c>
      <c r="O58" s="208">
        <f>SUM(N58/N57)*100</f>
        <v>105.75136297320122</v>
      </c>
      <c r="P58" s="21"/>
      <c r="Q58" s="21"/>
    </row>
    <row r="59" spans="1:27" ht="10.5" customHeight="1" x14ac:dyDescent="0.15">
      <c r="A59" s="10" t="s">
        <v>215</v>
      </c>
      <c r="B59" s="206">
        <v>119.6</v>
      </c>
      <c r="C59" s="206">
        <v>123</v>
      </c>
      <c r="D59" s="206">
        <v>124.9</v>
      </c>
      <c r="E59" s="206">
        <v>120.4</v>
      </c>
      <c r="F59" s="206">
        <v>122.8</v>
      </c>
      <c r="G59" s="206">
        <v>122.8</v>
      </c>
      <c r="H59" s="206">
        <v>126.5</v>
      </c>
      <c r="I59" s="206">
        <v>124.6</v>
      </c>
      <c r="J59" s="207">
        <v>120.4</v>
      </c>
      <c r="K59" s="206">
        <v>123.9</v>
      </c>
      <c r="L59" s="206">
        <v>123.3</v>
      </c>
      <c r="M59" s="207">
        <v>119.5</v>
      </c>
      <c r="N59" s="287">
        <f t="shared" si="1"/>
        <v>122.64166666666667</v>
      </c>
      <c r="O59" s="208">
        <f>SUM(N59/N58)*100</f>
        <v>106.86174847516703</v>
      </c>
      <c r="P59" s="21"/>
      <c r="Q59" s="21"/>
    </row>
    <row r="60" spans="1:27" ht="10.5" customHeight="1" x14ac:dyDescent="0.15">
      <c r="A60" s="10" t="s">
        <v>214</v>
      </c>
      <c r="B60" s="206">
        <v>121.9</v>
      </c>
      <c r="C60" s="206">
        <v>124.4</v>
      </c>
      <c r="D60" s="206">
        <v>124.3</v>
      </c>
      <c r="E60" s="206">
        <v>124</v>
      </c>
      <c r="F60" s="206">
        <v>129.1</v>
      </c>
      <c r="G60" s="206">
        <v>126</v>
      </c>
      <c r="H60" s="206">
        <v>120.9</v>
      </c>
      <c r="I60" s="206"/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150</v>
      </c>
      <c r="O85" s="209" t="s">
        <v>148</v>
      </c>
    </row>
    <row r="86" spans="1:25" ht="9.9499999999999993" customHeight="1" x14ac:dyDescent="0.15">
      <c r="A86" s="10" t="s">
        <v>196</v>
      </c>
      <c r="B86" s="206">
        <v>54.1</v>
      </c>
      <c r="C86" s="206">
        <v>56.5</v>
      </c>
      <c r="D86" s="206">
        <v>60.5</v>
      </c>
      <c r="E86" s="206">
        <v>62.9</v>
      </c>
      <c r="F86" s="206">
        <v>59</v>
      </c>
      <c r="G86" s="206">
        <v>65</v>
      </c>
      <c r="H86" s="206">
        <v>66.599999999999994</v>
      </c>
      <c r="I86" s="206">
        <v>60.7</v>
      </c>
      <c r="J86" s="207">
        <v>61.9</v>
      </c>
      <c r="K86" s="206">
        <v>61.7</v>
      </c>
      <c r="L86" s="206">
        <v>63.3</v>
      </c>
      <c r="M86" s="207">
        <v>67.400000000000006</v>
      </c>
      <c r="N86" s="287">
        <f t="shared" ref="N86" si="2">SUM(B86:M86)/12</f>
        <v>61.633333333333333</v>
      </c>
      <c r="O86" s="208">
        <v>95.9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203</v>
      </c>
      <c r="B87" s="206">
        <v>59</v>
      </c>
      <c r="C87" s="206">
        <v>61.8</v>
      </c>
      <c r="D87" s="206">
        <v>70</v>
      </c>
      <c r="E87" s="206">
        <v>71.099999999999994</v>
      </c>
      <c r="F87" s="206">
        <v>71.400000000000006</v>
      </c>
      <c r="G87" s="206">
        <v>69.900000000000006</v>
      </c>
      <c r="H87" s="206">
        <v>72.599999999999994</v>
      </c>
      <c r="I87" s="206">
        <v>65.900000000000006</v>
      </c>
      <c r="J87" s="207">
        <v>68.8</v>
      </c>
      <c r="K87" s="206">
        <v>65.7</v>
      </c>
      <c r="L87" s="206">
        <v>65.400000000000006</v>
      </c>
      <c r="M87" s="207">
        <v>67.3</v>
      </c>
      <c r="N87" s="287">
        <f>SUM(B87:M87)/12</f>
        <v>67.408333333333317</v>
      </c>
      <c r="O87" s="208">
        <f t="shared" ref="O87:O88" si="3">SUM(N87/N86)*100</f>
        <v>109.36992969172523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206</v>
      </c>
      <c r="B88" s="206">
        <v>59.5</v>
      </c>
      <c r="C88" s="206">
        <v>60.6</v>
      </c>
      <c r="D88" s="206">
        <v>68.3</v>
      </c>
      <c r="E88" s="206">
        <v>65.8</v>
      </c>
      <c r="F88" s="206">
        <v>66.5</v>
      </c>
      <c r="G88" s="206">
        <v>66.7</v>
      </c>
      <c r="H88" s="206">
        <v>68.8</v>
      </c>
      <c r="I88" s="206">
        <v>68.900000000000006</v>
      </c>
      <c r="J88" s="207">
        <v>66.5</v>
      </c>
      <c r="K88" s="206">
        <v>67.7</v>
      </c>
      <c r="L88" s="206">
        <v>66.8</v>
      </c>
      <c r="M88" s="207">
        <v>61.7</v>
      </c>
      <c r="N88" s="287">
        <f>SUM(B88:M88)/12</f>
        <v>65.650000000000006</v>
      </c>
      <c r="O88" s="208">
        <f t="shared" si="3"/>
        <v>97.391519347261749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215</v>
      </c>
      <c r="B89" s="206">
        <v>62.7</v>
      </c>
      <c r="C89" s="206">
        <v>60.7</v>
      </c>
      <c r="D89" s="206">
        <v>64.7</v>
      </c>
      <c r="E89" s="206">
        <v>68.3</v>
      </c>
      <c r="F89" s="206">
        <v>65.3</v>
      </c>
      <c r="G89" s="206">
        <v>64.7</v>
      </c>
      <c r="H89" s="206">
        <v>68.400000000000006</v>
      </c>
      <c r="I89" s="206">
        <v>58.6</v>
      </c>
      <c r="J89" s="207">
        <v>66.2</v>
      </c>
      <c r="K89" s="206">
        <v>66.3</v>
      </c>
      <c r="L89" s="206">
        <v>62.1</v>
      </c>
      <c r="M89" s="207">
        <v>64.599999999999994</v>
      </c>
      <c r="N89" s="287">
        <f>SUM(B89:M89)/12</f>
        <v>64.38333333333334</v>
      </c>
      <c r="O89" s="208">
        <f>SUM(N89/N88)*100</f>
        <v>98.070576288398073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214</v>
      </c>
      <c r="B90" s="206">
        <v>56.2</v>
      </c>
      <c r="C90" s="206">
        <v>61.9</v>
      </c>
      <c r="D90" s="206">
        <v>67.900000000000006</v>
      </c>
      <c r="E90" s="206">
        <v>67</v>
      </c>
      <c r="F90" s="206">
        <v>55.4</v>
      </c>
      <c r="G90" s="206">
        <v>60.3</v>
      </c>
      <c r="H90" s="206">
        <v>65.5</v>
      </c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46" sqref="I4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5" t="s">
        <v>240</v>
      </c>
      <c r="B1" s="576"/>
      <c r="C1" s="576"/>
      <c r="D1" s="576"/>
      <c r="E1" s="576"/>
      <c r="F1" s="576"/>
      <c r="G1" s="576"/>
      <c r="M1" s="20"/>
      <c r="N1" s="453" t="s">
        <v>216</v>
      </c>
      <c r="O1" s="155"/>
      <c r="P1" s="58"/>
      <c r="Q1" s="382" t="s">
        <v>215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133832</v>
      </c>
      <c r="K3" s="271">
        <v>1</v>
      </c>
      <c r="L3" s="5">
        <f>SUM(H3)</f>
        <v>33</v>
      </c>
      <c r="M3" s="224" t="s">
        <v>0</v>
      </c>
      <c r="N3" s="17">
        <f>SUM(J3)</f>
        <v>133832</v>
      </c>
      <c r="O3" s="5">
        <f>SUM(H3)</f>
        <v>33</v>
      </c>
      <c r="P3" s="224" t="s">
        <v>0</v>
      </c>
      <c r="Q3" s="272">
        <v>118841</v>
      </c>
    </row>
    <row r="4" spans="1:19" ht="13.5" customHeight="1" x14ac:dyDescent="0.15">
      <c r="H4" s="119">
        <v>36</v>
      </c>
      <c r="I4" s="225" t="s">
        <v>5</v>
      </c>
      <c r="J4" s="17">
        <v>96727</v>
      </c>
      <c r="K4" s="271">
        <v>2</v>
      </c>
      <c r="L4" s="5">
        <f t="shared" ref="L4:L12" si="0">SUM(H4)</f>
        <v>36</v>
      </c>
      <c r="M4" s="225" t="s">
        <v>5</v>
      </c>
      <c r="N4" s="17">
        <f t="shared" ref="N4:N12" si="1">SUM(J4)</f>
        <v>96727</v>
      </c>
      <c r="O4" s="5">
        <f t="shared" ref="O4:O12" si="2">SUM(H4)</f>
        <v>36</v>
      </c>
      <c r="P4" s="225" t="s">
        <v>5</v>
      </c>
      <c r="Q4" s="125">
        <v>99163</v>
      </c>
    </row>
    <row r="5" spans="1:19" ht="13.5" customHeight="1" x14ac:dyDescent="0.15">
      <c r="H5" s="119">
        <v>26</v>
      </c>
      <c r="I5" s="224" t="s">
        <v>31</v>
      </c>
      <c r="J5" s="17">
        <v>88598</v>
      </c>
      <c r="K5" s="271">
        <v>3</v>
      </c>
      <c r="L5" s="5">
        <f t="shared" si="0"/>
        <v>26</v>
      </c>
      <c r="M5" s="224" t="s">
        <v>31</v>
      </c>
      <c r="N5" s="17">
        <f t="shared" si="1"/>
        <v>88598</v>
      </c>
      <c r="O5" s="5">
        <f t="shared" si="2"/>
        <v>26</v>
      </c>
      <c r="P5" s="224" t="s">
        <v>31</v>
      </c>
      <c r="Q5" s="125">
        <v>111807</v>
      </c>
      <c r="S5" s="58"/>
    </row>
    <row r="6" spans="1:19" ht="13.5" customHeight="1" x14ac:dyDescent="0.15">
      <c r="H6" s="119">
        <v>16</v>
      </c>
      <c r="I6" s="224" t="s">
        <v>3</v>
      </c>
      <c r="J6" s="126">
        <v>62901</v>
      </c>
      <c r="K6" s="271">
        <v>4</v>
      </c>
      <c r="L6" s="5">
        <f t="shared" si="0"/>
        <v>16</v>
      </c>
      <c r="M6" s="224" t="s">
        <v>3</v>
      </c>
      <c r="N6" s="17">
        <f t="shared" si="1"/>
        <v>62901</v>
      </c>
      <c r="O6" s="5">
        <f t="shared" si="2"/>
        <v>16</v>
      </c>
      <c r="P6" s="224" t="s">
        <v>3</v>
      </c>
      <c r="Q6" s="125">
        <v>83766</v>
      </c>
    </row>
    <row r="7" spans="1:19" ht="13.5" customHeight="1" x14ac:dyDescent="0.15">
      <c r="H7" s="119">
        <v>17</v>
      </c>
      <c r="I7" s="224" t="s">
        <v>22</v>
      </c>
      <c r="J7" s="17">
        <v>56633</v>
      </c>
      <c r="K7" s="271">
        <v>5</v>
      </c>
      <c r="L7" s="5">
        <f t="shared" si="0"/>
        <v>17</v>
      </c>
      <c r="M7" s="224" t="s">
        <v>22</v>
      </c>
      <c r="N7" s="17">
        <f t="shared" si="1"/>
        <v>56633</v>
      </c>
      <c r="O7" s="5">
        <f t="shared" si="2"/>
        <v>17</v>
      </c>
      <c r="P7" s="224" t="s">
        <v>22</v>
      </c>
      <c r="Q7" s="125">
        <v>54952</v>
      </c>
    </row>
    <row r="8" spans="1:19" ht="13.5" customHeight="1" x14ac:dyDescent="0.15">
      <c r="G8" s="517"/>
      <c r="H8" s="404">
        <v>40</v>
      </c>
      <c r="I8" s="225" t="s">
        <v>2</v>
      </c>
      <c r="J8" s="17">
        <v>51524</v>
      </c>
      <c r="K8" s="271">
        <v>6</v>
      </c>
      <c r="L8" s="5">
        <f t="shared" si="0"/>
        <v>40</v>
      </c>
      <c r="M8" s="225" t="s">
        <v>2</v>
      </c>
      <c r="N8" s="17">
        <f t="shared" si="1"/>
        <v>51524</v>
      </c>
      <c r="O8" s="5">
        <f t="shared" si="2"/>
        <v>40</v>
      </c>
      <c r="P8" s="225" t="s">
        <v>2</v>
      </c>
      <c r="Q8" s="125">
        <v>58340</v>
      </c>
    </row>
    <row r="9" spans="1:19" ht="13.5" customHeight="1" x14ac:dyDescent="0.15">
      <c r="H9" s="194">
        <v>34</v>
      </c>
      <c r="I9" s="227" t="s">
        <v>1</v>
      </c>
      <c r="J9" s="300">
        <v>43934</v>
      </c>
      <c r="K9" s="271">
        <v>7</v>
      </c>
      <c r="L9" s="5">
        <f t="shared" si="0"/>
        <v>34</v>
      </c>
      <c r="M9" s="227" t="s">
        <v>1</v>
      </c>
      <c r="N9" s="17">
        <f t="shared" si="1"/>
        <v>43934</v>
      </c>
      <c r="O9" s="5">
        <f t="shared" si="2"/>
        <v>34</v>
      </c>
      <c r="P9" s="227" t="s">
        <v>1</v>
      </c>
      <c r="Q9" s="125">
        <v>60930</v>
      </c>
    </row>
    <row r="10" spans="1:19" ht="13.5" customHeight="1" x14ac:dyDescent="0.15">
      <c r="G10" s="517"/>
      <c r="H10" s="119">
        <v>25</v>
      </c>
      <c r="I10" s="224" t="s">
        <v>30</v>
      </c>
      <c r="J10" s="17">
        <v>32804</v>
      </c>
      <c r="K10" s="271">
        <v>8</v>
      </c>
      <c r="L10" s="5">
        <f t="shared" si="0"/>
        <v>25</v>
      </c>
      <c r="M10" s="224" t="s">
        <v>30</v>
      </c>
      <c r="N10" s="17">
        <f t="shared" si="1"/>
        <v>32804</v>
      </c>
      <c r="O10" s="5">
        <f t="shared" si="2"/>
        <v>25</v>
      </c>
      <c r="P10" s="224" t="s">
        <v>30</v>
      </c>
      <c r="Q10" s="125">
        <v>36843</v>
      </c>
    </row>
    <row r="11" spans="1:19" ht="13.5" customHeight="1" x14ac:dyDescent="0.15">
      <c r="H11" s="194">
        <v>38</v>
      </c>
      <c r="I11" s="227" t="s">
        <v>39</v>
      </c>
      <c r="J11" s="17">
        <v>30334</v>
      </c>
      <c r="K11" s="271">
        <v>9</v>
      </c>
      <c r="L11" s="5">
        <f t="shared" si="0"/>
        <v>38</v>
      </c>
      <c r="M11" s="227" t="s">
        <v>39</v>
      </c>
      <c r="N11" s="17">
        <f t="shared" si="1"/>
        <v>30334</v>
      </c>
      <c r="O11" s="5">
        <f t="shared" si="2"/>
        <v>38</v>
      </c>
      <c r="P11" s="227" t="s">
        <v>39</v>
      </c>
      <c r="Q11" s="125">
        <v>31660</v>
      </c>
    </row>
    <row r="12" spans="1:19" ht="13.5" customHeight="1" thickBot="1" x14ac:dyDescent="0.2">
      <c r="H12" s="373">
        <v>13</v>
      </c>
      <c r="I12" s="459" t="s">
        <v>7</v>
      </c>
      <c r="J12" s="553">
        <v>28704</v>
      </c>
      <c r="K12" s="270">
        <v>10</v>
      </c>
      <c r="L12" s="5">
        <f t="shared" si="0"/>
        <v>13</v>
      </c>
      <c r="M12" s="459" t="s">
        <v>7</v>
      </c>
      <c r="N12" s="160">
        <f t="shared" si="1"/>
        <v>28704</v>
      </c>
      <c r="O12" s="18">
        <f t="shared" si="2"/>
        <v>13</v>
      </c>
      <c r="P12" s="459" t="s">
        <v>7</v>
      </c>
      <c r="Q12" s="273">
        <v>43618</v>
      </c>
    </row>
    <row r="13" spans="1:19" ht="13.5" customHeight="1" thickTop="1" thickBot="1" x14ac:dyDescent="0.2">
      <c r="H13" s="168">
        <v>24</v>
      </c>
      <c r="I13" s="551" t="s">
        <v>29</v>
      </c>
      <c r="J13" s="552">
        <v>25424</v>
      </c>
      <c r="K13" s="147"/>
      <c r="L13" s="113"/>
      <c r="M13" s="228"/>
      <c r="N13" s="461">
        <f>SUM(J43)</f>
        <v>782862</v>
      </c>
      <c r="O13" s="5"/>
      <c r="P13" s="372" t="s">
        <v>182</v>
      </c>
      <c r="Q13" s="275">
        <v>871586</v>
      </c>
    </row>
    <row r="14" spans="1:19" ht="13.5" customHeight="1" x14ac:dyDescent="0.15">
      <c r="B14" s="24"/>
      <c r="G14" s="1"/>
      <c r="H14" s="119">
        <v>31</v>
      </c>
      <c r="I14" s="224" t="s">
        <v>126</v>
      </c>
      <c r="J14" s="17">
        <v>24690</v>
      </c>
      <c r="K14" s="147"/>
      <c r="L14" s="31"/>
      <c r="N14" t="s">
        <v>66</v>
      </c>
      <c r="O14"/>
    </row>
    <row r="15" spans="1:19" ht="13.5" customHeight="1" x14ac:dyDescent="0.15">
      <c r="H15" s="119">
        <v>2</v>
      </c>
      <c r="I15" s="224" t="s">
        <v>6</v>
      </c>
      <c r="J15" s="17">
        <v>18824</v>
      </c>
      <c r="K15" s="147"/>
      <c r="L15" s="31"/>
      <c r="M15" s="1" t="s">
        <v>217</v>
      </c>
      <c r="N15" s="19"/>
      <c r="O15"/>
      <c r="P15" s="453" t="s">
        <v>218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3</v>
      </c>
      <c r="I16" s="224" t="s">
        <v>11</v>
      </c>
      <c r="J16" s="17">
        <v>16664</v>
      </c>
      <c r="K16" s="147"/>
      <c r="L16" s="5">
        <f>SUM(L3)</f>
        <v>33</v>
      </c>
      <c r="M16" s="17">
        <f>SUM(N3)</f>
        <v>133832</v>
      </c>
      <c r="N16" s="224" t="s">
        <v>0</v>
      </c>
      <c r="O16" s="5">
        <f>SUM(O3)</f>
        <v>33</v>
      </c>
      <c r="P16" s="17">
        <f>SUM(M16)</f>
        <v>133832</v>
      </c>
      <c r="Q16" s="377">
        <v>106168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9</v>
      </c>
      <c r="I17" s="454" t="s">
        <v>201</v>
      </c>
      <c r="J17" s="17">
        <v>9536</v>
      </c>
      <c r="K17" s="147"/>
      <c r="L17" s="5">
        <f t="shared" ref="L17:L25" si="3">SUM(L4)</f>
        <v>36</v>
      </c>
      <c r="M17" s="17">
        <f t="shared" ref="M17:M25" si="4">SUM(N4)</f>
        <v>96727</v>
      </c>
      <c r="N17" s="225" t="s">
        <v>5</v>
      </c>
      <c r="O17" s="5">
        <f t="shared" ref="O17:O25" si="5">SUM(O4)</f>
        <v>36</v>
      </c>
      <c r="P17" s="17">
        <f t="shared" ref="P17:P25" si="6">SUM(M17)</f>
        <v>96727</v>
      </c>
      <c r="Q17" s="378">
        <v>93955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11</v>
      </c>
      <c r="I18" s="224" t="s">
        <v>18</v>
      </c>
      <c r="J18" s="300">
        <v>9487</v>
      </c>
      <c r="K18" s="147"/>
      <c r="L18" s="5">
        <f t="shared" si="3"/>
        <v>26</v>
      </c>
      <c r="M18" s="17">
        <f t="shared" si="4"/>
        <v>88598</v>
      </c>
      <c r="N18" s="224" t="s">
        <v>31</v>
      </c>
      <c r="O18" s="5">
        <f t="shared" si="5"/>
        <v>26</v>
      </c>
      <c r="P18" s="17">
        <f t="shared" si="6"/>
        <v>88598</v>
      </c>
      <c r="Q18" s="378">
        <v>94789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9"/>
      <c r="H19" s="119">
        <v>14</v>
      </c>
      <c r="I19" s="224" t="s">
        <v>20</v>
      </c>
      <c r="J19" s="17">
        <v>8917</v>
      </c>
      <c r="L19" s="5">
        <f t="shared" si="3"/>
        <v>16</v>
      </c>
      <c r="M19" s="17">
        <f t="shared" si="4"/>
        <v>62901</v>
      </c>
      <c r="N19" s="224" t="s">
        <v>3</v>
      </c>
      <c r="O19" s="5">
        <f t="shared" si="5"/>
        <v>16</v>
      </c>
      <c r="P19" s="17">
        <f t="shared" si="6"/>
        <v>62901</v>
      </c>
      <c r="Q19" s="378">
        <v>73368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21</v>
      </c>
      <c r="I20" s="454" t="s">
        <v>193</v>
      </c>
      <c r="J20" s="17">
        <v>8490</v>
      </c>
      <c r="L20" s="5">
        <f t="shared" si="3"/>
        <v>17</v>
      </c>
      <c r="M20" s="17">
        <f t="shared" si="4"/>
        <v>56633</v>
      </c>
      <c r="N20" s="224" t="s">
        <v>22</v>
      </c>
      <c r="O20" s="5">
        <f t="shared" si="5"/>
        <v>17</v>
      </c>
      <c r="P20" s="17">
        <f t="shared" si="6"/>
        <v>56633</v>
      </c>
      <c r="Q20" s="378">
        <v>51520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15</v>
      </c>
      <c r="I21" s="224" t="s">
        <v>21</v>
      </c>
      <c r="J21" s="17">
        <v>7001</v>
      </c>
      <c r="L21" s="5">
        <f t="shared" si="3"/>
        <v>40</v>
      </c>
      <c r="M21" s="17">
        <f t="shared" si="4"/>
        <v>51524</v>
      </c>
      <c r="N21" s="225" t="s">
        <v>2</v>
      </c>
      <c r="O21" s="5">
        <f t="shared" si="5"/>
        <v>40</v>
      </c>
      <c r="P21" s="17">
        <f t="shared" si="6"/>
        <v>51524</v>
      </c>
      <c r="Q21" s="378">
        <v>43724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37</v>
      </c>
      <c r="I22" s="224" t="s">
        <v>38</v>
      </c>
      <c r="J22" s="17">
        <v>6837</v>
      </c>
      <c r="K22" s="19"/>
      <c r="L22" s="5">
        <f t="shared" si="3"/>
        <v>34</v>
      </c>
      <c r="M22" s="17">
        <f t="shared" si="4"/>
        <v>43934</v>
      </c>
      <c r="N22" s="227" t="s">
        <v>1</v>
      </c>
      <c r="O22" s="5">
        <f t="shared" si="5"/>
        <v>34</v>
      </c>
      <c r="P22" s="17">
        <f t="shared" si="6"/>
        <v>43934</v>
      </c>
      <c r="Q22" s="378">
        <v>51985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1</v>
      </c>
      <c r="I23" s="224" t="s">
        <v>4</v>
      </c>
      <c r="J23" s="17">
        <v>3102</v>
      </c>
      <c r="K23" s="19"/>
      <c r="L23" s="5">
        <f t="shared" si="3"/>
        <v>25</v>
      </c>
      <c r="M23" s="17">
        <f t="shared" si="4"/>
        <v>32804</v>
      </c>
      <c r="N23" s="224" t="s">
        <v>30</v>
      </c>
      <c r="O23" s="5">
        <f t="shared" si="5"/>
        <v>25</v>
      </c>
      <c r="P23" s="17">
        <f t="shared" si="6"/>
        <v>32804</v>
      </c>
      <c r="Q23" s="378">
        <v>31119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12</v>
      </c>
      <c r="I24" s="224" t="s">
        <v>19</v>
      </c>
      <c r="J24" s="17">
        <v>2821</v>
      </c>
      <c r="K24" s="19"/>
      <c r="L24" s="5">
        <f t="shared" si="3"/>
        <v>38</v>
      </c>
      <c r="M24" s="17">
        <f t="shared" si="4"/>
        <v>30334</v>
      </c>
      <c r="N24" s="227" t="s">
        <v>39</v>
      </c>
      <c r="O24" s="5">
        <f t="shared" si="5"/>
        <v>38</v>
      </c>
      <c r="P24" s="17">
        <f t="shared" si="6"/>
        <v>30334</v>
      </c>
      <c r="Q24" s="378">
        <v>28611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22</v>
      </c>
      <c r="I25" s="224" t="s">
        <v>27</v>
      </c>
      <c r="J25" s="300">
        <v>2515</v>
      </c>
      <c r="K25" s="19"/>
      <c r="L25" s="18">
        <f t="shared" si="3"/>
        <v>13</v>
      </c>
      <c r="M25" s="160">
        <f t="shared" si="4"/>
        <v>28704</v>
      </c>
      <c r="N25" s="459" t="s">
        <v>7</v>
      </c>
      <c r="O25" s="18">
        <f t="shared" si="5"/>
        <v>13</v>
      </c>
      <c r="P25" s="160">
        <f t="shared" si="6"/>
        <v>28704</v>
      </c>
      <c r="Q25" s="379">
        <v>25468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30</v>
      </c>
      <c r="I26" s="224" t="s">
        <v>34</v>
      </c>
      <c r="J26" s="17">
        <v>2249</v>
      </c>
      <c r="K26" s="19"/>
      <c r="L26" s="161"/>
      <c r="M26" s="226">
        <f>SUM(J43-(M16+M17+M18+M19+M20+M21+M22+M23+M24+M25))</f>
        <v>156871</v>
      </c>
      <c r="N26" s="301" t="s">
        <v>46</v>
      </c>
      <c r="O26" s="162"/>
      <c r="P26" s="226">
        <f>SUM(M26)</f>
        <v>156871</v>
      </c>
      <c r="Q26" s="226"/>
      <c r="R26" s="246">
        <v>753553</v>
      </c>
      <c r="T26" s="33"/>
    </row>
    <row r="27" spans="2:20" ht="13.5" customHeight="1" x14ac:dyDescent="0.15">
      <c r="H27" s="119">
        <v>18</v>
      </c>
      <c r="I27" s="224" t="s">
        <v>23</v>
      </c>
      <c r="J27" s="17">
        <v>1923</v>
      </c>
      <c r="K27" s="19"/>
      <c r="M27" s="58" t="s">
        <v>227</v>
      </c>
      <c r="N27" s="58"/>
      <c r="O27" s="155"/>
      <c r="P27" s="156" t="s">
        <v>228</v>
      </c>
    </row>
    <row r="28" spans="2:20" ht="13.5" customHeight="1" x14ac:dyDescent="0.15">
      <c r="G28" s="21"/>
      <c r="H28" s="119">
        <v>39</v>
      </c>
      <c r="I28" s="224" t="s">
        <v>40</v>
      </c>
      <c r="J28" s="17">
        <v>1631</v>
      </c>
      <c r="K28" s="19"/>
      <c r="M28" s="125">
        <f t="shared" ref="M28:M37" si="7">SUM(Q3)</f>
        <v>118841</v>
      </c>
      <c r="N28" s="224" t="s">
        <v>0</v>
      </c>
      <c r="O28" s="5">
        <f>SUM(L3)</f>
        <v>33</v>
      </c>
      <c r="P28" s="125">
        <f t="shared" ref="P28:P37" si="8">SUM(Q3)</f>
        <v>118841</v>
      </c>
    </row>
    <row r="29" spans="2:20" ht="13.5" customHeight="1" x14ac:dyDescent="0.15">
      <c r="H29" s="119">
        <v>35</v>
      </c>
      <c r="I29" s="224" t="s">
        <v>37</v>
      </c>
      <c r="J29" s="193">
        <v>1581</v>
      </c>
      <c r="K29" s="19"/>
      <c r="M29" s="125">
        <f t="shared" si="7"/>
        <v>99163</v>
      </c>
      <c r="N29" s="225" t="s">
        <v>5</v>
      </c>
      <c r="O29" s="5">
        <f t="shared" ref="O29:O37" si="9">SUM(L4)</f>
        <v>36</v>
      </c>
      <c r="P29" s="125">
        <f t="shared" si="8"/>
        <v>99163</v>
      </c>
    </row>
    <row r="30" spans="2:20" ht="13.5" customHeight="1" x14ac:dyDescent="0.15">
      <c r="H30" s="119">
        <v>29</v>
      </c>
      <c r="I30" s="224" t="s">
        <v>116</v>
      </c>
      <c r="J30" s="17">
        <v>1201</v>
      </c>
      <c r="K30" s="19"/>
      <c r="M30" s="125">
        <f t="shared" si="7"/>
        <v>111807</v>
      </c>
      <c r="N30" s="224" t="s">
        <v>31</v>
      </c>
      <c r="O30" s="5">
        <f t="shared" si="9"/>
        <v>26</v>
      </c>
      <c r="P30" s="125">
        <f t="shared" si="8"/>
        <v>111807</v>
      </c>
    </row>
    <row r="31" spans="2:20" ht="13.5" customHeight="1" x14ac:dyDescent="0.15">
      <c r="H31" s="119">
        <v>27</v>
      </c>
      <c r="I31" s="224" t="s">
        <v>32</v>
      </c>
      <c r="J31" s="193">
        <v>994</v>
      </c>
      <c r="K31" s="19"/>
      <c r="M31" s="125">
        <f t="shared" si="7"/>
        <v>83766</v>
      </c>
      <c r="N31" s="224" t="s">
        <v>3</v>
      </c>
      <c r="O31" s="5">
        <f t="shared" si="9"/>
        <v>16</v>
      </c>
      <c r="P31" s="125">
        <f t="shared" si="8"/>
        <v>83766</v>
      </c>
    </row>
    <row r="32" spans="2:20" ht="13.5" customHeight="1" x14ac:dyDescent="0.15">
      <c r="H32" s="119">
        <v>8</v>
      </c>
      <c r="I32" s="224" t="s">
        <v>16</v>
      </c>
      <c r="J32" s="17">
        <v>660</v>
      </c>
      <c r="K32" s="19"/>
      <c r="M32" s="125">
        <f t="shared" si="7"/>
        <v>54952</v>
      </c>
      <c r="N32" s="224" t="s">
        <v>22</v>
      </c>
      <c r="O32" s="5">
        <f t="shared" si="9"/>
        <v>17</v>
      </c>
      <c r="P32" s="125">
        <f t="shared" si="8"/>
        <v>54952</v>
      </c>
      <c r="S32" s="14"/>
    </row>
    <row r="33" spans="7:21" ht="13.5" customHeight="1" x14ac:dyDescent="0.15">
      <c r="G33" s="518"/>
      <c r="H33" s="119">
        <v>6</v>
      </c>
      <c r="I33" s="224" t="s">
        <v>14</v>
      </c>
      <c r="J33" s="17">
        <v>624</v>
      </c>
      <c r="K33" s="19"/>
      <c r="M33" s="125">
        <f t="shared" si="7"/>
        <v>58340</v>
      </c>
      <c r="N33" s="225" t="s">
        <v>2</v>
      </c>
      <c r="O33" s="5">
        <f t="shared" si="9"/>
        <v>40</v>
      </c>
      <c r="P33" s="125">
        <f t="shared" si="8"/>
        <v>58340</v>
      </c>
      <c r="S33" s="33"/>
      <c r="T33" s="33"/>
    </row>
    <row r="34" spans="7:21" ht="13.5" customHeight="1" x14ac:dyDescent="0.15">
      <c r="H34" s="119">
        <v>4</v>
      </c>
      <c r="I34" s="224" t="s">
        <v>12</v>
      </c>
      <c r="J34" s="300">
        <v>595</v>
      </c>
      <c r="K34" s="19"/>
      <c r="M34" s="125">
        <f t="shared" si="7"/>
        <v>60930</v>
      </c>
      <c r="N34" s="227" t="s">
        <v>1</v>
      </c>
      <c r="O34" s="5">
        <f t="shared" si="9"/>
        <v>34</v>
      </c>
      <c r="P34" s="125">
        <f t="shared" si="8"/>
        <v>60930</v>
      </c>
      <c r="S34" s="33"/>
      <c r="T34" s="33"/>
    </row>
    <row r="35" spans="7:21" ht="13.5" customHeight="1" x14ac:dyDescent="0.15">
      <c r="H35" s="119">
        <v>32</v>
      </c>
      <c r="I35" s="224" t="s">
        <v>36</v>
      </c>
      <c r="J35" s="193">
        <v>242</v>
      </c>
      <c r="K35" s="19"/>
      <c r="M35" s="125">
        <f t="shared" si="7"/>
        <v>36843</v>
      </c>
      <c r="N35" s="224" t="s">
        <v>30</v>
      </c>
      <c r="O35" s="5">
        <f t="shared" si="9"/>
        <v>25</v>
      </c>
      <c r="P35" s="125">
        <f t="shared" si="8"/>
        <v>36843</v>
      </c>
      <c r="S35" s="33"/>
    </row>
    <row r="36" spans="7:21" ht="13.5" customHeight="1" x14ac:dyDescent="0.15">
      <c r="H36" s="119">
        <v>19</v>
      </c>
      <c r="I36" s="224" t="s">
        <v>24</v>
      </c>
      <c r="J36" s="17">
        <v>220</v>
      </c>
      <c r="K36" s="19"/>
      <c r="M36" s="125">
        <f t="shared" si="7"/>
        <v>31660</v>
      </c>
      <c r="N36" s="227" t="s">
        <v>39</v>
      </c>
      <c r="O36" s="5">
        <f t="shared" si="9"/>
        <v>38</v>
      </c>
      <c r="P36" s="125">
        <f t="shared" si="8"/>
        <v>31660</v>
      </c>
      <c r="S36" s="33"/>
    </row>
    <row r="37" spans="7:21" ht="13.5" customHeight="1" thickBot="1" x14ac:dyDescent="0.2">
      <c r="H37" s="119">
        <v>23</v>
      </c>
      <c r="I37" s="224" t="s">
        <v>28</v>
      </c>
      <c r="J37" s="17">
        <v>213</v>
      </c>
      <c r="K37" s="19"/>
      <c r="M37" s="159">
        <f t="shared" si="7"/>
        <v>43618</v>
      </c>
      <c r="N37" s="459" t="s">
        <v>7</v>
      </c>
      <c r="O37" s="18">
        <f t="shared" si="9"/>
        <v>13</v>
      </c>
      <c r="P37" s="159">
        <f t="shared" si="8"/>
        <v>43618</v>
      </c>
      <c r="S37" s="33"/>
    </row>
    <row r="38" spans="7:21" ht="13.5" customHeight="1" thickTop="1" x14ac:dyDescent="0.15">
      <c r="G38" s="499"/>
      <c r="H38" s="119">
        <v>5</v>
      </c>
      <c r="I38" s="224" t="s">
        <v>13</v>
      </c>
      <c r="J38" s="300">
        <v>211</v>
      </c>
      <c r="K38" s="19"/>
      <c r="M38" s="467">
        <f>SUM(Q13-(Q3+Q4+Q5+Q6+Q7+Q8+Q9+Q10+Q11+Q12))</f>
        <v>171666</v>
      </c>
      <c r="N38" s="468" t="s">
        <v>197</v>
      </c>
      <c r="O38" s="469"/>
      <c r="P38" s="470">
        <f>SUM(M38)</f>
        <v>171666</v>
      </c>
      <c r="U38" s="33"/>
    </row>
    <row r="39" spans="7:21" ht="13.5" customHeight="1" x14ac:dyDescent="0.15">
      <c r="H39" s="119">
        <v>10</v>
      </c>
      <c r="I39" s="224" t="s">
        <v>17</v>
      </c>
      <c r="J39" s="17">
        <v>92</v>
      </c>
      <c r="K39" s="19"/>
      <c r="P39" s="33"/>
    </row>
    <row r="40" spans="7:21" ht="13.5" customHeight="1" x14ac:dyDescent="0.15">
      <c r="H40" s="119">
        <v>28</v>
      </c>
      <c r="I40" s="224" t="s">
        <v>33</v>
      </c>
      <c r="J40" s="17">
        <v>68</v>
      </c>
      <c r="K40" s="19"/>
    </row>
    <row r="41" spans="7:21" ht="13.5" customHeight="1" x14ac:dyDescent="0.15">
      <c r="G41" s="518"/>
      <c r="H41" s="119">
        <v>20</v>
      </c>
      <c r="I41" s="224" t="s">
        <v>25</v>
      </c>
      <c r="J41" s="126">
        <v>59</v>
      </c>
      <c r="K41" s="19"/>
    </row>
    <row r="42" spans="7:21" ht="13.5" customHeight="1" thickBot="1" x14ac:dyDescent="0.2">
      <c r="H42" s="194">
        <v>7</v>
      </c>
      <c r="I42" s="227" t="s">
        <v>15</v>
      </c>
      <c r="J42" s="540">
        <v>0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782862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216</v>
      </c>
      <c r="D52" s="12" t="s">
        <v>215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133832</v>
      </c>
      <c r="D53" s="126">
        <f t="shared" ref="D53:D63" si="11">SUM(Q3)</f>
        <v>118841</v>
      </c>
      <c r="E53" s="123">
        <f t="shared" ref="E53:E62" si="12">SUM(P16/Q16*100)</f>
        <v>126.05681561299073</v>
      </c>
      <c r="F53" s="25">
        <f t="shared" ref="F53:F63" si="13">SUM(C53/D53*100)</f>
        <v>112.61433343711344</v>
      </c>
      <c r="G53" s="26"/>
      <c r="I53" s="223"/>
    </row>
    <row r="54" spans="1:16" ht="13.5" customHeight="1" x14ac:dyDescent="0.15">
      <c r="A54" s="13">
        <v>2</v>
      </c>
      <c r="B54" s="225" t="s">
        <v>5</v>
      </c>
      <c r="C54" s="17">
        <f t="shared" si="10"/>
        <v>96727</v>
      </c>
      <c r="D54" s="126">
        <f t="shared" si="11"/>
        <v>99163</v>
      </c>
      <c r="E54" s="123">
        <f t="shared" si="12"/>
        <v>102.95034857112448</v>
      </c>
      <c r="F54" s="25">
        <f t="shared" si="13"/>
        <v>97.543438580922313</v>
      </c>
      <c r="G54" s="26"/>
      <c r="I54" s="223"/>
    </row>
    <row r="55" spans="1:16" ht="13.5" customHeight="1" x14ac:dyDescent="0.15">
      <c r="A55" s="13">
        <v>3</v>
      </c>
      <c r="B55" s="224" t="s">
        <v>31</v>
      </c>
      <c r="C55" s="17">
        <f t="shared" si="10"/>
        <v>88598</v>
      </c>
      <c r="D55" s="126">
        <f t="shared" si="11"/>
        <v>111807</v>
      </c>
      <c r="E55" s="123">
        <f t="shared" si="12"/>
        <v>93.468651425798356</v>
      </c>
      <c r="F55" s="25">
        <f t="shared" si="13"/>
        <v>79.241907930630461</v>
      </c>
      <c r="G55" s="26"/>
      <c r="I55" s="223"/>
    </row>
    <row r="56" spans="1:16" ht="13.5" customHeight="1" x14ac:dyDescent="0.15">
      <c r="A56" s="13">
        <v>4</v>
      </c>
      <c r="B56" s="224" t="s">
        <v>3</v>
      </c>
      <c r="C56" s="17">
        <f t="shared" si="10"/>
        <v>62901</v>
      </c>
      <c r="D56" s="126">
        <f t="shared" si="11"/>
        <v>83766</v>
      </c>
      <c r="E56" s="123">
        <f t="shared" si="12"/>
        <v>85.733562315996068</v>
      </c>
      <c r="F56" s="25">
        <f t="shared" si="13"/>
        <v>75.09132583625815</v>
      </c>
      <c r="G56" s="26"/>
      <c r="I56" s="223"/>
    </row>
    <row r="57" spans="1:16" ht="13.5" customHeight="1" x14ac:dyDescent="0.15">
      <c r="A57" s="13">
        <v>5</v>
      </c>
      <c r="B57" s="224" t="s">
        <v>22</v>
      </c>
      <c r="C57" s="17">
        <f t="shared" si="10"/>
        <v>56633</v>
      </c>
      <c r="D57" s="126">
        <f t="shared" si="11"/>
        <v>54952</v>
      </c>
      <c r="E57" s="123">
        <f t="shared" si="12"/>
        <v>109.92430124223603</v>
      </c>
      <c r="F57" s="25">
        <f t="shared" si="13"/>
        <v>103.05903333818604</v>
      </c>
      <c r="G57" s="26"/>
      <c r="I57" s="223"/>
      <c r="P57" s="33"/>
    </row>
    <row r="58" spans="1:16" ht="13.5" customHeight="1" x14ac:dyDescent="0.15">
      <c r="A58" s="13">
        <v>6</v>
      </c>
      <c r="B58" s="225" t="s">
        <v>2</v>
      </c>
      <c r="C58" s="17">
        <f t="shared" si="10"/>
        <v>51524</v>
      </c>
      <c r="D58" s="126">
        <f t="shared" si="11"/>
        <v>58340</v>
      </c>
      <c r="E58" s="123">
        <f t="shared" si="12"/>
        <v>117.83917299423659</v>
      </c>
      <c r="F58" s="25">
        <f t="shared" si="13"/>
        <v>88.31676379842304</v>
      </c>
      <c r="G58" s="26"/>
    </row>
    <row r="59" spans="1:16" ht="13.5" customHeight="1" x14ac:dyDescent="0.15">
      <c r="A59" s="13">
        <v>7</v>
      </c>
      <c r="B59" s="227" t="s">
        <v>1</v>
      </c>
      <c r="C59" s="17">
        <f t="shared" si="10"/>
        <v>43934</v>
      </c>
      <c r="D59" s="126">
        <f t="shared" si="11"/>
        <v>60930</v>
      </c>
      <c r="E59" s="123">
        <f t="shared" si="12"/>
        <v>84.512840242377607</v>
      </c>
      <c r="F59" s="25">
        <f t="shared" si="13"/>
        <v>72.105695059904804</v>
      </c>
      <c r="G59" s="26"/>
    </row>
    <row r="60" spans="1:16" ht="13.5" customHeight="1" x14ac:dyDescent="0.15">
      <c r="A60" s="13">
        <v>8</v>
      </c>
      <c r="B60" s="224" t="s">
        <v>30</v>
      </c>
      <c r="C60" s="17">
        <f t="shared" si="10"/>
        <v>32804</v>
      </c>
      <c r="D60" s="126">
        <f t="shared" si="11"/>
        <v>36843</v>
      </c>
      <c r="E60" s="123">
        <f t="shared" si="12"/>
        <v>105.41469841575886</v>
      </c>
      <c r="F60" s="25">
        <f t="shared" si="13"/>
        <v>89.037266237819935</v>
      </c>
      <c r="G60" s="26"/>
    </row>
    <row r="61" spans="1:16" ht="13.5" customHeight="1" x14ac:dyDescent="0.15">
      <c r="A61" s="13">
        <v>9</v>
      </c>
      <c r="B61" s="227" t="s">
        <v>39</v>
      </c>
      <c r="C61" s="17">
        <f t="shared" si="10"/>
        <v>30334</v>
      </c>
      <c r="D61" s="126">
        <f t="shared" si="11"/>
        <v>31660</v>
      </c>
      <c r="E61" s="123">
        <f t="shared" si="12"/>
        <v>106.02215930935654</v>
      </c>
      <c r="F61" s="25">
        <f t="shared" si="13"/>
        <v>95.811749842072018</v>
      </c>
      <c r="G61" s="26"/>
    </row>
    <row r="62" spans="1:16" ht="13.5" customHeight="1" thickBot="1" x14ac:dyDescent="0.2">
      <c r="A62" s="179">
        <v>10</v>
      </c>
      <c r="B62" s="459" t="s">
        <v>7</v>
      </c>
      <c r="C62" s="160">
        <f t="shared" si="10"/>
        <v>28704</v>
      </c>
      <c r="D62" s="180">
        <f t="shared" si="11"/>
        <v>43618</v>
      </c>
      <c r="E62" s="181">
        <f t="shared" si="12"/>
        <v>112.70614103973612</v>
      </c>
      <c r="F62" s="182">
        <f t="shared" si="13"/>
        <v>65.807694071254986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782862</v>
      </c>
      <c r="D63" s="185">
        <f t="shared" si="11"/>
        <v>871586</v>
      </c>
      <c r="E63" s="186">
        <f>SUM(C63/R26*100)</f>
        <v>103.88944108775362</v>
      </c>
      <c r="F63" s="187">
        <f t="shared" si="13"/>
        <v>89.820396380850539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H56" sqref="H56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214</v>
      </c>
      <c r="I2" s="119"/>
      <c r="J2" s="257" t="s">
        <v>123</v>
      </c>
      <c r="K2" s="5"/>
      <c r="L2" s="408" t="s">
        <v>215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52">
        <v>25604</v>
      </c>
      <c r="I4" s="119">
        <v>33</v>
      </c>
      <c r="J4" s="224" t="s">
        <v>0</v>
      </c>
      <c r="K4" s="163">
        <f>SUM(I4)</f>
        <v>33</v>
      </c>
      <c r="L4" s="425">
        <v>28332</v>
      </c>
      <c r="M4" s="54"/>
      <c r="N4" s="130"/>
      <c r="O4" s="130"/>
      <c r="S4" s="31"/>
      <c r="T4" s="31"/>
      <c r="U4" s="31"/>
    </row>
    <row r="5" spans="8:30" x14ac:dyDescent="0.15">
      <c r="H5" s="267">
        <v>15679</v>
      </c>
      <c r="I5" s="119">
        <v>26</v>
      </c>
      <c r="J5" s="224" t="s">
        <v>31</v>
      </c>
      <c r="K5" s="163">
        <f t="shared" ref="K5:K13" si="0">SUM(I5)</f>
        <v>26</v>
      </c>
      <c r="L5" s="426">
        <v>21633</v>
      </c>
      <c r="M5" s="54"/>
      <c r="N5" s="130"/>
      <c r="O5" s="130"/>
      <c r="S5" s="31"/>
      <c r="T5" s="31"/>
      <c r="U5" s="31"/>
    </row>
    <row r="6" spans="8:30" x14ac:dyDescent="0.15">
      <c r="H6" s="53">
        <v>7192</v>
      </c>
      <c r="I6" s="119">
        <v>14</v>
      </c>
      <c r="J6" s="224" t="s">
        <v>20</v>
      </c>
      <c r="K6" s="163">
        <f t="shared" si="0"/>
        <v>14</v>
      </c>
      <c r="L6" s="426">
        <v>9268</v>
      </c>
      <c r="M6" s="54"/>
      <c r="N6" s="256"/>
      <c r="O6" s="130"/>
      <c r="S6" s="31"/>
      <c r="T6" s="31"/>
      <c r="U6" s="31"/>
    </row>
    <row r="7" spans="8:30" x14ac:dyDescent="0.15">
      <c r="H7" s="53">
        <v>3253</v>
      </c>
      <c r="I7" s="119">
        <v>38</v>
      </c>
      <c r="J7" s="224" t="s">
        <v>39</v>
      </c>
      <c r="K7" s="163">
        <f t="shared" si="0"/>
        <v>38</v>
      </c>
      <c r="L7" s="426">
        <v>5032</v>
      </c>
      <c r="M7" s="54"/>
      <c r="N7" s="130"/>
      <c r="O7" s="130"/>
      <c r="S7" s="31"/>
      <c r="T7" s="31"/>
      <c r="U7" s="31"/>
    </row>
    <row r="8" spans="8:30" x14ac:dyDescent="0.15">
      <c r="H8" s="53">
        <v>2532</v>
      </c>
      <c r="I8" s="119">
        <v>34</v>
      </c>
      <c r="J8" s="224" t="s">
        <v>1</v>
      </c>
      <c r="K8" s="163">
        <f t="shared" si="0"/>
        <v>34</v>
      </c>
      <c r="L8" s="426">
        <v>2952</v>
      </c>
      <c r="M8" s="54"/>
      <c r="N8" s="130"/>
      <c r="O8" s="130"/>
      <c r="S8" s="31"/>
      <c r="T8" s="31"/>
      <c r="U8" s="31"/>
    </row>
    <row r="9" spans="8:30" x14ac:dyDescent="0.15">
      <c r="H9" s="53">
        <v>2242</v>
      </c>
      <c r="I9" s="119">
        <v>15</v>
      </c>
      <c r="J9" s="224" t="s">
        <v>21</v>
      </c>
      <c r="K9" s="163">
        <f t="shared" si="0"/>
        <v>15</v>
      </c>
      <c r="L9" s="426">
        <v>3332</v>
      </c>
      <c r="M9" s="54"/>
      <c r="N9" s="130"/>
      <c r="O9" s="130"/>
      <c r="S9" s="31"/>
      <c r="T9" s="31"/>
      <c r="U9" s="31"/>
    </row>
    <row r="10" spans="8:30" x14ac:dyDescent="0.15">
      <c r="H10" s="53">
        <v>2120</v>
      </c>
      <c r="I10" s="194">
        <v>24</v>
      </c>
      <c r="J10" s="227" t="s">
        <v>29</v>
      </c>
      <c r="K10" s="163">
        <f t="shared" si="0"/>
        <v>24</v>
      </c>
      <c r="L10" s="426">
        <v>2732</v>
      </c>
      <c r="S10" s="31"/>
      <c r="T10" s="31"/>
      <c r="U10" s="31"/>
    </row>
    <row r="11" spans="8:30" x14ac:dyDescent="0.15">
      <c r="H11" s="128">
        <v>2082</v>
      </c>
      <c r="I11" s="119">
        <v>36</v>
      </c>
      <c r="J11" s="224" t="s">
        <v>5</v>
      </c>
      <c r="K11" s="163">
        <f t="shared" si="0"/>
        <v>36</v>
      </c>
      <c r="L11" s="426">
        <v>1352</v>
      </c>
      <c r="M11" s="54"/>
      <c r="N11" s="130"/>
      <c r="O11" s="130"/>
      <c r="S11" s="31"/>
      <c r="T11" s="31"/>
      <c r="U11" s="31"/>
    </row>
    <row r="12" spans="8:30" x14ac:dyDescent="0.15">
      <c r="H12" s="447">
        <v>1885</v>
      </c>
      <c r="I12" s="194">
        <v>37</v>
      </c>
      <c r="J12" s="227" t="s">
        <v>38</v>
      </c>
      <c r="K12" s="163">
        <f t="shared" si="0"/>
        <v>37</v>
      </c>
      <c r="L12" s="426">
        <v>2857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46">
        <v>837</v>
      </c>
      <c r="I13" s="529">
        <v>25</v>
      </c>
      <c r="J13" s="530" t="s">
        <v>30</v>
      </c>
      <c r="K13" s="163">
        <f t="shared" si="0"/>
        <v>25</v>
      </c>
      <c r="L13" s="426">
        <v>1590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267">
        <v>752</v>
      </c>
      <c r="I14" s="168">
        <v>17</v>
      </c>
      <c r="J14" s="245" t="s">
        <v>22</v>
      </c>
      <c r="K14" s="151" t="s">
        <v>8</v>
      </c>
      <c r="L14" s="427">
        <v>83748</v>
      </c>
      <c r="S14" s="31"/>
      <c r="T14" s="31"/>
      <c r="U14" s="31"/>
    </row>
    <row r="15" spans="8:30" x14ac:dyDescent="0.15">
      <c r="H15" s="127">
        <v>697</v>
      </c>
      <c r="I15" s="404">
        <v>40</v>
      </c>
      <c r="J15" s="225" t="s">
        <v>2</v>
      </c>
      <c r="K15" s="61"/>
      <c r="L15" s="1" t="s">
        <v>67</v>
      </c>
      <c r="M15" s="537" t="s">
        <v>112</v>
      </c>
      <c r="N15" s="51" t="s">
        <v>83</v>
      </c>
      <c r="S15" s="31"/>
      <c r="T15" s="31"/>
      <c r="U15" s="31"/>
    </row>
    <row r="16" spans="8:30" x14ac:dyDescent="0.15">
      <c r="H16" s="267">
        <v>221</v>
      </c>
      <c r="I16" s="119">
        <v>1</v>
      </c>
      <c r="J16" s="224" t="s">
        <v>4</v>
      </c>
      <c r="K16" s="163">
        <f>SUM(I4)</f>
        <v>33</v>
      </c>
      <c r="L16" s="224" t="s">
        <v>0</v>
      </c>
      <c r="M16" s="428">
        <v>22050</v>
      </c>
      <c r="N16" s="128">
        <f>SUM(H4)</f>
        <v>25604</v>
      </c>
      <c r="O16" s="54"/>
      <c r="P16" s="21"/>
      <c r="S16" s="31"/>
      <c r="T16" s="31"/>
      <c r="U16" s="31"/>
    </row>
    <row r="17" spans="1:21" x14ac:dyDescent="0.15">
      <c r="H17" s="267">
        <v>105</v>
      </c>
      <c r="I17" s="119">
        <v>21</v>
      </c>
      <c r="J17" s="224" t="s">
        <v>26</v>
      </c>
      <c r="K17" s="163">
        <f t="shared" ref="K17:K25" si="1">SUM(I5)</f>
        <v>26</v>
      </c>
      <c r="L17" s="224" t="s">
        <v>31</v>
      </c>
      <c r="M17" s="429">
        <v>14554</v>
      </c>
      <c r="N17" s="128">
        <f t="shared" ref="N17:N25" si="2">SUM(H5)</f>
        <v>15679</v>
      </c>
      <c r="O17" s="54"/>
      <c r="P17" s="21"/>
      <c r="S17" s="31"/>
      <c r="T17" s="31"/>
      <c r="U17" s="31"/>
    </row>
    <row r="18" spans="1:21" x14ac:dyDescent="0.15">
      <c r="H18" s="472">
        <v>96</v>
      </c>
      <c r="I18" s="119">
        <v>23</v>
      </c>
      <c r="J18" s="224" t="s">
        <v>28</v>
      </c>
      <c r="K18" s="163">
        <f t="shared" si="1"/>
        <v>14</v>
      </c>
      <c r="L18" s="224" t="s">
        <v>20</v>
      </c>
      <c r="M18" s="429">
        <v>8127</v>
      </c>
      <c r="N18" s="128">
        <f t="shared" si="2"/>
        <v>7192</v>
      </c>
      <c r="O18" s="54"/>
      <c r="P18" s="21"/>
      <c r="S18" s="31"/>
      <c r="T18" s="31"/>
      <c r="U18" s="31"/>
    </row>
    <row r="19" spans="1:21" x14ac:dyDescent="0.15">
      <c r="H19" s="128">
        <v>94</v>
      </c>
      <c r="I19" s="119">
        <v>16</v>
      </c>
      <c r="J19" s="224" t="s">
        <v>3</v>
      </c>
      <c r="K19" s="163">
        <f t="shared" si="1"/>
        <v>38</v>
      </c>
      <c r="L19" s="224" t="s">
        <v>39</v>
      </c>
      <c r="M19" s="429">
        <v>2347</v>
      </c>
      <c r="N19" s="128">
        <f t="shared" si="2"/>
        <v>3253</v>
      </c>
      <c r="O19" s="54"/>
      <c r="P19" s="21"/>
      <c r="S19" s="31"/>
      <c r="T19" s="31"/>
      <c r="U19" s="31"/>
    </row>
    <row r="20" spans="1:21" ht="14.25" thickBot="1" x14ac:dyDescent="0.2">
      <c r="H20" s="127">
        <v>36</v>
      </c>
      <c r="I20" s="119">
        <v>4</v>
      </c>
      <c r="J20" s="224" t="s">
        <v>12</v>
      </c>
      <c r="K20" s="163">
        <f t="shared" si="1"/>
        <v>34</v>
      </c>
      <c r="L20" s="224" t="s">
        <v>1</v>
      </c>
      <c r="M20" s="429">
        <v>2150</v>
      </c>
      <c r="N20" s="128">
        <f t="shared" si="2"/>
        <v>2532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214</v>
      </c>
      <c r="D21" s="74" t="s">
        <v>215</v>
      </c>
      <c r="E21" s="74" t="s">
        <v>54</v>
      </c>
      <c r="F21" s="74" t="s">
        <v>53</v>
      </c>
      <c r="G21" s="74" t="s">
        <v>55</v>
      </c>
      <c r="H21" s="267">
        <v>15</v>
      </c>
      <c r="I21" s="119">
        <v>9</v>
      </c>
      <c r="J21" s="454" t="s">
        <v>202</v>
      </c>
      <c r="K21" s="163">
        <f t="shared" si="1"/>
        <v>15</v>
      </c>
      <c r="L21" s="224" t="s">
        <v>21</v>
      </c>
      <c r="M21" s="429">
        <v>2898</v>
      </c>
      <c r="N21" s="128">
        <f t="shared" si="2"/>
        <v>2242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25604</v>
      </c>
      <c r="D22" s="128">
        <f>SUM(L4)</f>
        <v>28332</v>
      </c>
      <c r="E22" s="66">
        <f t="shared" ref="E22:E32" si="4">SUM(N16/M16*100)</f>
        <v>116.11791383219953</v>
      </c>
      <c r="F22" s="70">
        <f>SUM(C22/D22*100)</f>
        <v>90.37131159113369</v>
      </c>
      <c r="G22" s="5"/>
      <c r="H22" s="176">
        <v>13</v>
      </c>
      <c r="I22" s="119">
        <v>2</v>
      </c>
      <c r="J22" s="224" t="s">
        <v>6</v>
      </c>
      <c r="K22" s="163">
        <f t="shared" si="1"/>
        <v>24</v>
      </c>
      <c r="L22" s="227" t="s">
        <v>29</v>
      </c>
      <c r="M22" s="429">
        <v>1838</v>
      </c>
      <c r="N22" s="128">
        <f t="shared" si="2"/>
        <v>2120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15679</v>
      </c>
      <c r="D23" s="128">
        <f>SUM(L5)</f>
        <v>21633</v>
      </c>
      <c r="E23" s="66">
        <f t="shared" si="4"/>
        <v>107.72983372268791</v>
      </c>
      <c r="F23" s="70">
        <f t="shared" ref="F23:F32" si="5">SUM(C23/D23*100)</f>
        <v>72.477233855683437</v>
      </c>
      <c r="G23" s="5"/>
      <c r="H23" s="176">
        <v>8</v>
      </c>
      <c r="I23" s="119">
        <v>6</v>
      </c>
      <c r="J23" s="224" t="s">
        <v>14</v>
      </c>
      <c r="K23" s="163">
        <f t="shared" si="1"/>
        <v>36</v>
      </c>
      <c r="L23" s="224" t="s">
        <v>5</v>
      </c>
      <c r="M23" s="429">
        <v>2721</v>
      </c>
      <c r="N23" s="128">
        <f t="shared" si="2"/>
        <v>2082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7192</v>
      </c>
      <c r="D24" s="128">
        <f t="shared" ref="D24:D31" si="6">SUM(L6)</f>
        <v>9268</v>
      </c>
      <c r="E24" s="66">
        <f t="shared" si="4"/>
        <v>88.495139657930352</v>
      </c>
      <c r="F24" s="70">
        <f t="shared" si="5"/>
        <v>77.600345274061283</v>
      </c>
      <c r="G24" s="5"/>
      <c r="H24" s="176">
        <v>8</v>
      </c>
      <c r="I24" s="119">
        <v>32</v>
      </c>
      <c r="J24" s="224" t="s">
        <v>36</v>
      </c>
      <c r="K24" s="163">
        <f t="shared" si="1"/>
        <v>37</v>
      </c>
      <c r="L24" s="227" t="s">
        <v>38</v>
      </c>
      <c r="M24" s="429">
        <v>1484</v>
      </c>
      <c r="N24" s="128">
        <f t="shared" si="2"/>
        <v>1885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39</v>
      </c>
      <c r="C25" s="52">
        <f t="shared" si="3"/>
        <v>3253</v>
      </c>
      <c r="D25" s="128">
        <f t="shared" si="6"/>
        <v>5032</v>
      </c>
      <c r="E25" s="66">
        <f t="shared" si="4"/>
        <v>138.60247123988069</v>
      </c>
      <c r="F25" s="70">
        <f t="shared" si="5"/>
        <v>64.646263910969793</v>
      </c>
      <c r="G25" s="5"/>
      <c r="H25" s="131">
        <v>3</v>
      </c>
      <c r="I25" s="119">
        <v>3</v>
      </c>
      <c r="J25" s="224" t="s">
        <v>11</v>
      </c>
      <c r="K25" s="252">
        <f t="shared" si="1"/>
        <v>25</v>
      </c>
      <c r="L25" s="530" t="s">
        <v>30</v>
      </c>
      <c r="M25" s="430">
        <v>1052</v>
      </c>
      <c r="N25" s="233">
        <f t="shared" si="2"/>
        <v>837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1</v>
      </c>
      <c r="C26" s="52">
        <f t="shared" si="3"/>
        <v>2532</v>
      </c>
      <c r="D26" s="128">
        <f t="shared" si="6"/>
        <v>2952</v>
      </c>
      <c r="E26" s="66">
        <f t="shared" si="4"/>
        <v>117.76744186046511</v>
      </c>
      <c r="F26" s="70">
        <f t="shared" si="5"/>
        <v>85.77235772357723</v>
      </c>
      <c r="G26" s="16"/>
      <c r="H26" s="131">
        <v>1</v>
      </c>
      <c r="I26" s="119">
        <v>12</v>
      </c>
      <c r="J26" s="224" t="s">
        <v>19</v>
      </c>
      <c r="K26" s="5"/>
      <c r="L26" s="505" t="s">
        <v>192</v>
      </c>
      <c r="M26" s="431">
        <v>62548</v>
      </c>
      <c r="N26" s="265">
        <f>SUM(H44)</f>
        <v>65476</v>
      </c>
      <c r="S26" s="31"/>
      <c r="T26" s="31"/>
      <c r="U26" s="31"/>
    </row>
    <row r="27" spans="1:21" x14ac:dyDescent="0.15">
      <c r="A27" s="76">
        <v>6</v>
      </c>
      <c r="B27" s="224" t="s">
        <v>21</v>
      </c>
      <c r="C27" s="52">
        <f t="shared" si="3"/>
        <v>2242</v>
      </c>
      <c r="D27" s="128">
        <f t="shared" si="6"/>
        <v>3332</v>
      </c>
      <c r="E27" s="66">
        <f t="shared" si="4"/>
        <v>77.363699102829543</v>
      </c>
      <c r="F27" s="70">
        <f t="shared" si="5"/>
        <v>67.28691476590636</v>
      </c>
      <c r="G27" s="5"/>
      <c r="H27" s="131">
        <v>1</v>
      </c>
      <c r="I27" s="119">
        <v>31</v>
      </c>
      <c r="J27" s="224" t="s">
        <v>126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29</v>
      </c>
      <c r="C28" s="52">
        <f t="shared" si="3"/>
        <v>2120</v>
      </c>
      <c r="D28" s="128">
        <f t="shared" si="6"/>
        <v>2732</v>
      </c>
      <c r="E28" s="66">
        <f t="shared" si="4"/>
        <v>115.34276387377585</v>
      </c>
      <c r="F28" s="70">
        <f t="shared" si="5"/>
        <v>77.598828696925324</v>
      </c>
      <c r="G28" s="5"/>
      <c r="H28" s="176">
        <v>0</v>
      </c>
      <c r="I28" s="119">
        <v>5</v>
      </c>
      <c r="J28" s="224" t="s">
        <v>13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5</v>
      </c>
      <c r="C29" s="52">
        <f t="shared" si="3"/>
        <v>2082</v>
      </c>
      <c r="D29" s="128">
        <f t="shared" si="6"/>
        <v>1352</v>
      </c>
      <c r="E29" s="66">
        <f t="shared" si="4"/>
        <v>76.515986769570006</v>
      </c>
      <c r="F29" s="70">
        <f t="shared" si="5"/>
        <v>153.99408284023667</v>
      </c>
      <c r="G29" s="15"/>
      <c r="H29" s="131">
        <v>0</v>
      </c>
      <c r="I29" s="119">
        <v>7</v>
      </c>
      <c r="J29" s="224" t="s">
        <v>15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38</v>
      </c>
      <c r="C30" s="52">
        <f t="shared" si="3"/>
        <v>1885</v>
      </c>
      <c r="D30" s="128">
        <f t="shared" si="6"/>
        <v>2857</v>
      </c>
      <c r="E30" s="66">
        <f t="shared" si="4"/>
        <v>127.02156334231806</v>
      </c>
      <c r="F30" s="70">
        <f t="shared" si="5"/>
        <v>65.978298914945739</v>
      </c>
      <c r="G30" s="16"/>
      <c r="H30" s="535">
        <v>0</v>
      </c>
      <c r="I30" s="119">
        <v>8</v>
      </c>
      <c r="J30" s="224" t="s">
        <v>16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30" t="s">
        <v>30</v>
      </c>
      <c r="C31" s="52">
        <f t="shared" si="3"/>
        <v>837</v>
      </c>
      <c r="D31" s="128">
        <f t="shared" si="6"/>
        <v>1590</v>
      </c>
      <c r="E31" s="66">
        <f t="shared" si="4"/>
        <v>79.562737642585546</v>
      </c>
      <c r="F31" s="70">
        <f t="shared" si="5"/>
        <v>52.641509433962263</v>
      </c>
      <c r="G31" s="132"/>
      <c r="H31" s="535">
        <v>0</v>
      </c>
      <c r="I31" s="119">
        <v>10</v>
      </c>
      <c r="J31" s="224" t="s">
        <v>17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65476</v>
      </c>
      <c r="D32" s="82">
        <f>SUM(L14)</f>
        <v>83748</v>
      </c>
      <c r="E32" s="85">
        <f t="shared" si="4"/>
        <v>104.68120483468697</v>
      </c>
      <c r="F32" s="83">
        <f t="shared" si="5"/>
        <v>78.182165544251802</v>
      </c>
      <c r="G32" s="84"/>
      <c r="H32" s="547">
        <v>0</v>
      </c>
      <c r="I32" s="119">
        <v>11</v>
      </c>
      <c r="J32" s="224" t="s">
        <v>18</v>
      </c>
      <c r="L32" s="36"/>
      <c r="M32" s="31"/>
      <c r="S32" s="31"/>
      <c r="T32" s="31"/>
      <c r="U32" s="31"/>
    </row>
    <row r="33" spans="1:30" x14ac:dyDescent="0.15">
      <c r="H33" s="52">
        <v>0</v>
      </c>
      <c r="I33" s="119">
        <v>13</v>
      </c>
      <c r="J33" s="224" t="s">
        <v>7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52">
        <v>0</v>
      </c>
      <c r="I34" s="119">
        <v>18</v>
      </c>
      <c r="J34" s="224" t="s">
        <v>23</v>
      </c>
      <c r="L34" s="295"/>
      <c r="M34" s="31"/>
      <c r="S34" s="31"/>
      <c r="T34" s="31"/>
      <c r="U34" s="31"/>
    </row>
    <row r="35" spans="1:30" x14ac:dyDescent="0.15">
      <c r="H35" s="169">
        <v>0</v>
      </c>
      <c r="I35" s="119">
        <v>19</v>
      </c>
      <c r="J35" s="224" t="s">
        <v>24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128">
        <v>0</v>
      </c>
      <c r="I36" s="119">
        <v>20</v>
      </c>
      <c r="J36" s="224" t="s">
        <v>25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127">
        <v>0</v>
      </c>
      <c r="I37" s="119">
        <v>22</v>
      </c>
      <c r="J37" s="224" t="s">
        <v>27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452">
        <v>0</v>
      </c>
      <c r="I38" s="119">
        <v>27</v>
      </c>
      <c r="J38" s="224" t="s">
        <v>32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267">
        <v>0</v>
      </c>
      <c r="I39" s="119">
        <v>28</v>
      </c>
      <c r="J39" s="224" t="s">
        <v>33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267">
        <v>0</v>
      </c>
      <c r="I40" s="119">
        <v>29</v>
      </c>
      <c r="J40" s="224" t="s">
        <v>116</v>
      </c>
      <c r="L40" s="57"/>
      <c r="M40" s="31"/>
      <c r="S40" s="31"/>
      <c r="T40" s="31"/>
      <c r="U40" s="31"/>
    </row>
    <row r="41" spans="1:30" x14ac:dyDescent="0.15">
      <c r="H41" s="53">
        <v>0</v>
      </c>
      <c r="I41" s="119">
        <v>30</v>
      </c>
      <c r="J41" s="224" t="s">
        <v>34</v>
      </c>
      <c r="L41" s="57"/>
      <c r="M41" s="31"/>
      <c r="S41" s="31"/>
      <c r="T41" s="31"/>
      <c r="U41" s="31"/>
    </row>
    <row r="42" spans="1:30" x14ac:dyDescent="0.15">
      <c r="H42" s="243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 x14ac:dyDescent="0.15">
      <c r="H43" s="127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 x14ac:dyDescent="0.15">
      <c r="H44" s="164">
        <f>SUM(H4:H43)</f>
        <v>65476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216</v>
      </c>
      <c r="I47" s="119"/>
      <c r="J47" s="250" t="s">
        <v>79</v>
      </c>
      <c r="K47" s="5"/>
      <c r="L47" s="413" t="s">
        <v>215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52">
        <v>47320</v>
      </c>
      <c r="I49" s="119">
        <v>26</v>
      </c>
      <c r="J49" s="224" t="s">
        <v>31</v>
      </c>
      <c r="K49" s="5">
        <f>SUM(I49)</f>
        <v>26</v>
      </c>
      <c r="L49" s="419">
        <v>58269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128">
        <v>17347</v>
      </c>
      <c r="I50" s="119">
        <v>33</v>
      </c>
      <c r="J50" s="224" t="s">
        <v>0</v>
      </c>
      <c r="K50" s="5">
        <f t="shared" ref="K50:K58" si="7">SUM(I50)</f>
        <v>33</v>
      </c>
      <c r="L50" s="419">
        <v>18764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397">
        <v>8851</v>
      </c>
      <c r="I51" s="119">
        <v>13</v>
      </c>
      <c r="J51" s="224" t="s">
        <v>7</v>
      </c>
      <c r="K51" s="5">
        <f t="shared" si="7"/>
        <v>13</v>
      </c>
      <c r="L51" s="419">
        <v>18134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127">
        <v>8615</v>
      </c>
      <c r="I52" s="119">
        <v>25</v>
      </c>
      <c r="J52" s="224" t="s">
        <v>30</v>
      </c>
      <c r="K52" s="5">
        <f t="shared" si="7"/>
        <v>25</v>
      </c>
      <c r="L52" s="419">
        <v>19589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214</v>
      </c>
      <c r="D53" s="74" t="s">
        <v>215</v>
      </c>
      <c r="E53" s="74" t="s">
        <v>54</v>
      </c>
      <c r="F53" s="74" t="s">
        <v>53</v>
      </c>
      <c r="G53" s="74" t="s">
        <v>55</v>
      </c>
      <c r="H53" s="53">
        <v>7440</v>
      </c>
      <c r="I53" s="119">
        <v>34</v>
      </c>
      <c r="J53" s="224" t="s">
        <v>1</v>
      </c>
      <c r="K53" s="5">
        <f t="shared" si="7"/>
        <v>34</v>
      </c>
      <c r="L53" s="419">
        <v>9563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47320</v>
      </c>
      <c r="D54" s="139">
        <f>SUM(L49)</f>
        <v>58269</v>
      </c>
      <c r="E54" s="66">
        <f t="shared" ref="E54:E64" si="9">SUM(N63/M63*100)</f>
        <v>88.155296397034164</v>
      </c>
      <c r="F54" s="66">
        <f>SUM(C54/D54*100)</f>
        <v>81.209562546122299</v>
      </c>
      <c r="G54" s="5"/>
      <c r="H54" s="127">
        <v>5093</v>
      </c>
      <c r="I54" s="119">
        <v>36</v>
      </c>
      <c r="J54" s="224" t="s">
        <v>5</v>
      </c>
      <c r="K54" s="5">
        <f t="shared" si="7"/>
        <v>36</v>
      </c>
      <c r="L54" s="419">
        <v>2270</v>
      </c>
      <c r="M54" s="31"/>
      <c r="N54" s="500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0</v>
      </c>
      <c r="C55" s="52">
        <f t="shared" si="8"/>
        <v>17347</v>
      </c>
      <c r="D55" s="139">
        <f t="shared" ref="D55:D64" si="10">SUM(L50)</f>
        <v>18764</v>
      </c>
      <c r="E55" s="66">
        <f t="shared" si="9"/>
        <v>103.99880095923263</v>
      </c>
      <c r="F55" s="66">
        <f t="shared" ref="F55:F64" si="11">SUM(C55/D55*100)</f>
        <v>92.448305265401828</v>
      </c>
      <c r="G55" s="5"/>
      <c r="H55" s="53">
        <v>3888</v>
      </c>
      <c r="I55" s="119">
        <v>40</v>
      </c>
      <c r="J55" s="224" t="s">
        <v>2</v>
      </c>
      <c r="K55" s="5">
        <f t="shared" si="7"/>
        <v>40</v>
      </c>
      <c r="L55" s="419">
        <v>10625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7</v>
      </c>
      <c r="C56" s="52">
        <f t="shared" si="8"/>
        <v>8851</v>
      </c>
      <c r="D56" s="139">
        <f t="shared" si="10"/>
        <v>18134</v>
      </c>
      <c r="E56" s="66">
        <f t="shared" si="9"/>
        <v>107.4672170956775</v>
      </c>
      <c r="F56" s="66">
        <f t="shared" si="11"/>
        <v>48.808867321054372</v>
      </c>
      <c r="G56" s="5"/>
      <c r="H56" s="452">
        <v>3496</v>
      </c>
      <c r="I56" s="119">
        <v>16</v>
      </c>
      <c r="J56" s="224" t="s">
        <v>3</v>
      </c>
      <c r="K56" s="5">
        <f t="shared" si="7"/>
        <v>16</v>
      </c>
      <c r="L56" s="419">
        <v>7129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30</v>
      </c>
      <c r="C57" s="52">
        <f t="shared" si="8"/>
        <v>8615</v>
      </c>
      <c r="D57" s="139">
        <f t="shared" si="10"/>
        <v>19589</v>
      </c>
      <c r="E57" s="66">
        <f t="shared" si="9"/>
        <v>93.722802436901659</v>
      </c>
      <c r="F57" s="66">
        <f t="shared" si="11"/>
        <v>43.978763591811735</v>
      </c>
      <c r="G57" s="5"/>
      <c r="H57" s="176">
        <v>2713</v>
      </c>
      <c r="I57" s="119">
        <v>24</v>
      </c>
      <c r="J57" s="224" t="s">
        <v>29</v>
      </c>
      <c r="K57" s="5">
        <f t="shared" si="7"/>
        <v>24</v>
      </c>
      <c r="L57" s="419">
        <v>3792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1</v>
      </c>
      <c r="C58" s="52">
        <f t="shared" si="8"/>
        <v>7440</v>
      </c>
      <c r="D58" s="139">
        <f t="shared" si="10"/>
        <v>9563</v>
      </c>
      <c r="E58" s="66">
        <f t="shared" si="9"/>
        <v>85.615650172612206</v>
      </c>
      <c r="F58" s="66">
        <f t="shared" si="11"/>
        <v>77.799853602426012</v>
      </c>
      <c r="G58" s="16"/>
      <c r="H58" s="233">
        <v>1780</v>
      </c>
      <c r="I58" s="194">
        <v>15</v>
      </c>
      <c r="J58" s="227" t="s">
        <v>21</v>
      </c>
      <c r="K58" s="18">
        <f t="shared" si="7"/>
        <v>15</v>
      </c>
      <c r="L58" s="420">
        <v>2686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5</v>
      </c>
      <c r="C59" s="52">
        <f t="shared" si="8"/>
        <v>5093</v>
      </c>
      <c r="D59" s="139">
        <f t="shared" si="10"/>
        <v>2270</v>
      </c>
      <c r="E59" s="66">
        <f t="shared" si="9"/>
        <v>79.219163166899989</v>
      </c>
      <c r="F59" s="66">
        <f t="shared" si="11"/>
        <v>224.3612334801762</v>
      </c>
      <c r="G59" s="5"/>
      <c r="H59" s="548">
        <v>1709</v>
      </c>
      <c r="I59" s="460">
        <v>22</v>
      </c>
      <c r="J59" s="304" t="s">
        <v>27</v>
      </c>
      <c r="K59" s="12" t="s">
        <v>75</v>
      </c>
      <c r="L59" s="421">
        <v>154765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2</v>
      </c>
      <c r="C60" s="52">
        <f t="shared" si="8"/>
        <v>3888</v>
      </c>
      <c r="D60" s="139">
        <f t="shared" si="10"/>
        <v>10625</v>
      </c>
      <c r="E60" s="66">
        <f t="shared" si="9"/>
        <v>50.956749672346</v>
      </c>
      <c r="F60" s="66">
        <f t="shared" si="11"/>
        <v>36.592941176470589</v>
      </c>
      <c r="G60" s="5"/>
      <c r="H60" s="176">
        <v>582</v>
      </c>
      <c r="I60" s="197">
        <v>17</v>
      </c>
      <c r="J60" s="224" t="s">
        <v>22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3</v>
      </c>
      <c r="C61" s="52">
        <f t="shared" si="8"/>
        <v>3496</v>
      </c>
      <c r="D61" s="139">
        <f t="shared" si="10"/>
        <v>7129</v>
      </c>
      <c r="E61" s="66">
        <f t="shared" si="9"/>
        <v>101.53935521347661</v>
      </c>
      <c r="F61" s="66">
        <f t="shared" si="11"/>
        <v>49.039135923691966</v>
      </c>
      <c r="G61" s="15"/>
      <c r="H61" s="541">
        <v>555</v>
      </c>
      <c r="I61" s="197">
        <v>38</v>
      </c>
      <c r="J61" s="224" t="s">
        <v>39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29</v>
      </c>
      <c r="C62" s="52">
        <f t="shared" si="8"/>
        <v>2713</v>
      </c>
      <c r="D62" s="139">
        <f t="shared" si="10"/>
        <v>3792</v>
      </c>
      <c r="E62" s="66">
        <f t="shared" si="9"/>
        <v>76.186464476270714</v>
      </c>
      <c r="F62" s="66">
        <f t="shared" si="11"/>
        <v>71.545358649789023</v>
      </c>
      <c r="G62" s="16"/>
      <c r="H62" s="541">
        <v>468</v>
      </c>
      <c r="I62" s="244">
        <v>12</v>
      </c>
      <c r="J62" s="224" t="s">
        <v>19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21</v>
      </c>
      <c r="C63" s="447">
        <f t="shared" si="8"/>
        <v>1780</v>
      </c>
      <c r="D63" s="195">
        <f t="shared" si="10"/>
        <v>2686</v>
      </c>
      <c r="E63" s="72">
        <f t="shared" si="9"/>
        <v>171.31857555341674</v>
      </c>
      <c r="F63" s="72">
        <f t="shared" si="11"/>
        <v>66.269545793000745</v>
      </c>
      <c r="G63" s="132"/>
      <c r="H63" s="131">
        <v>356</v>
      </c>
      <c r="I63" s="119">
        <v>21</v>
      </c>
      <c r="J63" s="5" t="s">
        <v>189</v>
      </c>
      <c r="K63" s="5">
        <f>SUM(K49)</f>
        <v>26</v>
      </c>
      <c r="L63" s="224" t="s">
        <v>31</v>
      </c>
      <c r="M63" s="236">
        <v>53678</v>
      </c>
      <c r="N63" s="128">
        <f>SUM(H49)</f>
        <v>47320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110897</v>
      </c>
      <c r="D64" s="196">
        <f t="shared" si="10"/>
        <v>154765</v>
      </c>
      <c r="E64" s="85">
        <f t="shared" si="9"/>
        <v>89.367480316864231</v>
      </c>
      <c r="F64" s="85">
        <f t="shared" si="11"/>
        <v>71.655089975123573</v>
      </c>
      <c r="G64" s="84"/>
      <c r="H64" s="176">
        <v>210</v>
      </c>
      <c r="I64" s="119">
        <v>19</v>
      </c>
      <c r="J64" s="224" t="s">
        <v>24</v>
      </c>
      <c r="K64" s="5">
        <f t="shared" ref="K64:K72" si="12">SUM(K50)</f>
        <v>33</v>
      </c>
      <c r="L64" s="224" t="s">
        <v>0</v>
      </c>
      <c r="M64" s="236">
        <v>16680</v>
      </c>
      <c r="N64" s="128">
        <f t="shared" ref="N64:N72" si="13">SUM(H50)</f>
        <v>17347</v>
      </c>
      <c r="O64" s="54"/>
      <c r="S64" s="31"/>
      <c r="T64" s="31"/>
      <c r="U64" s="31"/>
      <c r="V64" s="31"/>
    </row>
    <row r="65" spans="2:22" x14ac:dyDescent="0.15">
      <c r="H65" s="52">
        <v>206</v>
      </c>
      <c r="I65" s="119">
        <v>4</v>
      </c>
      <c r="J65" s="224" t="s">
        <v>12</v>
      </c>
      <c r="K65" s="5">
        <f t="shared" si="12"/>
        <v>13</v>
      </c>
      <c r="L65" s="224" t="s">
        <v>7</v>
      </c>
      <c r="M65" s="236">
        <v>8236</v>
      </c>
      <c r="N65" s="128">
        <f t="shared" si="13"/>
        <v>8851</v>
      </c>
      <c r="O65" s="54"/>
      <c r="S65" s="31"/>
      <c r="T65" s="31"/>
      <c r="U65" s="31"/>
      <c r="V65" s="31"/>
    </row>
    <row r="66" spans="2:22" x14ac:dyDescent="0.15">
      <c r="H66" s="52">
        <v>88</v>
      </c>
      <c r="I66" s="119">
        <v>9</v>
      </c>
      <c r="J66" s="454" t="s">
        <v>199</v>
      </c>
      <c r="K66" s="5">
        <f t="shared" si="12"/>
        <v>25</v>
      </c>
      <c r="L66" s="224" t="s">
        <v>30</v>
      </c>
      <c r="M66" s="236">
        <v>9192</v>
      </c>
      <c r="N66" s="128">
        <f t="shared" si="13"/>
        <v>8615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52">
        <v>52</v>
      </c>
      <c r="I67" s="119">
        <v>23</v>
      </c>
      <c r="J67" s="224" t="s">
        <v>28</v>
      </c>
      <c r="K67" s="5">
        <f t="shared" si="12"/>
        <v>34</v>
      </c>
      <c r="L67" s="224" t="s">
        <v>1</v>
      </c>
      <c r="M67" s="236">
        <v>8690</v>
      </c>
      <c r="N67" s="128">
        <f t="shared" si="13"/>
        <v>7440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40</v>
      </c>
      <c r="I68" s="119">
        <v>39</v>
      </c>
      <c r="J68" s="224" t="s">
        <v>40</v>
      </c>
      <c r="K68" s="5">
        <f t="shared" si="12"/>
        <v>36</v>
      </c>
      <c r="L68" s="224" t="s">
        <v>5</v>
      </c>
      <c r="M68" s="236">
        <v>6429</v>
      </c>
      <c r="N68" s="128">
        <f t="shared" si="13"/>
        <v>5093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53">
        <v>31</v>
      </c>
      <c r="I69" s="119">
        <v>1</v>
      </c>
      <c r="J69" s="224" t="s">
        <v>4</v>
      </c>
      <c r="K69" s="5">
        <f t="shared" si="12"/>
        <v>40</v>
      </c>
      <c r="L69" s="224" t="s">
        <v>2</v>
      </c>
      <c r="M69" s="236">
        <v>7630</v>
      </c>
      <c r="N69" s="128">
        <f t="shared" si="13"/>
        <v>3888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31</v>
      </c>
      <c r="I70" s="119">
        <v>27</v>
      </c>
      <c r="J70" s="224" t="s">
        <v>32</v>
      </c>
      <c r="K70" s="5">
        <f t="shared" si="12"/>
        <v>16</v>
      </c>
      <c r="L70" s="224" t="s">
        <v>3</v>
      </c>
      <c r="M70" s="236">
        <v>3443</v>
      </c>
      <c r="N70" s="128">
        <f t="shared" si="13"/>
        <v>3496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53">
        <v>23</v>
      </c>
      <c r="I71" s="119">
        <v>29</v>
      </c>
      <c r="J71" s="224" t="s">
        <v>116</v>
      </c>
      <c r="K71" s="5">
        <f t="shared" si="12"/>
        <v>24</v>
      </c>
      <c r="L71" s="224" t="s">
        <v>29</v>
      </c>
      <c r="M71" s="236">
        <v>3561</v>
      </c>
      <c r="N71" s="128">
        <f t="shared" si="13"/>
        <v>2713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127">
        <v>3</v>
      </c>
      <c r="I72" s="119">
        <v>37</v>
      </c>
      <c r="J72" s="224" t="s">
        <v>38</v>
      </c>
      <c r="K72" s="5">
        <f t="shared" si="12"/>
        <v>15</v>
      </c>
      <c r="L72" s="227" t="s">
        <v>21</v>
      </c>
      <c r="M72" s="237">
        <v>1039</v>
      </c>
      <c r="N72" s="128">
        <f t="shared" si="13"/>
        <v>1780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397">
        <v>0</v>
      </c>
      <c r="I73" s="119">
        <v>2</v>
      </c>
      <c r="J73" s="224" t="s">
        <v>6</v>
      </c>
      <c r="K73" s="52"/>
      <c r="L73" s="383" t="s">
        <v>106</v>
      </c>
      <c r="M73" s="235">
        <v>124091</v>
      </c>
      <c r="N73" s="234">
        <f>SUM(H89)</f>
        <v>110897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127">
        <v>0</v>
      </c>
      <c r="I74" s="119">
        <v>3</v>
      </c>
      <c r="J74" s="224" t="s">
        <v>11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5</v>
      </c>
      <c r="J75" s="224" t="s">
        <v>13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53">
        <v>0</v>
      </c>
      <c r="I76" s="119">
        <v>6</v>
      </c>
      <c r="J76" s="224" t="s">
        <v>14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127">
        <v>0</v>
      </c>
      <c r="I77" s="119">
        <v>7</v>
      </c>
      <c r="J77" s="224" t="s">
        <v>15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452">
        <v>0</v>
      </c>
      <c r="I78" s="119">
        <v>8</v>
      </c>
      <c r="J78" s="224" t="s">
        <v>16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128">
        <v>0</v>
      </c>
      <c r="I79" s="119">
        <v>10</v>
      </c>
      <c r="J79" s="224" t="s">
        <v>17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127">
        <v>0</v>
      </c>
      <c r="I80" s="119">
        <v>11</v>
      </c>
      <c r="J80" s="224" t="s">
        <v>18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472">
        <v>0</v>
      </c>
      <c r="I81" s="119">
        <v>14</v>
      </c>
      <c r="J81" s="224" t="s">
        <v>20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52">
        <v>0</v>
      </c>
      <c r="I82" s="119">
        <v>18</v>
      </c>
      <c r="J82" s="224" t="s">
        <v>23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53">
        <v>0</v>
      </c>
      <c r="I83" s="119">
        <v>20</v>
      </c>
      <c r="J83" s="224" t="s">
        <v>25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127">
        <v>0</v>
      </c>
      <c r="I84" s="119">
        <v>28</v>
      </c>
      <c r="J84" s="224" t="s">
        <v>33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30</v>
      </c>
      <c r="J85" s="224" t="s">
        <v>34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53">
        <v>0</v>
      </c>
      <c r="I86" s="119">
        <v>31</v>
      </c>
      <c r="J86" s="224" t="s">
        <v>117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127">
        <v>0</v>
      </c>
      <c r="I87" s="119">
        <v>32</v>
      </c>
      <c r="J87" s="224" t="s">
        <v>36</v>
      </c>
      <c r="L87" s="57"/>
      <c r="M87" s="31"/>
      <c r="N87" s="31"/>
      <c r="O87" s="31"/>
      <c r="S87" s="37"/>
      <c r="T87" s="37"/>
    </row>
    <row r="88" spans="8:22" x14ac:dyDescent="0.15">
      <c r="H88" s="127">
        <v>0</v>
      </c>
      <c r="I88" s="119">
        <v>35</v>
      </c>
      <c r="J88" s="224" t="s">
        <v>37</v>
      </c>
      <c r="L88" s="57"/>
      <c r="M88" s="31"/>
      <c r="N88" s="31"/>
      <c r="O88" s="31"/>
      <c r="Q88" s="31"/>
    </row>
    <row r="89" spans="8:22" x14ac:dyDescent="0.15">
      <c r="H89" s="165">
        <f>SUM(H49:H88)</f>
        <v>110897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H46" sqref="H4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216</v>
      </c>
      <c r="I2" s="119"/>
      <c r="J2" s="259" t="s">
        <v>124</v>
      </c>
      <c r="K2" s="5"/>
      <c r="L2" s="251" t="s">
        <v>215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25066</v>
      </c>
      <c r="I4" s="119">
        <v>33</v>
      </c>
      <c r="J4" s="40" t="s">
        <v>0</v>
      </c>
      <c r="K4" s="277">
        <f>SUM(I4)</f>
        <v>33</v>
      </c>
      <c r="L4" s="374">
        <v>23552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27">
        <v>22798</v>
      </c>
      <c r="I5" s="119">
        <v>31</v>
      </c>
      <c r="J5" s="40" t="s">
        <v>71</v>
      </c>
      <c r="K5" s="277">
        <f t="shared" ref="K5:K13" si="0">SUM(I5)</f>
        <v>31</v>
      </c>
      <c r="L5" s="374">
        <v>17658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22755</v>
      </c>
      <c r="I6" s="119">
        <v>17</v>
      </c>
      <c r="J6" s="40" t="s">
        <v>22</v>
      </c>
      <c r="K6" s="277">
        <f t="shared" si="0"/>
        <v>17</v>
      </c>
      <c r="L6" s="374">
        <v>24785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452">
        <v>18387</v>
      </c>
      <c r="I7" s="119">
        <v>2</v>
      </c>
      <c r="J7" s="40" t="s">
        <v>6</v>
      </c>
      <c r="K7" s="277">
        <f t="shared" si="0"/>
        <v>2</v>
      </c>
      <c r="L7" s="374">
        <v>7710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17719</v>
      </c>
      <c r="I8" s="119">
        <v>34</v>
      </c>
      <c r="J8" s="40" t="s">
        <v>1</v>
      </c>
      <c r="K8" s="277">
        <f t="shared" si="0"/>
        <v>34</v>
      </c>
      <c r="L8" s="374">
        <v>18372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16661</v>
      </c>
      <c r="I9" s="119">
        <v>3</v>
      </c>
      <c r="J9" s="40" t="s">
        <v>11</v>
      </c>
      <c r="K9" s="277">
        <f t="shared" si="0"/>
        <v>3</v>
      </c>
      <c r="L9" s="374">
        <v>23239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397">
        <v>14325</v>
      </c>
      <c r="I10" s="119">
        <v>40</v>
      </c>
      <c r="J10" s="40" t="s">
        <v>2</v>
      </c>
      <c r="K10" s="277">
        <f t="shared" si="0"/>
        <v>40</v>
      </c>
      <c r="L10" s="374">
        <v>15351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27">
        <v>9418</v>
      </c>
      <c r="I11" s="119">
        <v>11</v>
      </c>
      <c r="J11" s="40" t="s">
        <v>18</v>
      </c>
      <c r="K11" s="277">
        <f t="shared" si="0"/>
        <v>11</v>
      </c>
      <c r="L11" s="374">
        <v>7328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39">
        <v>8911</v>
      </c>
      <c r="I12" s="119">
        <v>13</v>
      </c>
      <c r="J12" s="40" t="s">
        <v>7</v>
      </c>
      <c r="K12" s="277">
        <f t="shared" si="0"/>
        <v>13</v>
      </c>
      <c r="L12" s="375">
        <v>15296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21">
        <v>8570</v>
      </c>
      <c r="I13" s="194">
        <v>16</v>
      </c>
      <c r="J13" s="103" t="s">
        <v>3</v>
      </c>
      <c r="K13" s="277">
        <f t="shared" si="0"/>
        <v>16</v>
      </c>
      <c r="L13" s="375">
        <v>12671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38">
        <v>7705</v>
      </c>
      <c r="I14" s="303">
        <v>38</v>
      </c>
      <c r="J14" s="520" t="s">
        <v>39</v>
      </c>
      <c r="K14" s="151" t="s">
        <v>8</v>
      </c>
      <c r="L14" s="376">
        <v>205686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6823</v>
      </c>
      <c r="I15" s="119">
        <v>21</v>
      </c>
      <c r="J15" s="454" t="s">
        <v>193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6365</v>
      </c>
      <c r="I16" s="119">
        <v>25</v>
      </c>
      <c r="J16" s="40" t="s">
        <v>30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4895</v>
      </c>
      <c r="I17" s="119">
        <v>24</v>
      </c>
      <c r="J17" s="404" t="s">
        <v>29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4833</v>
      </c>
      <c r="I18" s="119">
        <v>26</v>
      </c>
      <c r="J18" s="40" t="s">
        <v>31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52">
        <v>1939</v>
      </c>
      <c r="I19" s="119">
        <v>1</v>
      </c>
      <c r="J19" s="40" t="s">
        <v>4</v>
      </c>
      <c r="K19" s="163">
        <f>SUM(I4)</f>
        <v>33</v>
      </c>
      <c r="L19" s="40" t="s">
        <v>0</v>
      </c>
      <c r="M19" s="522">
        <v>21128</v>
      </c>
      <c r="N19" s="128">
        <f>SUM(H4)</f>
        <v>25066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216</v>
      </c>
      <c r="D20" s="74" t="s">
        <v>215</v>
      </c>
      <c r="E20" s="74" t="s">
        <v>54</v>
      </c>
      <c r="F20" s="74" t="s">
        <v>53</v>
      </c>
      <c r="G20" s="75" t="s">
        <v>55</v>
      </c>
      <c r="H20" s="127">
        <v>1697</v>
      </c>
      <c r="I20" s="119">
        <v>36</v>
      </c>
      <c r="J20" s="40" t="s">
        <v>5</v>
      </c>
      <c r="K20" s="163">
        <f t="shared" ref="K20:K28" si="1">SUM(I5)</f>
        <v>31</v>
      </c>
      <c r="L20" s="40" t="s">
        <v>71</v>
      </c>
      <c r="M20" s="523">
        <v>22998</v>
      </c>
      <c r="N20" s="128">
        <f t="shared" ref="N20:N28" si="2">SUM(H5)</f>
        <v>22798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0</v>
      </c>
      <c r="C21" s="276">
        <f>SUM(H4)</f>
        <v>25066</v>
      </c>
      <c r="D21" s="9">
        <f>SUM(L4)</f>
        <v>23552</v>
      </c>
      <c r="E21" s="66">
        <f t="shared" ref="E21:E30" si="3">SUM(N19/M19*100)</f>
        <v>118.63877319197273</v>
      </c>
      <c r="F21" s="66">
        <f t="shared" ref="F21:F31" si="4">SUM(C21/D21*100)</f>
        <v>106.42832880434783</v>
      </c>
      <c r="G21" s="77"/>
      <c r="H21" s="127">
        <v>1094</v>
      </c>
      <c r="I21" s="119">
        <v>9</v>
      </c>
      <c r="J21" s="454" t="s">
        <v>201</v>
      </c>
      <c r="K21" s="163">
        <f t="shared" si="1"/>
        <v>17</v>
      </c>
      <c r="L21" s="40" t="s">
        <v>22</v>
      </c>
      <c r="M21" s="523">
        <v>16981</v>
      </c>
      <c r="N21" s="128">
        <f t="shared" si="2"/>
        <v>22755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71</v>
      </c>
      <c r="C22" s="276">
        <f t="shared" ref="C22:C30" si="5">SUM(H5)</f>
        <v>22798</v>
      </c>
      <c r="D22" s="9">
        <f t="shared" ref="D22:D30" si="6">SUM(L5)</f>
        <v>17658</v>
      </c>
      <c r="E22" s="66">
        <f t="shared" si="3"/>
        <v>99.130359161666235</v>
      </c>
      <c r="F22" s="66">
        <f t="shared" si="4"/>
        <v>129.10861932268659</v>
      </c>
      <c r="G22" s="77"/>
      <c r="H22" s="397">
        <v>877</v>
      </c>
      <c r="I22" s="119">
        <v>27</v>
      </c>
      <c r="J22" s="40" t="s">
        <v>32</v>
      </c>
      <c r="K22" s="163">
        <f t="shared" si="1"/>
        <v>2</v>
      </c>
      <c r="L22" s="40" t="s">
        <v>6</v>
      </c>
      <c r="M22" s="523">
        <v>5782</v>
      </c>
      <c r="N22" s="128">
        <f t="shared" si="2"/>
        <v>18387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22</v>
      </c>
      <c r="C23" s="544">
        <f t="shared" si="5"/>
        <v>22755</v>
      </c>
      <c r="D23" s="139">
        <f t="shared" si="6"/>
        <v>24785</v>
      </c>
      <c r="E23" s="545">
        <f t="shared" si="3"/>
        <v>134.00270890995819</v>
      </c>
      <c r="F23" s="545">
        <f t="shared" si="4"/>
        <v>91.809562235222913</v>
      </c>
      <c r="G23" s="77"/>
      <c r="H23" s="127">
        <v>332</v>
      </c>
      <c r="I23" s="119">
        <v>12</v>
      </c>
      <c r="J23" s="40" t="s">
        <v>19</v>
      </c>
      <c r="K23" s="163">
        <f t="shared" si="1"/>
        <v>34</v>
      </c>
      <c r="L23" s="40" t="s">
        <v>1</v>
      </c>
      <c r="M23" s="523">
        <v>15467</v>
      </c>
      <c r="N23" s="128">
        <f t="shared" si="2"/>
        <v>17719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6</v>
      </c>
      <c r="C24" s="276">
        <f t="shared" si="5"/>
        <v>18387</v>
      </c>
      <c r="D24" s="9">
        <f t="shared" si="6"/>
        <v>7710</v>
      </c>
      <c r="E24" s="66">
        <f t="shared" si="3"/>
        <v>318.00415081286752</v>
      </c>
      <c r="F24" s="66">
        <f t="shared" si="4"/>
        <v>238.48249027237352</v>
      </c>
      <c r="G24" s="77"/>
      <c r="H24" s="53">
        <v>323</v>
      </c>
      <c r="I24" s="119">
        <v>4</v>
      </c>
      <c r="J24" s="40" t="s">
        <v>12</v>
      </c>
      <c r="K24" s="163">
        <f t="shared" si="1"/>
        <v>3</v>
      </c>
      <c r="L24" s="40" t="s">
        <v>11</v>
      </c>
      <c r="M24" s="523">
        <v>26001</v>
      </c>
      <c r="N24" s="128">
        <f t="shared" si="2"/>
        <v>16661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1</v>
      </c>
      <c r="C25" s="276">
        <f t="shared" si="5"/>
        <v>17719</v>
      </c>
      <c r="D25" s="9">
        <f t="shared" si="6"/>
        <v>18372</v>
      </c>
      <c r="E25" s="66">
        <f t="shared" si="3"/>
        <v>114.56003103381394</v>
      </c>
      <c r="F25" s="66">
        <f t="shared" si="4"/>
        <v>96.445678205965606</v>
      </c>
      <c r="G25" s="87"/>
      <c r="H25" s="127">
        <v>228</v>
      </c>
      <c r="I25" s="119">
        <v>32</v>
      </c>
      <c r="J25" s="40" t="s">
        <v>36</v>
      </c>
      <c r="K25" s="163">
        <f t="shared" si="1"/>
        <v>40</v>
      </c>
      <c r="L25" s="40" t="s">
        <v>2</v>
      </c>
      <c r="M25" s="523">
        <v>11985</v>
      </c>
      <c r="N25" s="128">
        <f t="shared" si="2"/>
        <v>14325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11</v>
      </c>
      <c r="C26" s="276">
        <f t="shared" si="5"/>
        <v>16661</v>
      </c>
      <c r="D26" s="9">
        <f t="shared" si="6"/>
        <v>23239</v>
      </c>
      <c r="E26" s="66">
        <f t="shared" si="3"/>
        <v>64.078304680589198</v>
      </c>
      <c r="F26" s="66">
        <f t="shared" si="4"/>
        <v>71.694134859503421</v>
      </c>
      <c r="G26" s="77"/>
      <c r="H26" s="127">
        <v>183</v>
      </c>
      <c r="I26" s="119">
        <v>29</v>
      </c>
      <c r="J26" s="40" t="s">
        <v>57</v>
      </c>
      <c r="K26" s="163">
        <f t="shared" si="1"/>
        <v>11</v>
      </c>
      <c r="L26" s="40" t="s">
        <v>18</v>
      </c>
      <c r="M26" s="523">
        <v>8266</v>
      </c>
      <c r="N26" s="128">
        <f t="shared" si="2"/>
        <v>9418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2</v>
      </c>
      <c r="C27" s="276">
        <f t="shared" si="5"/>
        <v>14325</v>
      </c>
      <c r="D27" s="9">
        <f t="shared" si="6"/>
        <v>15351</v>
      </c>
      <c r="E27" s="66">
        <f t="shared" si="3"/>
        <v>119.52440550688361</v>
      </c>
      <c r="F27" s="66">
        <f t="shared" si="4"/>
        <v>93.316396325972249</v>
      </c>
      <c r="G27" s="77"/>
      <c r="H27" s="127">
        <v>152</v>
      </c>
      <c r="I27" s="119">
        <v>14</v>
      </c>
      <c r="J27" s="40" t="s">
        <v>20</v>
      </c>
      <c r="K27" s="163">
        <f t="shared" si="1"/>
        <v>13</v>
      </c>
      <c r="L27" s="40" t="s">
        <v>7</v>
      </c>
      <c r="M27" s="524">
        <v>7161</v>
      </c>
      <c r="N27" s="128">
        <f t="shared" si="2"/>
        <v>8911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18</v>
      </c>
      <c r="C28" s="276">
        <f t="shared" si="5"/>
        <v>9418</v>
      </c>
      <c r="D28" s="9">
        <f t="shared" si="6"/>
        <v>7328</v>
      </c>
      <c r="E28" s="66">
        <f t="shared" si="3"/>
        <v>113.93660779095087</v>
      </c>
      <c r="F28" s="66">
        <f t="shared" si="4"/>
        <v>128.52074235807859</v>
      </c>
      <c r="G28" s="88"/>
      <c r="H28" s="127">
        <v>122</v>
      </c>
      <c r="I28" s="119">
        <v>39</v>
      </c>
      <c r="J28" s="40" t="s">
        <v>40</v>
      </c>
      <c r="K28" s="252">
        <f t="shared" si="1"/>
        <v>16</v>
      </c>
      <c r="L28" s="103" t="s">
        <v>3</v>
      </c>
      <c r="M28" s="525">
        <v>5753</v>
      </c>
      <c r="N28" s="233">
        <f t="shared" si="2"/>
        <v>8570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7</v>
      </c>
      <c r="C29" s="276">
        <f t="shared" si="5"/>
        <v>8911</v>
      </c>
      <c r="D29" s="9">
        <f t="shared" si="6"/>
        <v>15296</v>
      </c>
      <c r="E29" s="66">
        <f t="shared" si="3"/>
        <v>124.43792766373411</v>
      </c>
      <c r="F29" s="66">
        <f t="shared" si="4"/>
        <v>58.25706066945606</v>
      </c>
      <c r="G29" s="87"/>
      <c r="H29" s="127">
        <v>92</v>
      </c>
      <c r="I29" s="119">
        <v>10</v>
      </c>
      <c r="J29" s="40" t="s">
        <v>17</v>
      </c>
      <c r="K29" s="161"/>
      <c r="L29" s="161" t="s">
        <v>205</v>
      </c>
      <c r="M29" s="526">
        <v>177882</v>
      </c>
      <c r="N29" s="241">
        <f>SUM(H44)</f>
        <v>202545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3</v>
      </c>
      <c r="C30" s="276">
        <f t="shared" si="5"/>
        <v>8570</v>
      </c>
      <c r="D30" s="9">
        <f t="shared" si="6"/>
        <v>12671</v>
      </c>
      <c r="E30" s="72">
        <f t="shared" si="3"/>
        <v>148.96575699634974</v>
      </c>
      <c r="F30" s="78">
        <f t="shared" si="4"/>
        <v>67.634756530660567</v>
      </c>
      <c r="G30" s="90"/>
      <c r="H30" s="127">
        <v>91</v>
      </c>
      <c r="I30" s="119">
        <v>5</v>
      </c>
      <c r="J30" s="40" t="s">
        <v>13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202545</v>
      </c>
      <c r="D31" s="82">
        <f>SUM(L14)</f>
        <v>205686</v>
      </c>
      <c r="E31" s="85">
        <f>SUM(N29/M29*100)</f>
        <v>113.86480925557392</v>
      </c>
      <c r="F31" s="78">
        <f t="shared" si="4"/>
        <v>98.47291502581605</v>
      </c>
      <c r="G31" s="86"/>
      <c r="H31" s="127">
        <v>52</v>
      </c>
      <c r="I31" s="119">
        <v>20</v>
      </c>
      <c r="J31" s="40" t="s">
        <v>25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50</v>
      </c>
      <c r="I32" s="119">
        <v>18</v>
      </c>
      <c r="J32" s="40" t="s">
        <v>23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397">
        <v>46</v>
      </c>
      <c r="I33" s="119">
        <v>23</v>
      </c>
      <c r="J33" s="40" t="s">
        <v>28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26</v>
      </c>
      <c r="I34" s="119">
        <v>15</v>
      </c>
      <c r="J34" s="40" t="s">
        <v>21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10</v>
      </c>
      <c r="I35" s="119">
        <v>19</v>
      </c>
      <c r="J35" s="40" t="s">
        <v>24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52">
        <v>0</v>
      </c>
      <c r="I36" s="119">
        <v>6</v>
      </c>
      <c r="J36" s="40" t="s">
        <v>14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0</v>
      </c>
      <c r="I37" s="119">
        <v>7</v>
      </c>
      <c r="J37" s="40" t="s">
        <v>15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0</v>
      </c>
      <c r="I38" s="119">
        <v>8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22</v>
      </c>
      <c r="J39" s="40" t="s">
        <v>27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28</v>
      </c>
      <c r="J40" s="40" t="s">
        <v>33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30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35</v>
      </c>
      <c r="J42" s="40" t="s">
        <v>37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27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202545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216</v>
      </c>
      <c r="I48" s="119"/>
      <c r="J48" s="262" t="s">
        <v>104</v>
      </c>
      <c r="K48" s="5"/>
      <c r="L48" s="443" t="s">
        <v>215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229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34347</v>
      </c>
      <c r="I50" s="119">
        <v>16</v>
      </c>
      <c r="J50" s="40" t="s">
        <v>3</v>
      </c>
      <c r="K50" s="441">
        <f>SUM(I50)</f>
        <v>16</v>
      </c>
      <c r="L50" s="444">
        <v>44065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127">
        <v>9476</v>
      </c>
      <c r="I51" s="119">
        <v>38</v>
      </c>
      <c r="J51" s="40" t="s">
        <v>39</v>
      </c>
      <c r="K51" s="441">
        <f t="shared" ref="K51:K59" si="7">SUM(I51)</f>
        <v>38</v>
      </c>
      <c r="L51" s="445">
        <v>7300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8181</v>
      </c>
      <c r="I52" s="119">
        <v>33</v>
      </c>
      <c r="J52" s="40" t="s">
        <v>0</v>
      </c>
      <c r="K52" s="441">
        <f t="shared" si="7"/>
        <v>33</v>
      </c>
      <c r="L52" s="445">
        <v>4097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216</v>
      </c>
      <c r="D53" s="74" t="s">
        <v>215</v>
      </c>
      <c r="E53" s="74" t="s">
        <v>54</v>
      </c>
      <c r="F53" s="74" t="s">
        <v>53</v>
      </c>
      <c r="G53" s="75" t="s">
        <v>55</v>
      </c>
      <c r="H53" s="53">
        <v>3805</v>
      </c>
      <c r="I53" s="119">
        <v>25</v>
      </c>
      <c r="J53" s="40" t="s">
        <v>30</v>
      </c>
      <c r="K53" s="441">
        <f t="shared" si="7"/>
        <v>25</v>
      </c>
      <c r="L53" s="445">
        <v>3444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34347</v>
      </c>
      <c r="D54" s="139">
        <f>SUM(L50)</f>
        <v>44065</v>
      </c>
      <c r="E54" s="66">
        <f t="shared" ref="E54:E63" si="8">SUM(N67/M67*100)</f>
        <v>72.044048243314109</v>
      </c>
      <c r="F54" s="66">
        <f t="shared" ref="F54:F61" si="9">SUM(C54/D54*100)</f>
        <v>77.946215817542267</v>
      </c>
      <c r="G54" s="77"/>
      <c r="H54" s="53">
        <v>2616</v>
      </c>
      <c r="I54" s="119">
        <v>34</v>
      </c>
      <c r="J54" s="40" t="s">
        <v>1</v>
      </c>
      <c r="K54" s="441">
        <f t="shared" si="7"/>
        <v>34</v>
      </c>
      <c r="L54" s="445">
        <v>847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39</v>
      </c>
      <c r="C55" s="52">
        <f t="shared" ref="C55:C63" si="10">SUM(H51)</f>
        <v>9476</v>
      </c>
      <c r="D55" s="139">
        <f t="shared" ref="D55:D63" si="11">SUM(L51)</f>
        <v>7300</v>
      </c>
      <c r="E55" s="66">
        <f t="shared" si="8"/>
        <v>98.278365484339346</v>
      </c>
      <c r="F55" s="66">
        <f t="shared" si="9"/>
        <v>129.8082191780822</v>
      </c>
      <c r="G55" s="77"/>
      <c r="H55" s="53">
        <v>2444</v>
      </c>
      <c r="I55" s="119">
        <v>26</v>
      </c>
      <c r="J55" s="40" t="s">
        <v>31</v>
      </c>
      <c r="K55" s="441">
        <f t="shared" si="7"/>
        <v>26</v>
      </c>
      <c r="L55" s="445">
        <v>3948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0</v>
      </c>
      <c r="C56" s="52">
        <f t="shared" si="10"/>
        <v>8181</v>
      </c>
      <c r="D56" s="139">
        <f t="shared" si="11"/>
        <v>4097</v>
      </c>
      <c r="E56" s="66">
        <f t="shared" si="8"/>
        <v>198.18313953488371</v>
      </c>
      <c r="F56" s="66">
        <f t="shared" si="9"/>
        <v>199.68269465462532</v>
      </c>
      <c r="G56" s="77"/>
      <c r="H56" s="53">
        <v>777</v>
      </c>
      <c r="I56" s="119">
        <v>36</v>
      </c>
      <c r="J56" s="40" t="s">
        <v>5</v>
      </c>
      <c r="K56" s="441">
        <f t="shared" si="7"/>
        <v>36</v>
      </c>
      <c r="L56" s="445">
        <v>10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30</v>
      </c>
      <c r="C57" s="52">
        <f t="shared" si="10"/>
        <v>3805</v>
      </c>
      <c r="D57" s="139">
        <f t="shared" si="11"/>
        <v>3444</v>
      </c>
      <c r="E57" s="66">
        <f t="shared" si="8"/>
        <v>216.07041453719478</v>
      </c>
      <c r="F57" s="66">
        <f t="shared" si="9"/>
        <v>110.48199767711964</v>
      </c>
      <c r="G57" s="77"/>
      <c r="H57" s="53">
        <v>675</v>
      </c>
      <c r="I57" s="119">
        <v>31</v>
      </c>
      <c r="J57" s="40" t="s">
        <v>128</v>
      </c>
      <c r="K57" s="441">
        <f t="shared" si="7"/>
        <v>31</v>
      </c>
      <c r="L57" s="445">
        <v>650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1</v>
      </c>
      <c r="C58" s="52">
        <f t="shared" si="10"/>
        <v>2616</v>
      </c>
      <c r="D58" s="139">
        <f t="shared" si="11"/>
        <v>847</v>
      </c>
      <c r="E58" s="66">
        <f t="shared" si="8"/>
        <v>105.39887187751813</v>
      </c>
      <c r="F58" s="66">
        <f t="shared" si="9"/>
        <v>308.85478158205433</v>
      </c>
      <c r="G58" s="87"/>
      <c r="H58" s="127">
        <v>619</v>
      </c>
      <c r="I58" s="119">
        <v>40</v>
      </c>
      <c r="J58" s="40" t="s">
        <v>2</v>
      </c>
      <c r="K58" s="441">
        <f t="shared" si="7"/>
        <v>40</v>
      </c>
      <c r="L58" s="445">
        <v>436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31</v>
      </c>
      <c r="C59" s="52">
        <f t="shared" si="10"/>
        <v>2444</v>
      </c>
      <c r="D59" s="139">
        <f t="shared" si="11"/>
        <v>3948</v>
      </c>
      <c r="E59" s="66">
        <f t="shared" si="8"/>
        <v>88.711433756805818</v>
      </c>
      <c r="F59" s="66">
        <f t="shared" si="9"/>
        <v>61.904761904761905</v>
      </c>
      <c r="G59" s="77"/>
      <c r="H59" s="536">
        <v>608</v>
      </c>
      <c r="I59" s="194">
        <v>14</v>
      </c>
      <c r="J59" s="103" t="s">
        <v>20</v>
      </c>
      <c r="K59" s="442">
        <f t="shared" si="7"/>
        <v>14</v>
      </c>
      <c r="L59" s="446">
        <v>881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6">
        <v>7</v>
      </c>
      <c r="B60" s="40" t="s">
        <v>5</v>
      </c>
      <c r="C60" s="128">
        <f t="shared" si="10"/>
        <v>777</v>
      </c>
      <c r="D60" s="139">
        <f t="shared" si="11"/>
        <v>10</v>
      </c>
      <c r="E60" s="66">
        <f t="shared" si="8"/>
        <v>110.6837606837607</v>
      </c>
      <c r="F60" s="66">
        <f t="shared" si="9"/>
        <v>7770</v>
      </c>
      <c r="G60" s="507"/>
      <c r="H60" s="542">
        <v>418</v>
      </c>
      <c r="I60" s="303">
        <v>1</v>
      </c>
      <c r="J60" s="520" t="s">
        <v>4</v>
      </c>
      <c r="K60" s="508" t="s">
        <v>8</v>
      </c>
      <c r="L60" s="533">
        <v>66699</v>
      </c>
      <c r="M60" s="509"/>
      <c r="N60" s="130"/>
      <c r="Q60" s="129"/>
      <c r="R60" s="509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71</v>
      </c>
      <c r="C61" s="52">
        <f t="shared" si="10"/>
        <v>675</v>
      </c>
      <c r="D61" s="139">
        <f t="shared" si="11"/>
        <v>650</v>
      </c>
      <c r="E61" s="66">
        <f t="shared" si="8"/>
        <v>73.851203501094091</v>
      </c>
      <c r="F61" s="66">
        <f t="shared" si="9"/>
        <v>103.84615384615385</v>
      </c>
      <c r="G61" s="88"/>
      <c r="H61" s="53">
        <v>268</v>
      </c>
      <c r="I61" s="119">
        <v>24</v>
      </c>
      <c r="J61" s="404" t="s">
        <v>29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2</v>
      </c>
      <c r="C62" s="52">
        <f t="shared" si="10"/>
        <v>619</v>
      </c>
      <c r="D62" s="139">
        <f t="shared" si="11"/>
        <v>436</v>
      </c>
      <c r="E62" s="66">
        <f t="shared" si="8"/>
        <v>108.78734622144113</v>
      </c>
      <c r="F62" s="66">
        <f>SUM(C62/D62*100)</f>
        <v>141.97247706422019</v>
      </c>
      <c r="G62" s="87"/>
      <c r="H62" s="53">
        <v>207</v>
      </c>
      <c r="I62" s="119">
        <v>15</v>
      </c>
      <c r="J62" s="40" t="s">
        <v>21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20</v>
      </c>
      <c r="C63" s="52">
        <f t="shared" si="10"/>
        <v>608</v>
      </c>
      <c r="D63" s="139">
        <f t="shared" si="11"/>
        <v>881</v>
      </c>
      <c r="E63" s="72">
        <f t="shared" si="8"/>
        <v>111.97053406998158</v>
      </c>
      <c r="F63" s="66">
        <f>SUM(C63/D63*100)</f>
        <v>69.012485811577747</v>
      </c>
      <c r="G63" s="90"/>
      <c r="H63" s="53">
        <v>121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64730</v>
      </c>
      <c r="D64" s="82">
        <f>SUM(L60)</f>
        <v>66699</v>
      </c>
      <c r="E64" s="85">
        <f>SUM(N77/M77*100)</f>
        <v>89.46415490719113</v>
      </c>
      <c r="F64" s="85">
        <f>SUM(C64/D64*100)</f>
        <v>97.047931753099746</v>
      </c>
      <c r="G64" s="86"/>
      <c r="H64" s="472">
        <v>83</v>
      </c>
      <c r="I64" s="119">
        <v>13</v>
      </c>
      <c r="J64" s="40" t="s">
        <v>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80</v>
      </c>
      <c r="I65" s="119">
        <v>9</v>
      </c>
      <c r="J65" s="454" t="s">
        <v>201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5</v>
      </c>
      <c r="I66" s="119">
        <v>23</v>
      </c>
      <c r="J66" s="40" t="s">
        <v>28</v>
      </c>
      <c r="K66" s="1"/>
      <c r="L66" s="263" t="s">
        <v>104</v>
      </c>
      <c r="M66" s="465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53">
        <v>0</v>
      </c>
      <c r="I67" s="119">
        <v>2</v>
      </c>
      <c r="J67" s="40" t="s">
        <v>6</v>
      </c>
      <c r="K67" s="5">
        <f>SUM(I50)</f>
        <v>16</v>
      </c>
      <c r="L67" s="40" t="s">
        <v>3</v>
      </c>
      <c r="M67" s="238">
        <v>47675</v>
      </c>
      <c r="N67" s="128">
        <f>SUM(H50)</f>
        <v>34347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127">
        <v>0</v>
      </c>
      <c r="I68" s="119">
        <v>3</v>
      </c>
      <c r="J68" s="40" t="s">
        <v>11</v>
      </c>
      <c r="K68" s="5">
        <f t="shared" ref="K68:K76" si="12">SUM(I51)</f>
        <v>38</v>
      </c>
      <c r="L68" s="40" t="s">
        <v>39</v>
      </c>
      <c r="M68" s="239">
        <v>9642</v>
      </c>
      <c r="N68" s="128">
        <f t="shared" ref="N68:N76" si="13">SUM(H51)</f>
        <v>9476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397">
        <v>0</v>
      </c>
      <c r="I69" s="119">
        <v>4</v>
      </c>
      <c r="J69" s="40" t="s">
        <v>12</v>
      </c>
      <c r="K69" s="5">
        <f t="shared" si="12"/>
        <v>33</v>
      </c>
      <c r="L69" s="40" t="s">
        <v>0</v>
      </c>
      <c r="M69" s="239">
        <v>4128</v>
      </c>
      <c r="N69" s="128">
        <f t="shared" si="13"/>
        <v>8181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5</v>
      </c>
      <c r="J70" s="40" t="s">
        <v>13</v>
      </c>
      <c r="K70" s="5">
        <f t="shared" si="12"/>
        <v>25</v>
      </c>
      <c r="L70" s="40" t="s">
        <v>30</v>
      </c>
      <c r="M70" s="239">
        <v>1761</v>
      </c>
      <c r="N70" s="128">
        <f t="shared" si="13"/>
        <v>3805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127">
        <v>0</v>
      </c>
      <c r="I71" s="119">
        <v>6</v>
      </c>
      <c r="J71" s="40" t="s">
        <v>14</v>
      </c>
      <c r="K71" s="5">
        <f t="shared" si="12"/>
        <v>34</v>
      </c>
      <c r="L71" s="40" t="s">
        <v>1</v>
      </c>
      <c r="M71" s="239">
        <v>2482</v>
      </c>
      <c r="N71" s="128">
        <f t="shared" si="13"/>
        <v>2616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127">
        <v>0</v>
      </c>
      <c r="I72" s="119">
        <v>7</v>
      </c>
      <c r="J72" s="40" t="s">
        <v>15</v>
      </c>
      <c r="K72" s="5">
        <f t="shared" si="12"/>
        <v>26</v>
      </c>
      <c r="L72" s="40" t="s">
        <v>31</v>
      </c>
      <c r="M72" s="239">
        <v>2755</v>
      </c>
      <c r="N72" s="128">
        <f t="shared" si="13"/>
        <v>2444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8</v>
      </c>
      <c r="J73" s="40" t="s">
        <v>16</v>
      </c>
      <c r="K73" s="5">
        <f t="shared" si="12"/>
        <v>36</v>
      </c>
      <c r="L73" s="40" t="s">
        <v>5</v>
      </c>
      <c r="M73" s="239">
        <v>702</v>
      </c>
      <c r="N73" s="128">
        <f t="shared" si="13"/>
        <v>777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10</v>
      </c>
      <c r="J74" s="40" t="s">
        <v>17</v>
      </c>
      <c r="K74" s="5">
        <f t="shared" si="12"/>
        <v>31</v>
      </c>
      <c r="L74" s="40" t="s">
        <v>71</v>
      </c>
      <c r="M74" s="239">
        <v>914</v>
      </c>
      <c r="N74" s="128">
        <f t="shared" si="13"/>
        <v>675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127">
        <v>0</v>
      </c>
      <c r="I75" s="119">
        <v>11</v>
      </c>
      <c r="J75" s="40" t="s">
        <v>18</v>
      </c>
      <c r="K75" s="5">
        <f t="shared" si="12"/>
        <v>40</v>
      </c>
      <c r="L75" s="40" t="s">
        <v>2</v>
      </c>
      <c r="M75" s="239">
        <v>569</v>
      </c>
      <c r="N75" s="128">
        <f t="shared" si="13"/>
        <v>619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12</v>
      </c>
      <c r="J76" s="40" t="s">
        <v>19</v>
      </c>
      <c r="K76" s="18">
        <f t="shared" si="12"/>
        <v>14</v>
      </c>
      <c r="L76" s="103" t="s">
        <v>20</v>
      </c>
      <c r="M76" s="240">
        <v>543</v>
      </c>
      <c r="N76" s="233">
        <f t="shared" si="13"/>
        <v>608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127">
        <v>0</v>
      </c>
      <c r="I77" s="119">
        <v>17</v>
      </c>
      <c r="J77" s="40" t="s">
        <v>22</v>
      </c>
      <c r="K77" s="5"/>
      <c r="L77" s="161" t="s">
        <v>69</v>
      </c>
      <c r="M77" s="409">
        <v>72353</v>
      </c>
      <c r="N77" s="241">
        <f>SUM(H90)</f>
        <v>64730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2">
        <v>0</v>
      </c>
      <c r="I78" s="119">
        <v>18</v>
      </c>
      <c r="J78" s="40" t="s">
        <v>23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53">
        <v>0</v>
      </c>
      <c r="I79" s="119">
        <v>19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169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53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127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64730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L42" sqref="L42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219</v>
      </c>
      <c r="I2" s="5"/>
      <c r="J2" s="254" t="s">
        <v>122</v>
      </c>
      <c r="K2" s="117"/>
      <c r="L2" s="432" t="s">
        <v>230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449">
        <v>37260</v>
      </c>
      <c r="I4" s="119">
        <v>33</v>
      </c>
      <c r="J4" s="225" t="s">
        <v>0</v>
      </c>
      <c r="K4" s="167">
        <f>SUM(I4)</f>
        <v>33</v>
      </c>
      <c r="L4" s="425">
        <v>36269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12045</v>
      </c>
      <c r="I5" s="119">
        <v>40</v>
      </c>
      <c r="J5" s="225" t="s">
        <v>2</v>
      </c>
      <c r="K5" s="167">
        <f t="shared" ref="K5:K13" si="0">SUM(I5)</f>
        <v>40</v>
      </c>
      <c r="L5" s="426">
        <v>18680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397">
        <v>11498</v>
      </c>
      <c r="I6" s="119">
        <v>34</v>
      </c>
      <c r="J6" s="225" t="s">
        <v>1</v>
      </c>
      <c r="K6" s="167">
        <f t="shared" si="0"/>
        <v>34</v>
      </c>
      <c r="L6" s="426">
        <v>26382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10580</v>
      </c>
      <c r="I7" s="119">
        <v>13</v>
      </c>
      <c r="J7" s="225" t="s">
        <v>7</v>
      </c>
      <c r="K7" s="167">
        <f t="shared" si="0"/>
        <v>13</v>
      </c>
      <c r="L7" s="426">
        <v>9679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8247</v>
      </c>
      <c r="I8" s="119">
        <v>9</v>
      </c>
      <c r="J8" s="473" t="s">
        <v>200</v>
      </c>
      <c r="K8" s="167">
        <f t="shared" si="0"/>
        <v>9</v>
      </c>
      <c r="L8" s="426">
        <v>7477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5806</v>
      </c>
      <c r="I9" s="119">
        <v>24</v>
      </c>
      <c r="J9" s="225" t="s">
        <v>29</v>
      </c>
      <c r="K9" s="167">
        <f t="shared" si="0"/>
        <v>24</v>
      </c>
      <c r="L9" s="426">
        <v>7764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5311</v>
      </c>
      <c r="I10" s="119">
        <v>36</v>
      </c>
      <c r="J10" s="225" t="s">
        <v>5</v>
      </c>
      <c r="K10" s="167">
        <f t="shared" si="0"/>
        <v>36</v>
      </c>
      <c r="L10" s="426">
        <v>6822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3489</v>
      </c>
      <c r="I11" s="119">
        <v>25</v>
      </c>
      <c r="J11" s="225" t="s">
        <v>30</v>
      </c>
      <c r="K11" s="167">
        <f t="shared" si="0"/>
        <v>25</v>
      </c>
      <c r="L11" s="426">
        <v>3145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2020</v>
      </c>
      <c r="I12" s="119">
        <v>12</v>
      </c>
      <c r="J12" s="225" t="s">
        <v>19</v>
      </c>
      <c r="K12" s="167">
        <f t="shared" si="0"/>
        <v>12</v>
      </c>
      <c r="L12" s="426">
        <v>2500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1216</v>
      </c>
      <c r="I13" s="194">
        <v>31</v>
      </c>
      <c r="J13" s="194" t="s">
        <v>183</v>
      </c>
      <c r="K13" s="253">
        <f t="shared" si="0"/>
        <v>31</v>
      </c>
      <c r="L13" s="434">
        <v>1126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8">
        <v>1027</v>
      </c>
      <c r="I14" s="303">
        <v>17</v>
      </c>
      <c r="J14" s="528" t="s">
        <v>22</v>
      </c>
      <c r="K14" s="117" t="s">
        <v>8</v>
      </c>
      <c r="L14" s="435">
        <v>126879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885</v>
      </c>
      <c r="I15" s="119">
        <v>38</v>
      </c>
      <c r="J15" s="225" t="s">
        <v>39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745</v>
      </c>
      <c r="I16" s="119">
        <v>22</v>
      </c>
      <c r="J16" s="225" t="s">
        <v>27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616</v>
      </c>
      <c r="I17" s="119">
        <v>6</v>
      </c>
      <c r="J17" s="225" t="s">
        <v>14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579</v>
      </c>
      <c r="I18" s="119">
        <v>21</v>
      </c>
      <c r="J18" s="225" t="s">
        <v>26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442</v>
      </c>
      <c r="I19" s="119">
        <v>26</v>
      </c>
      <c r="J19" s="225" t="s">
        <v>31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300</v>
      </c>
      <c r="I20" s="119">
        <v>16</v>
      </c>
      <c r="J20" s="225" t="s">
        <v>3</v>
      </c>
      <c r="K20" s="167">
        <f>SUM(I4)</f>
        <v>33</v>
      </c>
      <c r="L20" s="225" t="s">
        <v>0</v>
      </c>
      <c r="M20" s="436">
        <v>32041</v>
      </c>
      <c r="N20" s="128">
        <f>SUM(H4)</f>
        <v>37260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216</v>
      </c>
      <c r="D21" s="74" t="s">
        <v>215</v>
      </c>
      <c r="E21" s="74" t="s">
        <v>54</v>
      </c>
      <c r="F21" s="74" t="s">
        <v>53</v>
      </c>
      <c r="G21" s="75" t="s">
        <v>55</v>
      </c>
      <c r="H21" s="127">
        <v>254</v>
      </c>
      <c r="I21" s="119">
        <v>2</v>
      </c>
      <c r="J21" s="225" t="s">
        <v>6</v>
      </c>
      <c r="K21" s="167">
        <f t="shared" ref="K21:K29" si="1">SUM(I5)</f>
        <v>40</v>
      </c>
      <c r="L21" s="225" t="s">
        <v>2</v>
      </c>
      <c r="M21" s="437">
        <v>9210</v>
      </c>
      <c r="N21" s="128">
        <f t="shared" ref="N21:N29" si="2">SUM(H5)</f>
        <v>12045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37260</v>
      </c>
      <c r="D22" s="139">
        <f>SUM(L4)</f>
        <v>36269</v>
      </c>
      <c r="E22" s="70">
        <f t="shared" ref="E22:E31" si="3">SUM(N20/M20*100)</f>
        <v>116.28850535251709</v>
      </c>
      <c r="F22" s="66">
        <f t="shared" ref="F22:F32" si="4">SUM(C22/D22*100)</f>
        <v>102.73236096942293</v>
      </c>
      <c r="G22" s="77"/>
      <c r="H22" s="127">
        <v>188</v>
      </c>
      <c r="I22" s="119">
        <v>14</v>
      </c>
      <c r="J22" s="225" t="s">
        <v>20</v>
      </c>
      <c r="K22" s="167">
        <f t="shared" si="1"/>
        <v>34</v>
      </c>
      <c r="L22" s="225" t="s">
        <v>1</v>
      </c>
      <c r="M22" s="437">
        <v>19953</v>
      </c>
      <c r="N22" s="128">
        <f t="shared" si="2"/>
        <v>11498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2</v>
      </c>
      <c r="C23" s="52">
        <f t="shared" ref="C23:C31" si="5">SUM(H5)</f>
        <v>12045</v>
      </c>
      <c r="D23" s="139">
        <f t="shared" ref="D23:D31" si="6">SUM(L5)</f>
        <v>18680</v>
      </c>
      <c r="E23" s="70">
        <f t="shared" si="3"/>
        <v>130.78175895765472</v>
      </c>
      <c r="F23" s="66">
        <f t="shared" si="4"/>
        <v>64.480728051391864</v>
      </c>
      <c r="G23" s="77"/>
      <c r="H23" s="127">
        <v>180</v>
      </c>
      <c r="I23" s="119">
        <v>18</v>
      </c>
      <c r="J23" s="225" t="s">
        <v>23</v>
      </c>
      <c r="K23" s="167">
        <f t="shared" si="1"/>
        <v>13</v>
      </c>
      <c r="L23" s="225" t="s">
        <v>7</v>
      </c>
      <c r="M23" s="437">
        <v>9678</v>
      </c>
      <c r="N23" s="128">
        <f t="shared" si="2"/>
        <v>10580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1</v>
      </c>
      <c r="C24" s="52">
        <f t="shared" si="5"/>
        <v>11498</v>
      </c>
      <c r="D24" s="139">
        <f t="shared" si="6"/>
        <v>26382</v>
      </c>
      <c r="E24" s="70">
        <f t="shared" si="3"/>
        <v>57.625419736380493</v>
      </c>
      <c r="F24" s="66">
        <f t="shared" si="4"/>
        <v>43.582745811538167</v>
      </c>
      <c r="G24" s="77"/>
      <c r="H24" s="127">
        <v>120</v>
      </c>
      <c r="I24" s="119">
        <v>5</v>
      </c>
      <c r="J24" s="225" t="s">
        <v>13</v>
      </c>
      <c r="K24" s="167">
        <f t="shared" si="1"/>
        <v>9</v>
      </c>
      <c r="L24" s="473" t="s">
        <v>199</v>
      </c>
      <c r="M24" s="437">
        <v>7490</v>
      </c>
      <c r="N24" s="128">
        <f t="shared" si="2"/>
        <v>8247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7</v>
      </c>
      <c r="C25" s="52">
        <f t="shared" si="5"/>
        <v>10580</v>
      </c>
      <c r="D25" s="139">
        <f t="shared" si="6"/>
        <v>9679</v>
      </c>
      <c r="E25" s="70">
        <f t="shared" si="3"/>
        <v>109.32010746021905</v>
      </c>
      <c r="F25" s="66">
        <f t="shared" si="4"/>
        <v>109.308812893894</v>
      </c>
      <c r="G25" s="77"/>
      <c r="H25" s="127">
        <v>55</v>
      </c>
      <c r="I25" s="119">
        <v>11</v>
      </c>
      <c r="J25" s="225" t="s">
        <v>18</v>
      </c>
      <c r="K25" s="167">
        <f t="shared" si="1"/>
        <v>24</v>
      </c>
      <c r="L25" s="225" t="s">
        <v>29</v>
      </c>
      <c r="M25" s="437">
        <v>5486</v>
      </c>
      <c r="N25" s="128">
        <f t="shared" si="2"/>
        <v>5806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473" t="s">
        <v>199</v>
      </c>
      <c r="C26" s="52">
        <f t="shared" si="5"/>
        <v>8247</v>
      </c>
      <c r="D26" s="139">
        <f t="shared" si="6"/>
        <v>7477</v>
      </c>
      <c r="E26" s="70">
        <f t="shared" si="3"/>
        <v>110.1068090787717</v>
      </c>
      <c r="F26" s="66">
        <f t="shared" si="4"/>
        <v>110.29824796041193</v>
      </c>
      <c r="G26" s="87"/>
      <c r="H26" s="127">
        <v>35</v>
      </c>
      <c r="I26" s="119">
        <v>29</v>
      </c>
      <c r="J26" s="225" t="s">
        <v>116</v>
      </c>
      <c r="K26" s="167">
        <f t="shared" si="1"/>
        <v>36</v>
      </c>
      <c r="L26" s="225" t="s">
        <v>5</v>
      </c>
      <c r="M26" s="437">
        <v>4772</v>
      </c>
      <c r="N26" s="128">
        <f t="shared" si="2"/>
        <v>5311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5806</v>
      </c>
      <c r="D27" s="139">
        <f t="shared" si="6"/>
        <v>7764</v>
      </c>
      <c r="E27" s="70">
        <f t="shared" si="3"/>
        <v>105.83302952971198</v>
      </c>
      <c r="F27" s="66">
        <f t="shared" si="4"/>
        <v>74.781040700669749</v>
      </c>
      <c r="G27" s="91"/>
      <c r="H27" s="127">
        <v>20</v>
      </c>
      <c r="I27" s="119">
        <v>28</v>
      </c>
      <c r="J27" s="225" t="s">
        <v>33</v>
      </c>
      <c r="K27" s="167">
        <f t="shared" si="1"/>
        <v>25</v>
      </c>
      <c r="L27" s="225" t="s">
        <v>30</v>
      </c>
      <c r="M27" s="437">
        <v>2987</v>
      </c>
      <c r="N27" s="128">
        <f t="shared" si="2"/>
        <v>3489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5311</v>
      </c>
      <c r="D28" s="139">
        <f t="shared" si="6"/>
        <v>6822</v>
      </c>
      <c r="E28" s="70">
        <f t="shared" si="3"/>
        <v>111.29505448449288</v>
      </c>
      <c r="F28" s="66">
        <f t="shared" si="4"/>
        <v>77.851070067428907</v>
      </c>
      <c r="G28" s="77"/>
      <c r="H28" s="127">
        <v>13</v>
      </c>
      <c r="I28" s="119">
        <v>39</v>
      </c>
      <c r="J28" s="225" t="s">
        <v>40</v>
      </c>
      <c r="K28" s="167">
        <f t="shared" si="1"/>
        <v>12</v>
      </c>
      <c r="L28" s="225" t="s">
        <v>19</v>
      </c>
      <c r="M28" s="437">
        <v>2431</v>
      </c>
      <c r="N28" s="128">
        <f t="shared" si="2"/>
        <v>2020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3489</v>
      </c>
      <c r="D29" s="139">
        <f t="shared" si="6"/>
        <v>3145</v>
      </c>
      <c r="E29" s="70">
        <f t="shared" si="3"/>
        <v>116.80616002678272</v>
      </c>
      <c r="F29" s="66">
        <f t="shared" si="4"/>
        <v>110.93799682034977</v>
      </c>
      <c r="G29" s="88"/>
      <c r="H29" s="127">
        <v>11</v>
      </c>
      <c r="I29" s="119">
        <v>27</v>
      </c>
      <c r="J29" s="225" t="s">
        <v>32</v>
      </c>
      <c r="K29" s="253">
        <f t="shared" si="1"/>
        <v>31</v>
      </c>
      <c r="L29" s="194" t="s">
        <v>71</v>
      </c>
      <c r="M29" s="438">
        <v>812</v>
      </c>
      <c r="N29" s="128">
        <f t="shared" si="2"/>
        <v>1216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2020</v>
      </c>
      <c r="D30" s="139">
        <f t="shared" si="6"/>
        <v>2500</v>
      </c>
      <c r="E30" s="543" t="s">
        <v>232</v>
      </c>
      <c r="F30" s="66">
        <f t="shared" si="4"/>
        <v>80.800000000000011</v>
      </c>
      <c r="G30" s="87"/>
      <c r="H30" s="127">
        <v>7</v>
      </c>
      <c r="I30" s="119">
        <v>15</v>
      </c>
      <c r="J30" s="225" t="s">
        <v>21</v>
      </c>
      <c r="K30" s="161"/>
      <c r="L30" s="451" t="s">
        <v>129</v>
      </c>
      <c r="M30" s="439">
        <v>100183</v>
      </c>
      <c r="N30" s="128">
        <f>SUM(H44)</f>
        <v>102960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194" t="s">
        <v>71</v>
      </c>
      <c r="C31" s="52">
        <f t="shared" si="5"/>
        <v>1216</v>
      </c>
      <c r="D31" s="139">
        <f t="shared" si="6"/>
        <v>1126</v>
      </c>
      <c r="E31" s="71">
        <f t="shared" si="3"/>
        <v>149.7536945812808</v>
      </c>
      <c r="F31" s="78">
        <f t="shared" si="4"/>
        <v>107.99289520426288</v>
      </c>
      <c r="G31" s="90"/>
      <c r="H31" s="127">
        <v>6</v>
      </c>
      <c r="I31" s="119">
        <v>32</v>
      </c>
      <c r="J31" s="225" t="s">
        <v>36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102960</v>
      </c>
      <c r="D32" s="82">
        <f>SUM(L14)</f>
        <v>126879</v>
      </c>
      <c r="E32" s="83">
        <f>SUM(N30/M30*100)</f>
        <v>102.77192737290758</v>
      </c>
      <c r="F32" s="78">
        <f t="shared" si="4"/>
        <v>81.148180549972807</v>
      </c>
      <c r="G32" s="86"/>
      <c r="H32" s="128">
        <v>4</v>
      </c>
      <c r="I32" s="119">
        <v>4</v>
      </c>
      <c r="J32" s="225" t="s">
        <v>12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1</v>
      </c>
      <c r="I33" s="119">
        <v>20</v>
      </c>
      <c r="J33" s="225" t="s">
        <v>25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1</v>
      </c>
      <c r="J34" s="225" t="s">
        <v>4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449">
        <v>0</v>
      </c>
      <c r="I35" s="119">
        <v>3</v>
      </c>
      <c r="J35" s="225" t="s">
        <v>11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7</v>
      </c>
      <c r="J36" s="225" t="s">
        <v>15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8</v>
      </c>
      <c r="J37" s="225" t="s">
        <v>16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10</v>
      </c>
      <c r="J38" s="225" t="s">
        <v>17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397">
        <v>0</v>
      </c>
      <c r="I39" s="119">
        <v>19</v>
      </c>
      <c r="J39" s="225" t="s">
        <v>24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23</v>
      </c>
      <c r="J40" s="225" t="s">
        <v>28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39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102960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216</v>
      </c>
      <c r="I48" s="5"/>
      <c r="J48" s="250" t="s">
        <v>125</v>
      </c>
      <c r="K48" s="117"/>
      <c r="L48" s="411" t="s">
        <v>230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449">
        <v>81767</v>
      </c>
      <c r="I50" s="225">
        <v>36</v>
      </c>
      <c r="J50" s="225" t="s">
        <v>5</v>
      </c>
      <c r="K50" s="170">
        <f>SUM(I50)</f>
        <v>36</v>
      </c>
      <c r="L50" s="412">
        <v>88174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31517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27102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20374</v>
      </c>
      <c r="I52" s="225">
        <v>33</v>
      </c>
      <c r="J52" s="224" t="s">
        <v>0</v>
      </c>
      <c r="K52" s="170">
        <f t="shared" si="7"/>
        <v>33</v>
      </c>
      <c r="L52" s="412">
        <v>7827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19950</v>
      </c>
      <c r="I53" s="225">
        <v>40</v>
      </c>
      <c r="J53" s="224" t="s">
        <v>2</v>
      </c>
      <c r="K53" s="170">
        <f t="shared" si="7"/>
        <v>40</v>
      </c>
      <c r="L53" s="412">
        <v>12921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216</v>
      </c>
      <c r="D54" s="74" t="s">
        <v>215</v>
      </c>
      <c r="E54" s="74" t="s">
        <v>54</v>
      </c>
      <c r="F54" s="74" t="s">
        <v>53</v>
      </c>
      <c r="G54" s="75" t="s">
        <v>55</v>
      </c>
      <c r="H54" s="127">
        <v>17880</v>
      </c>
      <c r="I54" s="225">
        <v>26</v>
      </c>
      <c r="J54" s="224" t="s">
        <v>31</v>
      </c>
      <c r="K54" s="170">
        <f t="shared" si="7"/>
        <v>26</v>
      </c>
      <c r="L54" s="412">
        <v>18747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81767</v>
      </c>
      <c r="D55" s="9">
        <f t="shared" ref="D55:D64" si="8">SUM(L50)</f>
        <v>88174</v>
      </c>
      <c r="E55" s="66">
        <f>SUM(N66/M66*100)</f>
        <v>104.51593936140297</v>
      </c>
      <c r="F55" s="66">
        <f t="shared" ref="F55:F65" si="9">SUM(C55/D55*100)</f>
        <v>92.733685666976669</v>
      </c>
      <c r="G55" s="77"/>
      <c r="H55" s="127">
        <v>16094</v>
      </c>
      <c r="I55" s="225">
        <v>16</v>
      </c>
      <c r="J55" s="224" t="s">
        <v>3</v>
      </c>
      <c r="K55" s="170">
        <f t="shared" si="7"/>
        <v>16</v>
      </c>
      <c r="L55" s="412">
        <v>18621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31517</v>
      </c>
      <c r="D56" s="9">
        <f t="shared" si="8"/>
        <v>27102</v>
      </c>
      <c r="E56" s="66">
        <f t="shared" ref="E56:E65" si="11">SUM(N67/M67*100)</f>
        <v>100.23534650001591</v>
      </c>
      <c r="F56" s="66">
        <f t="shared" si="9"/>
        <v>116.29031067817874</v>
      </c>
      <c r="G56" s="77"/>
      <c r="H56" s="127">
        <v>9693</v>
      </c>
      <c r="I56" s="224">
        <v>25</v>
      </c>
      <c r="J56" s="224" t="s">
        <v>30</v>
      </c>
      <c r="K56" s="170">
        <f t="shared" si="7"/>
        <v>25</v>
      </c>
      <c r="L56" s="412">
        <v>7075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0</v>
      </c>
      <c r="C57" s="52">
        <f t="shared" si="10"/>
        <v>20374</v>
      </c>
      <c r="D57" s="9">
        <f t="shared" si="8"/>
        <v>7827</v>
      </c>
      <c r="E57" s="66">
        <f t="shared" si="11"/>
        <v>200.90720836209445</v>
      </c>
      <c r="F57" s="66">
        <f t="shared" si="9"/>
        <v>260.30407563562028</v>
      </c>
      <c r="G57" s="77"/>
      <c r="H57" s="127">
        <v>9622</v>
      </c>
      <c r="I57" s="225">
        <v>24</v>
      </c>
      <c r="J57" s="224" t="s">
        <v>29</v>
      </c>
      <c r="K57" s="170">
        <f t="shared" si="7"/>
        <v>24</v>
      </c>
      <c r="L57" s="412">
        <v>14587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2</v>
      </c>
      <c r="C58" s="52">
        <f t="shared" si="10"/>
        <v>19950</v>
      </c>
      <c r="D58" s="9">
        <f t="shared" si="8"/>
        <v>12921</v>
      </c>
      <c r="E58" s="66">
        <f t="shared" si="11"/>
        <v>150.79365079365078</v>
      </c>
      <c r="F58" s="66">
        <f t="shared" si="9"/>
        <v>154.39981425586257</v>
      </c>
      <c r="G58" s="77"/>
      <c r="H58" s="549">
        <v>8460</v>
      </c>
      <c r="I58" s="302">
        <v>38</v>
      </c>
      <c r="J58" s="227" t="s">
        <v>39</v>
      </c>
      <c r="K58" s="170">
        <f t="shared" si="7"/>
        <v>38</v>
      </c>
      <c r="L58" s="410">
        <v>11079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31</v>
      </c>
      <c r="C59" s="52">
        <f t="shared" si="10"/>
        <v>17880</v>
      </c>
      <c r="D59" s="9">
        <f t="shared" si="8"/>
        <v>18747</v>
      </c>
      <c r="E59" s="66">
        <f t="shared" si="11"/>
        <v>106.79089768858627</v>
      </c>
      <c r="F59" s="66">
        <f t="shared" si="9"/>
        <v>95.375260041606651</v>
      </c>
      <c r="G59" s="87"/>
      <c r="H59" s="549">
        <v>4828</v>
      </c>
      <c r="I59" s="302">
        <v>37</v>
      </c>
      <c r="J59" s="227" t="s">
        <v>38</v>
      </c>
      <c r="K59" s="170">
        <f t="shared" si="7"/>
        <v>37</v>
      </c>
      <c r="L59" s="410">
        <v>6534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3</v>
      </c>
      <c r="C60" s="52">
        <f t="shared" si="10"/>
        <v>16094</v>
      </c>
      <c r="D60" s="9">
        <f t="shared" si="8"/>
        <v>18621</v>
      </c>
      <c r="E60" s="66">
        <f t="shared" si="11"/>
        <v>99.554620809105529</v>
      </c>
      <c r="F60" s="66">
        <f t="shared" si="9"/>
        <v>86.429300252403195</v>
      </c>
      <c r="G60" s="77"/>
      <c r="H60" s="542">
        <v>2739</v>
      </c>
      <c r="I60" s="304">
        <v>15</v>
      </c>
      <c r="J60" s="304" t="s">
        <v>21</v>
      </c>
      <c r="K60" s="117" t="s">
        <v>8</v>
      </c>
      <c r="L60" s="414">
        <v>233809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30</v>
      </c>
      <c r="C61" s="52">
        <f t="shared" si="10"/>
        <v>9693</v>
      </c>
      <c r="D61" s="9">
        <f t="shared" si="8"/>
        <v>7075</v>
      </c>
      <c r="E61" s="66">
        <f t="shared" si="11"/>
        <v>102.71272650206633</v>
      </c>
      <c r="F61" s="66">
        <f t="shared" si="9"/>
        <v>137.0035335689046</v>
      </c>
      <c r="G61" s="77"/>
      <c r="H61" s="127">
        <v>2249</v>
      </c>
      <c r="I61" s="225">
        <v>30</v>
      </c>
      <c r="J61" s="224" t="s">
        <v>119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29</v>
      </c>
      <c r="C62" s="52">
        <f t="shared" si="10"/>
        <v>9622</v>
      </c>
      <c r="D62" s="9">
        <f t="shared" si="8"/>
        <v>14587</v>
      </c>
      <c r="E62" s="66">
        <f t="shared" si="11"/>
        <v>103.48462034846204</v>
      </c>
      <c r="F62" s="66">
        <f t="shared" si="9"/>
        <v>65.96284362788785</v>
      </c>
      <c r="G62" s="88"/>
      <c r="H62" s="127">
        <v>2129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39</v>
      </c>
      <c r="C63" s="52">
        <f t="shared" si="10"/>
        <v>8460</v>
      </c>
      <c r="D63" s="9">
        <f t="shared" si="8"/>
        <v>11079</v>
      </c>
      <c r="E63" s="66">
        <f t="shared" si="11"/>
        <v>77.508016491067337</v>
      </c>
      <c r="F63" s="66">
        <f t="shared" si="9"/>
        <v>76.360682372055237</v>
      </c>
      <c r="G63" s="87"/>
      <c r="H63" s="127">
        <v>1693</v>
      </c>
      <c r="I63" s="224">
        <v>18</v>
      </c>
      <c r="J63" s="224" t="s">
        <v>23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4828</v>
      </c>
      <c r="D64" s="9">
        <f t="shared" si="8"/>
        <v>6534</v>
      </c>
      <c r="E64" s="72">
        <f t="shared" si="11"/>
        <v>149.15044794562866</v>
      </c>
      <c r="F64" s="66">
        <f t="shared" si="9"/>
        <v>73.890419344964798</v>
      </c>
      <c r="G64" s="90"/>
      <c r="H64" s="550">
        <v>1581</v>
      </c>
      <c r="I64" s="225">
        <v>35</v>
      </c>
      <c r="J64" s="224" t="s">
        <v>37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236254</v>
      </c>
      <c r="D65" s="82">
        <f>SUM(L60)</f>
        <v>233809</v>
      </c>
      <c r="E65" s="85">
        <f t="shared" si="11"/>
        <v>109.12626561229769</v>
      </c>
      <c r="F65" s="85">
        <f t="shared" si="9"/>
        <v>101.04572535702219</v>
      </c>
      <c r="G65" s="86"/>
      <c r="H65" s="128">
        <v>1456</v>
      </c>
      <c r="I65" s="224">
        <v>39</v>
      </c>
      <c r="J65" s="224" t="s">
        <v>40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97">
        <v>960</v>
      </c>
      <c r="I66" s="225">
        <v>29</v>
      </c>
      <c r="J66" s="224" t="s">
        <v>116</v>
      </c>
      <c r="K66" s="163">
        <f>SUM(I50)</f>
        <v>36</v>
      </c>
      <c r="L66" s="225" t="s">
        <v>5</v>
      </c>
      <c r="M66" s="424">
        <v>78234</v>
      </c>
      <c r="N66" s="128">
        <f>SUM(H50)</f>
        <v>81767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777</v>
      </c>
      <c r="I67" s="225">
        <v>14</v>
      </c>
      <c r="J67" s="224" t="s">
        <v>20</v>
      </c>
      <c r="K67" s="163">
        <f t="shared" ref="K67:K75" si="12">SUM(I51)</f>
        <v>17</v>
      </c>
      <c r="L67" s="224" t="s">
        <v>22</v>
      </c>
      <c r="M67" s="422">
        <v>31443</v>
      </c>
      <c r="N67" s="128">
        <f t="shared" ref="N67:N75" si="13">SUM(H51)</f>
        <v>31517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660</v>
      </c>
      <c r="I68" s="224">
        <v>8</v>
      </c>
      <c r="J68" s="224" t="s">
        <v>16</v>
      </c>
      <c r="K68" s="163">
        <f t="shared" si="12"/>
        <v>33</v>
      </c>
      <c r="L68" s="224" t="s">
        <v>0</v>
      </c>
      <c r="M68" s="422">
        <v>10141</v>
      </c>
      <c r="N68" s="128">
        <f t="shared" si="13"/>
        <v>20374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627</v>
      </c>
      <c r="I69" s="224">
        <v>21</v>
      </c>
      <c r="J69" s="224" t="s">
        <v>26</v>
      </c>
      <c r="K69" s="163">
        <f t="shared" si="12"/>
        <v>40</v>
      </c>
      <c r="L69" s="224" t="s">
        <v>2</v>
      </c>
      <c r="M69" s="422">
        <v>13230</v>
      </c>
      <c r="N69" s="128">
        <f t="shared" si="13"/>
        <v>19950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493</v>
      </c>
      <c r="I70" s="224">
        <v>1</v>
      </c>
      <c r="J70" s="224" t="s">
        <v>4</v>
      </c>
      <c r="K70" s="163">
        <f t="shared" si="12"/>
        <v>26</v>
      </c>
      <c r="L70" s="224" t="s">
        <v>31</v>
      </c>
      <c r="M70" s="422">
        <v>16743</v>
      </c>
      <c r="N70" s="128">
        <f t="shared" si="13"/>
        <v>17880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279</v>
      </c>
      <c r="I71" s="224">
        <v>13</v>
      </c>
      <c r="J71" s="224" t="s">
        <v>7</v>
      </c>
      <c r="K71" s="163">
        <f t="shared" si="12"/>
        <v>16</v>
      </c>
      <c r="L71" s="224" t="s">
        <v>3</v>
      </c>
      <c r="M71" s="422">
        <v>16166</v>
      </c>
      <c r="N71" s="128">
        <f t="shared" si="13"/>
        <v>16094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170</v>
      </c>
      <c r="I72" s="224">
        <v>2</v>
      </c>
      <c r="J72" s="224" t="s">
        <v>6</v>
      </c>
      <c r="K72" s="163">
        <f t="shared" si="12"/>
        <v>25</v>
      </c>
      <c r="L72" s="224" t="s">
        <v>30</v>
      </c>
      <c r="M72" s="422">
        <v>9437</v>
      </c>
      <c r="N72" s="128">
        <f t="shared" si="13"/>
        <v>9693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75</v>
      </c>
      <c r="I73" s="224">
        <v>27</v>
      </c>
      <c r="J73" s="224" t="s">
        <v>32</v>
      </c>
      <c r="K73" s="163">
        <f t="shared" si="12"/>
        <v>24</v>
      </c>
      <c r="L73" s="224" t="s">
        <v>29</v>
      </c>
      <c r="M73" s="422">
        <v>9298</v>
      </c>
      <c r="N73" s="128">
        <f t="shared" si="13"/>
        <v>9622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61</v>
      </c>
      <c r="I74" s="224">
        <v>22</v>
      </c>
      <c r="J74" s="224" t="s">
        <v>27</v>
      </c>
      <c r="K74" s="163">
        <f t="shared" si="12"/>
        <v>38</v>
      </c>
      <c r="L74" s="227" t="s">
        <v>39</v>
      </c>
      <c r="M74" s="423">
        <v>10915</v>
      </c>
      <c r="N74" s="128">
        <f t="shared" si="13"/>
        <v>8460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48</v>
      </c>
      <c r="I75" s="224">
        <v>28</v>
      </c>
      <c r="J75" s="224" t="s">
        <v>33</v>
      </c>
      <c r="K75" s="163">
        <f t="shared" si="12"/>
        <v>37</v>
      </c>
      <c r="L75" s="227" t="s">
        <v>38</v>
      </c>
      <c r="M75" s="423">
        <v>3237</v>
      </c>
      <c r="N75" s="233">
        <f t="shared" si="13"/>
        <v>4828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26</v>
      </c>
      <c r="I76" s="224">
        <v>4</v>
      </c>
      <c r="J76" s="224" t="s">
        <v>12</v>
      </c>
      <c r="K76" s="5"/>
      <c r="L76" s="451" t="s">
        <v>129</v>
      </c>
      <c r="M76" s="462">
        <v>216496</v>
      </c>
      <c r="N76" s="241">
        <f>SUM(H90)</f>
        <v>236254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14</v>
      </c>
      <c r="I77" s="224">
        <v>11</v>
      </c>
      <c r="J77" s="224" t="s">
        <v>18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14</v>
      </c>
      <c r="I78" s="224">
        <v>23</v>
      </c>
      <c r="J78" s="224" t="s">
        <v>28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12</v>
      </c>
      <c r="I79" s="224">
        <v>9</v>
      </c>
      <c r="J79" s="454" t="s">
        <v>200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6</v>
      </c>
      <c r="I80" s="224">
        <v>20</v>
      </c>
      <c r="J80" s="224" t="s">
        <v>25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3</v>
      </c>
      <c r="J81" s="224" t="s">
        <v>11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5</v>
      </c>
      <c r="J82" s="224" t="s">
        <v>13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6</v>
      </c>
      <c r="J83" s="224" t="s">
        <v>14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267">
        <v>0</v>
      </c>
      <c r="I84" s="224">
        <v>7</v>
      </c>
      <c r="J84" s="224" t="s">
        <v>15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4">
        <v>10</v>
      </c>
      <c r="J85" s="224" t="s">
        <v>17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5">
        <v>12</v>
      </c>
      <c r="J86" s="225" t="s">
        <v>19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236254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H20" sqref="H20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5" t="s">
        <v>241</v>
      </c>
      <c r="B1" s="576"/>
      <c r="C1" s="576"/>
      <c r="D1" s="576"/>
      <c r="E1" s="576"/>
      <c r="F1" s="576"/>
      <c r="G1" s="576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216</v>
      </c>
      <c r="J2" s="401" t="s">
        <v>210</v>
      </c>
      <c r="K2" s="405" t="s">
        <v>215</v>
      </c>
      <c r="L2" s="405" t="s">
        <v>207</v>
      </c>
    </row>
    <row r="3" spans="1:12" x14ac:dyDescent="0.15">
      <c r="I3" s="40" t="s">
        <v>84</v>
      </c>
      <c r="J3" s="402">
        <v>165175</v>
      </c>
      <c r="K3" s="40" t="s">
        <v>84</v>
      </c>
      <c r="L3" s="406">
        <v>183851</v>
      </c>
    </row>
    <row r="4" spans="1:12" x14ac:dyDescent="0.15">
      <c r="I4" s="18" t="s">
        <v>86</v>
      </c>
      <c r="J4" s="402">
        <v>118335</v>
      </c>
      <c r="K4" s="18" t="s">
        <v>86</v>
      </c>
      <c r="L4" s="406">
        <v>130551</v>
      </c>
    </row>
    <row r="5" spans="1:12" x14ac:dyDescent="0.15">
      <c r="I5" s="18" t="s">
        <v>113</v>
      </c>
      <c r="J5" s="402">
        <v>98251</v>
      </c>
      <c r="K5" s="18" t="s">
        <v>113</v>
      </c>
      <c r="L5" s="406">
        <v>79620</v>
      </c>
    </row>
    <row r="6" spans="1:12" x14ac:dyDescent="0.15">
      <c r="I6" s="18" t="s">
        <v>107</v>
      </c>
      <c r="J6" s="402">
        <v>93043</v>
      </c>
      <c r="K6" s="18" t="s">
        <v>107</v>
      </c>
      <c r="L6" s="406">
        <v>83799</v>
      </c>
    </row>
    <row r="7" spans="1:12" x14ac:dyDescent="0.15">
      <c r="I7" s="18" t="s">
        <v>105</v>
      </c>
      <c r="J7" s="402">
        <v>89204</v>
      </c>
      <c r="K7" s="18" t="s">
        <v>105</v>
      </c>
      <c r="L7" s="406">
        <v>93586</v>
      </c>
    </row>
    <row r="8" spans="1:12" x14ac:dyDescent="0.15">
      <c r="I8" s="18" t="s">
        <v>115</v>
      </c>
      <c r="J8" s="402">
        <v>76673</v>
      </c>
      <c r="K8" s="18" t="s">
        <v>115</v>
      </c>
      <c r="L8" s="406">
        <v>98148</v>
      </c>
    </row>
    <row r="9" spans="1:12" x14ac:dyDescent="0.15">
      <c r="I9" s="18" t="s">
        <v>87</v>
      </c>
      <c r="J9" s="402">
        <v>62626</v>
      </c>
      <c r="K9" s="18" t="s">
        <v>87</v>
      </c>
      <c r="L9" s="406">
        <v>95796</v>
      </c>
    </row>
    <row r="10" spans="1:12" x14ac:dyDescent="0.15">
      <c r="I10" s="18" t="s">
        <v>110</v>
      </c>
      <c r="J10" s="402">
        <v>58832</v>
      </c>
      <c r="K10" s="18" t="s">
        <v>110</v>
      </c>
      <c r="L10" s="406">
        <v>50867</v>
      </c>
    </row>
    <row r="11" spans="1:12" x14ac:dyDescent="0.15">
      <c r="I11" s="18" t="s">
        <v>109</v>
      </c>
      <c r="J11" s="402">
        <v>51336</v>
      </c>
      <c r="K11" s="18" t="s">
        <v>109</v>
      </c>
      <c r="L11" s="406">
        <v>51649</v>
      </c>
    </row>
    <row r="12" spans="1:12" ht="14.25" thickBot="1" x14ac:dyDescent="0.2">
      <c r="I12" s="18" t="s">
        <v>114</v>
      </c>
      <c r="J12" s="403">
        <v>46196</v>
      </c>
      <c r="K12" s="18" t="s">
        <v>114</v>
      </c>
      <c r="L12" s="407">
        <v>50126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213</v>
      </c>
      <c r="J13" s="440">
        <v>1209246</v>
      </c>
      <c r="K13" s="35" t="s">
        <v>8</v>
      </c>
      <c r="L13" s="174">
        <v>1265499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220</v>
      </c>
      <c r="K23" s="476" t="s">
        <v>220</v>
      </c>
      <c r="L23" s="22" t="s">
        <v>70</v>
      </c>
      <c r="M23" s="8"/>
    </row>
    <row r="24" spans="9:14" x14ac:dyDescent="0.15">
      <c r="I24" s="402">
        <f t="shared" ref="I24:I33" si="0">SUM(J3)</f>
        <v>165175</v>
      </c>
      <c r="J24" s="40" t="s">
        <v>84</v>
      </c>
      <c r="K24" s="402">
        <f>SUM(I24)</f>
        <v>165175</v>
      </c>
      <c r="L24" s="512">
        <v>170952</v>
      </c>
      <c r="M24" s="141"/>
      <c r="N24" s="1"/>
    </row>
    <row r="25" spans="9:14" x14ac:dyDescent="0.15">
      <c r="I25" s="402">
        <f t="shared" si="0"/>
        <v>118335</v>
      </c>
      <c r="J25" s="18" t="s">
        <v>86</v>
      </c>
      <c r="K25" s="402">
        <f t="shared" ref="K25:K33" si="1">SUM(I25)</f>
        <v>118335</v>
      </c>
      <c r="L25" s="512">
        <v>124328</v>
      </c>
      <c r="M25" s="177"/>
      <c r="N25" s="1"/>
    </row>
    <row r="26" spans="9:14" x14ac:dyDescent="0.15">
      <c r="I26" s="402">
        <f t="shared" si="0"/>
        <v>98251</v>
      </c>
      <c r="J26" s="18" t="s">
        <v>113</v>
      </c>
      <c r="K26" s="402">
        <f t="shared" si="1"/>
        <v>98251</v>
      </c>
      <c r="L26" s="512">
        <v>97345</v>
      </c>
      <c r="M26" s="141"/>
      <c r="N26" s="1"/>
    </row>
    <row r="27" spans="9:14" x14ac:dyDescent="0.15">
      <c r="I27" s="402">
        <f t="shared" si="0"/>
        <v>93043</v>
      </c>
      <c r="J27" s="18" t="s">
        <v>107</v>
      </c>
      <c r="K27" s="402">
        <f t="shared" si="1"/>
        <v>93043</v>
      </c>
      <c r="L27" s="512">
        <v>83511</v>
      </c>
      <c r="M27" s="141"/>
      <c r="N27" s="1"/>
    </row>
    <row r="28" spans="9:14" x14ac:dyDescent="0.15">
      <c r="I28" s="402">
        <f t="shared" si="0"/>
        <v>89204</v>
      </c>
      <c r="J28" s="18" t="s">
        <v>105</v>
      </c>
      <c r="K28" s="402">
        <f t="shared" si="1"/>
        <v>89204</v>
      </c>
      <c r="L28" s="512">
        <v>88650</v>
      </c>
      <c r="M28" s="141"/>
      <c r="N28" s="2"/>
    </row>
    <row r="29" spans="9:14" x14ac:dyDescent="0.15">
      <c r="I29" s="402">
        <f t="shared" si="0"/>
        <v>76673</v>
      </c>
      <c r="J29" s="18" t="s">
        <v>115</v>
      </c>
      <c r="K29" s="402">
        <f t="shared" si="1"/>
        <v>76673</v>
      </c>
      <c r="L29" s="512">
        <v>81886</v>
      </c>
      <c r="M29" s="141"/>
      <c r="N29" s="1"/>
    </row>
    <row r="30" spans="9:14" x14ac:dyDescent="0.15">
      <c r="I30" s="402">
        <f t="shared" si="0"/>
        <v>62626</v>
      </c>
      <c r="J30" s="18" t="s">
        <v>87</v>
      </c>
      <c r="K30" s="402">
        <f t="shared" si="1"/>
        <v>62626</v>
      </c>
      <c r="L30" s="512">
        <v>81663</v>
      </c>
      <c r="M30" s="141"/>
      <c r="N30" s="1"/>
    </row>
    <row r="31" spans="9:14" x14ac:dyDescent="0.15">
      <c r="I31" s="402">
        <f t="shared" si="0"/>
        <v>58832</v>
      </c>
      <c r="J31" s="18" t="s">
        <v>110</v>
      </c>
      <c r="K31" s="402">
        <f t="shared" si="1"/>
        <v>58832</v>
      </c>
      <c r="L31" s="512">
        <v>62635</v>
      </c>
      <c r="M31" s="141"/>
      <c r="N31" s="1"/>
    </row>
    <row r="32" spans="9:14" x14ac:dyDescent="0.15">
      <c r="I32" s="402">
        <f t="shared" si="0"/>
        <v>51336</v>
      </c>
      <c r="J32" s="18" t="s">
        <v>109</v>
      </c>
      <c r="K32" s="402">
        <f t="shared" si="1"/>
        <v>51336</v>
      </c>
      <c r="L32" s="512">
        <v>58536</v>
      </c>
      <c r="M32" s="141"/>
      <c r="N32" s="37"/>
    </row>
    <row r="33" spans="8:14" x14ac:dyDescent="0.15">
      <c r="I33" s="402">
        <f t="shared" si="0"/>
        <v>46196</v>
      </c>
      <c r="J33" s="18" t="s">
        <v>114</v>
      </c>
      <c r="K33" s="402">
        <f t="shared" si="1"/>
        <v>46196</v>
      </c>
      <c r="L33" s="513">
        <v>45509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349575</v>
      </c>
      <c r="J34" s="108" t="s">
        <v>131</v>
      </c>
      <c r="K34" s="171">
        <f>SUM(I34)</f>
        <v>349575</v>
      </c>
      <c r="L34" s="171" t="s">
        <v>85</v>
      </c>
    </row>
    <row r="35" spans="8:14" ht="15.75" thickTop="1" thickBot="1" x14ac:dyDescent="0.2">
      <c r="H35" s="8"/>
      <c r="I35" s="456">
        <f>SUM(I24:I34)</f>
        <v>1209246</v>
      </c>
      <c r="J35" s="190" t="s">
        <v>8</v>
      </c>
      <c r="K35" s="172">
        <f>SUM(J13)</f>
        <v>1209246</v>
      </c>
      <c r="L35" s="192">
        <v>1260424</v>
      </c>
    </row>
    <row r="36" spans="8:14" ht="14.25" thickTop="1" x14ac:dyDescent="0.15"/>
    <row r="37" spans="8:14" x14ac:dyDescent="0.15">
      <c r="I37" s="453" t="s">
        <v>207</v>
      </c>
      <c r="J37" s="65"/>
      <c r="K37" s="476" t="s">
        <v>207</v>
      </c>
    </row>
    <row r="38" spans="8:14" x14ac:dyDescent="0.15">
      <c r="I38" s="406">
        <f>SUM(L3)</f>
        <v>183851</v>
      </c>
      <c r="J38" s="40" t="s">
        <v>84</v>
      </c>
      <c r="K38" s="406">
        <f>SUM(I38)</f>
        <v>183851</v>
      </c>
    </row>
    <row r="39" spans="8:14" x14ac:dyDescent="0.15">
      <c r="I39" s="406">
        <f t="shared" ref="I39:I47" si="2">SUM(L4)</f>
        <v>130551</v>
      </c>
      <c r="J39" s="18" t="s">
        <v>86</v>
      </c>
      <c r="K39" s="406">
        <f t="shared" ref="K39:K47" si="3">SUM(I39)</f>
        <v>130551</v>
      </c>
    </row>
    <row r="40" spans="8:14" x14ac:dyDescent="0.15">
      <c r="I40" s="406">
        <f t="shared" si="2"/>
        <v>79620</v>
      </c>
      <c r="J40" s="18" t="s">
        <v>113</v>
      </c>
      <c r="K40" s="406">
        <f t="shared" si="3"/>
        <v>79620</v>
      </c>
    </row>
    <row r="41" spans="8:14" x14ac:dyDescent="0.15">
      <c r="I41" s="406">
        <f t="shared" si="2"/>
        <v>83799</v>
      </c>
      <c r="J41" s="18" t="s">
        <v>107</v>
      </c>
      <c r="K41" s="406">
        <f t="shared" si="3"/>
        <v>83799</v>
      </c>
    </row>
    <row r="42" spans="8:14" x14ac:dyDescent="0.15">
      <c r="I42" s="406">
        <f t="shared" si="2"/>
        <v>93586</v>
      </c>
      <c r="J42" s="18" t="s">
        <v>105</v>
      </c>
      <c r="K42" s="406">
        <f t="shared" si="3"/>
        <v>93586</v>
      </c>
    </row>
    <row r="43" spans="8:14" x14ac:dyDescent="0.15">
      <c r="I43" s="406">
        <f>SUM(L8)</f>
        <v>98148</v>
      </c>
      <c r="J43" s="18" t="s">
        <v>115</v>
      </c>
      <c r="K43" s="406">
        <f t="shared" si="3"/>
        <v>98148</v>
      </c>
    </row>
    <row r="44" spans="8:14" x14ac:dyDescent="0.15">
      <c r="I44" s="406">
        <f t="shared" si="2"/>
        <v>95796</v>
      </c>
      <c r="J44" s="18" t="s">
        <v>87</v>
      </c>
      <c r="K44" s="406">
        <f t="shared" si="3"/>
        <v>95796</v>
      </c>
    </row>
    <row r="45" spans="8:14" x14ac:dyDescent="0.15">
      <c r="I45" s="406">
        <f>SUM(L10)</f>
        <v>50867</v>
      </c>
      <c r="J45" s="18" t="s">
        <v>110</v>
      </c>
      <c r="K45" s="406">
        <f t="shared" si="3"/>
        <v>50867</v>
      </c>
    </row>
    <row r="46" spans="8:14" x14ac:dyDescent="0.15">
      <c r="I46" s="406">
        <f t="shared" si="2"/>
        <v>51649</v>
      </c>
      <c r="J46" s="18" t="s">
        <v>109</v>
      </c>
      <c r="K46" s="406">
        <f t="shared" si="3"/>
        <v>51649</v>
      </c>
      <c r="M46" s="8"/>
    </row>
    <row r="47" spans="8:14" x14ac:dyDescent="0.15">
      <c r="I47" s="406">
        <f t="shared" si="2"/>
        <v>50126</v>
      </c>
      <c r="J47" s="18" t="s">
        <v>114</v>
      </c>
      <c r="K47" s="516">
        <f t="shared" si="3"/>
        <v>50126</v>
      </c>
      <c r="M47" s="8"/>
    </row>
    <row r="48" spans="8:14" ht="14.25" thickBot="1" x14ac:dyDescent="0.2">
      <c r="I48" s="157">
        <f>SUM(L13-(I38+I39+I40+I41+I42+I43+I44+I45+I46+I47))</f>
        <v>347506</v>
      </c>
      <c r="J48" s="103" t="s">
        <v>131</v>
      </c>
      <c r="K48" s="157">
        <f>SUM(I48)</f>
        <v>347506</v>
      </c>
    </row>
    <row r="49" spans="1:12" ht="15" thickTop="1" thickBot="1" x14ac:dyDescent="0.2">
      <c r="I49" s="510">
        <f>SUM(I38:I48)</f>
        <v>1265499</v>
      </c>
      <c r="J49" s="455" t="s">
        <v>194</v>
      </c>
      <c r="K49" s="173">
        <f>SUM(L13)</f>
        <v>1265499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216</v>
      </c>
      <c r="D51" s="74" t="s">
        <v>215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165175</v>
      </c>
      <c r="D52" s="6">
        <f t="shared" ref="D52:D61" si="5">SUM(I38)</f>
        <v>183851</v>
      </c>
      <c r="E52" s="41">
        <f t="shared" ref="E52:E61" si="6">SUM(K24/L24*100)</f>
        <v>96.620688848331696</v>
      </c>
      <c r="F52" s="41">
        <f t="shared" ref="F52:F62" si="7">SUM(C52/D52*100)</f>
        <v>89.84177404528667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118335</v>
      </c>
      <c r="D53" s="6">
        <f t="shared" si="5"/>
        <v>130551</v>
      </c>
      <c r="E53" s="41">
        <f t="shared" si="6"/>
        <v>95.179685991892413</v>
      </c>
      <c r="F53" s="41">
        <f t="shared" si="7"/>
        <v>90.642737321046951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98251</v>
      </c>
      <c r="D54" s="6">
        <f t="shared" si="5"/>
        <v>79620</v>
      </c>
      <c r="E54" s="41">
        <f t="shared" si="6"/>
        <v>100.93071036005958</v>
      </c>
      <c r="F54" s="41">
        <f t="shared" si="7"/>
        <v>123.39989952273298</v>
      </c>
      <c r="G54" s="40"/>
      <c r="I54" s="8"/>
    </row>
    <row r="55" spans="1:12" s="58" customFormat="1" x14ac:dyDescent="0.15">
      <c r="A55" s="248">
        <v>4</v>
      </c>
      <c r="B55" s="18" t="s">
        <v>107</v>
      </c>
      <c r="C55" s="449">
        <f t="shared" si="4"/>
        <v>93043</v>
      </c>
      <c r="D55" s="449">
        <f t="shared" si="5"/>
        <v>83799</v>
      </c>
      <c r="E55" s="229">
        <f t="shared" si="6"/>
        <v>111.41406521296595</v>
      </c>
      <c r="F55" s="229">
        <f t="shared" si="7"/>
        <v>111.03115788971229</v>
      </c>
      <c r="G55" s="404"/>
    </row>
    <row r="56" spans="1:12" x14ac:dyDescent="0.15">
      <c r="A56" s="28">
        <v>5</v>
      </c>
      <c r="B56" s="18" t="s">
        <v>105</v>
      </c>
      <c r="C56" s="6">
        <f t="shared" si="4"/>
        <v>89204</v>
      </c>
      <c r="D56" s="449">
        <f t="shared" si="5"/>
        <v>93586</v>
      </c>
      <c r="E56" s="41">
        <f t="shared" si="6"/>
        <v>100.62492949802595</v>
      </c>
      <c r="F56" s="41">
        <f t="shared" si="7"/>
        <v>95.317675720727451</v>
      </c>
      <c r="G56" s="40"/>
    </row>
    <row r="57" spans="1:12" x14ac:dyDescent="0.15">
      <c r="A57" s="28">
        <v>6</v>
      </c>
      <c r="B57" s="18" t="s">
        <v>115</v>
      </c>
      <c r="C57" s="6">
        <f t="shared" si="4"/>
        <v>76673</v>
      </c>
      <c r="D57" s="6">
        <f t="shared" si="5"/>
        <v>98148</v>
      </c>
      <c r="E57" s="41">
        <f t="shared" si="6"/>
        <v>93.633832401143053</v>
      </c>
      <c r="F57" s="41">
        <f t="shared" si="7"/>
        <v>78.119778294004973</v>
      </c>
      <c r="G57" s="40"/>
    </row>
    <row r="58" spans="1:12" s="58" customFormat="1" x14ac:dyDescent="0.15">
      <c r="A58" s="248">
        <v>7</v>
      </c>
      <c r="B58" s="18" t="s">
        <v>87</v>
      </c>
      <c r="C58" s="449">
        <f t="shared" si="4"/>
        <v>62626</v>
      </c>
      <c r="D58" s="449">
        <f t="shared" si="5"/>
        <v>95796</v>
      </c>
      <c r="E58" s="229">
        <f t="shared" si="6"/>
        <v>76.688341109192663</v>
      </c>
      <c r="F58" s="229">
        <f t="shared" si="7"/>
        <v>65.374337133074448</v>
      </c>
      <c r="G58" s="404"/>
    </row>
    <row r="59" spans="1:12" x14ac:dyDescent="0.15">
      <c r="A59" s="28">
        <v>8</v>
      </c>
      <c r="B59" s="18" t="s">
        <v>110</v>
      </c>
      <c r="C59" s="6">
        <f t="shared" si="4"/>
        <v>58832</v>
      </c>
      <c r="D59" s="6">
        <f t="shared" si="5"/>
        <v>50867</v>
      </c>
      <c r="E59" s="41">
        <f t="shared" si="6"/>
        <v>93.928314839945713</v>
      </c>
      <c r="F59" s="41">
        <f t="shared" si="7"/>
        <v>115.65848192344743</v>
      </c>
      <c r="G59" s="40"/>
    </row>
    <row r="60" spans="1:12" x14ac:dyDescent="0.15">
      <c r="A60" s="28">
        <v>9</v>
      </c>
      <c r="B60" s="18" t="s">
        <v>109</v>
      </c>
      <c r="C60" s="6">
        <f t="shared" si="4"/>
        <v>51336</v>
      </c>
      <c r="D60" s="6">
        <f t="shared" si="5"/>
        <v>51649</v>
      </c>
      <c r="E60" s="41">
        <f t="shared" si="6"/>
        <v>87.699876998769994</v>
      </c>
      <c r="F60" s="41">
        <f t="shared" si="7"/>
        <v>99.393986330809895</v>
      </c>
      <c r="G60" s="40"/>
    </row>
    <row r="61" spans="1:12" ht="14.25" thickBot="1" x14ac:dyDescent="0.2">
      <c r="A61" s="108">
        <v>10</v>
      </c>
      <c r="B61" s="18" t="s">
        <v>114</v>
      </c>
      <c r="C61" s="111">
        <f t="shared" si="4"/>
        <v>46196</v>
      </c>
      <c r="D61" s="111">
        <f t="shared" si="5"/>
        <v>50126</v>
      </c>
      <c r="E61" s="102">
        <f t="shared" si="6"/>
        <v>101.50959150937177</v>
      </c>
      <c r="F61" s="102">
        <f t="shared" si="7"/>
        <v>92.159757411323469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1209246</v>
      </c>
      <c r="D62" s="189">
        <f>SUM(L13)</f>
        <v>1265499</v>
      </c>
      <c r="E62" s="191">
        <f>SUM(C62/L35)*100</f>
        <v>95.93962031824212</v>
      </c>
      <c r="F62" s="191">
        <f t="shared" si="7"/>
        <v>95.554875981727363</v>
      </c>
      <c r="G62" s="198">
        <v>65.5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2020-09-07T04:47:06Z</cp:lastPrinted>
  <dcterms:created xsi:type="dcterms:W3CDTF">2004-08-12T01:21:30Z</dcterms:created>
  <dcterms:modified xsi:type="dcterms:W3CDTF">2020-09-08T01:53:47Z</dcterms:modified>
</cp:coreProperties>
</file>