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2D47A2E4-B554-4FB6-A075-36B8F9348E73}" xr6:coauthVersionLast="36" xr6:coauthVersionMax="36" xr10:uidLastSave="{00000000-0000-0000-0000-000000000000}"/>
  <bookViews>
    <workbookView xWindow="0" yWindow="0" windowWidth="24000" windowHeight="940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N87" i="56" l="1"/>
  <c r="N86" i="56"/>
  <c r="N85" i="56"/>
  <c r="N84" i="56"/>
  <c r="N57" i="56"/>
  <c r="N56" i="56"/>
  <c r="N55" i="56"/>
  <c r="N54" i="56"/>
  <c r="N28" i="56"/>
  <c r="O27" i="56"/>
  <c r="N27" i="56"/>
  <c r="N26" i="56"/>
  <c r="N25" i="56"/>
  <c r="O55" i="56" l="1"/>
  <c r="O56" i="56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<sst xmlns="http://schemas.openxmlformats.org/spreadsheetml/2006/main" count="1320" uniqueCount="244">
  <si>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</si>
  <si>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</si>
  <si>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</si>
  <si>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</si>
  <si>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</si>
  <si>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</si>
  <si>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</si>
  <si>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</si>
  <si>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</si>
  <si>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</si>
  <si>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</si>
  <si>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</si>
  <si>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</si>
  <si>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</si>
  <si>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</si>
  <si>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</si>
  <si>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</si>
  <si>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</si>
  <si>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</si>
  <si>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</si>
  <si>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</si>
  <si>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</si>
  <si>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</si>
  <si>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</si>
  <si>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</si>
  <si>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</si>
  <si>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</si>
  <si>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</si>
  <si>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</si>
  <si>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</si>
  <si>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</si>
  <si>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</si>
  <si>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</si>
  <si>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</si>
  <si>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</si>
  <si>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</si>
  <si>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</si>
  <si>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</si>
  <si>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</si>
  <si>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</si>
  <si>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</si>
  <si>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</si>
  <si>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</si>
  <si>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</si>
  <si>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</si>
  <si>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</si>
  <si>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</si>
  <si>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</si>
  <si>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</si>
  <si>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</si>
  <si>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</si>
  <si>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</si>
  <si>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</si>
  <si>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</si>
  <si>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</si>
  <si>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</si>
  <si>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</si>
  <si>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</si>
  <si>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</si>
  <si>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</si>
  <si>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</si>
  <si>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</si>
  <si>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</si>
  <si>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</si>
  <si>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</si>
  <si>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</si>
  <si>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</si>
  <si>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</si>
  <si>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</si>
  <si>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</si>
  <si>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</si>
  <si>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</si>
  <si>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</si>
  <si>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</si>
  <si>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</si>
  <si>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</si>
  <si>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</si>
  <si>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</si>
  <si>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</si>
  <si>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</si>
  <si>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</si>
  <si>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</si>
  <si>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</si>
  <si>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</si>
  <si>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</si>
  <si>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</si>
  <si>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</si>
  <si>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</si>
  <si>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</si>
  <si>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</si>
  <si>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</si>
  <si>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</si>
  <si>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</si>
  <si>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</si>
  <si>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</si>
  <si>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</si>
  <si>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</si>
  <si>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</si>
  <si>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</si>
  <si>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</si>
  <si>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</si>
  <si>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</si>
  <si>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</si>
  <si>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</si>
  <si>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</si>
  <si>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</si>
  <si>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</si>
  <si>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</si>
  <si>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</si>
  <si>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</si>
  <si>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</si>
  <si>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</si>
  <si>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</si>
  <si>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</si>
  <si>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</si>
  <si>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</si>
  <si>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</si>
  <si>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</si>
  <si>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</si>
  <si>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</si>
  <si>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</si>
  <si>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</si>
  <si>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</si>
  <si>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</si>
  <si>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</si>
  <si>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</si>
  <si>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</si>
  <si>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</si>
  <si>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</si>
  <si>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</si>
  <si>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</si>
  <si>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</si>
  <si>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</si>
  <si>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</si>
  <si>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</si>
  <si>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</si>
  <si>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</si>
  <si>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</si>
  <si>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</si>
  <si>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</si>
  <si>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</si>
  <si>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</si>
  <si>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</si>
  <si>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</si>
  <si>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</si>
  <si>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</si>
  <si>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</si>
  <si>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</si>
  <si>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</si>
  <si>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</si>
  <si>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</si>
  <si>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</si>
  <si>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</si>
  <si>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</si>
  <si>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</si>
  <si>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</si>
  <si>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</si>
  <si>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</si>
  <si>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</si>
  <si>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</si>
  <si>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</si>
  <si>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</si>
  <si>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</si>
  <si>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</si>
  <si>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</si>
  <si>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</si>
  <si>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</si>
  <si>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</si>
  <si>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</si>
  <si>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</si>
  <si>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</si>
  <si>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</si>
  <si>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</si>
  <si>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</si>
  <si>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</si>
  <si>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</si>
  <si>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</si>
  <si>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</si>
  <si>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</si>
  <si>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</si>
  <si>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</si>
  <si>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</si>
  <si>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</si>
  <si>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</si>
  <si>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</si>
  <si>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</si>
  <si>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</si>
  <si>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</si>
  <si>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</si>
  <si>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</si>
  <si>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</si>
  <si>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</si>
  <si>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</si>
  <si>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</si>
  <si>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</si>
  <si>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</si>
  <si>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</si>
  <si>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</si>
  <si>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</si>
  <si>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</si>
  <si>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</si>
  <si>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</si>
  <si>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</si>
  <si>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</si>
  <si>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</si>
  <si>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</si>
  <si>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</si>
  <si>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</si>
  <si>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</si>
  <si>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</si>
  <si>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</si>
  <si>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</si>
  <si>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</si>
  <si>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</si>
  <si>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</si>
  <si>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</si>
  <si>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</si>
  <si>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</si>
  <si>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</si>
  <si>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</si>
  <si>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</si>
  <si>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</si>
  <si>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</si>
  <si>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</si>
  <si>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</si>
  <si>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</si>
  <si>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11，979 ㎡</t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</si>
  <si>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</si>
  <si>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</si>
  <si>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トン数</t>
    <rPh sb="2" eb="3">
      <t>スウ</t>
    </rPh>
    <phoneticPr fontId="2"/>
  </si>
  <si>
    <t>令和1年</t>
    <rPh sb="0" eb="1">
      <t>レイ</t>
    </rPh>
    <rPh sb="1" eb="2">
      <t>ワ</t>
    </rPh>
    <rPh sb="3" eb="4">
      <t>ネン</t>
    </rPh>
    <phoneticPr fontId="14"/>
  </si>
  <si>
    <t>※</t>
    <phoneticPr fontId="2"/>
  </si>
  <si>
    <t>令和2年6月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</si>
  <si>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令和2年6月所管面（1～3類）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</si>
  <si>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98，896  m</t>
    </r>
    <r>
      <rPr>
        <sz val="8"/>
        <rFont val="ＭＳ Ｐゴシック"/>
        <family val="3"/>
        <charset val="128"/>
      </rPr>
      <t>3</t>
    </r>
    <phoneticPr fontId="2"/>
  </si>
  <si>
    <t>8，892  ㎡</t>
    <phoneticPr fontId="2"/>
  </si>
  <si>
    <t>　　　　　　　　　　　　　　　　令和2年6月末上位10品目入庫高(県合計）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</si>
  <si>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※</t>
    <phoneticPr fontId="2"/>
  </si>
  <si>
    <t>米</t>
    <rPh sb="0" eb="1">
      <t>コメ</t>
    </rPh>
    <phoneticPr fontId="2"/>
  </si>
  <si>
    <t>　　　　　　　　　　　　令和2年6月末上位１０品目保管残高（県合計）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</si>
  <si>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</si>
  <si>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ゴム製品</t>
    <rPh sb="2" eb="4">
      <t>セイヒン</t>
    </rPh>
    <phoneticPr fontId="2"/>
  </si>
  <si>
    <t>飲料</t>
    <rPh sb="0" eb="2">
      <t>インリョウ</t>
    </rPh>
    <phoneticPr fontId="2"/>
  </si>
  <si>
    <t>紙・パルプ</t>
    <rPh sb="0" eb="1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</si>
</sst>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2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40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0" fontId="1" fillId="0" borderId="2" xfId="0" applyFont="1" applyFill="1" applyBorder="1"/>
    <xf numFmtId="38" fontId="1" fillId="0" borderId="9" xfId="1" applyFont="1" applyFill="1" applyBorder="1"/>
    <xf numFmtId="38" fontId="1" fillId="0" borderId="11" xfId="1" applyFont="1" applyBorder="1"/>
    <xf numFmtId="38" fontId="1" fillId="0" borderId="21" xfId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179" fontId="1" fillId="0" borderId="42" xfId="1" applyNumberFormat="1" applyBorder="1"/>
    <xf numFmtId="38" fontId="1" fillId="0" borderId="38" xfId="1" applyFont="1" applyFill="1" applyBorder="1"/>
    <xf numFmtId="0" fontId="1" fillId="0" borderId="11" xfId="0" applyFont="1" applyFill="1" applyBorder="1"/>
    <xf numFmtId="0" fontId="11" fillId="0" borderId="11" xfId="0" applyFont="1" applyFill="1" applyBorder="1"/>
    <xf numFmtId="38" fontId="1" fillId="0" borderId="43" xfId="1" applyFill="1" applyBorder="1"/>
    <xf numFmtId="179" fontId="0" fillId="0" borderId="2" xfId="1" applyNumberFormat="1" applyFont="1" applyBorder="1"/>
    <xf numFmtId="38" fontId="0" fillId="0" borderId="9" xfId="1" applyFont="1" applyBorder="1"/>
    <xf numFmtId="38" fontId="1" fillId="0" borderId="10" xfId="1" applyFont="1" applyFill="1" applyBorder="1"/>
    <xf numFmtId="38" fontId="0" fillId="0" borderId="9" xfId="1" applyFont="1" applyFill="1" applyBorder="1"/>
    <xf numFmtId="38" fontId="1" fillId="0" borderId="40" xfId="1" applyFill="1" applyBorder="1"/>
    <xf numFmtId="180" fontId="0" fillId="0" borderId="1" xfId="0" applyNumberFormat="1" applyBorder="1" applyAlignment="1">
      <alignment horizontal="right"/>
    </xf>
    <xf numFmtId="179" fontId="0" fillId="0" borderId="1" xfId="1" applyNumberFormat="1" applyFont="1" applyFill="1" applyBorder="1"/>
    <xf numFmtId="179" fontId="1" fillId="0" borderId="11" xfId="1" applyNumberFormat="1" applyFont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F2-41B9-9338-F1684D966E56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2-41B9-9338-F1684D966E56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F2-41B9-9338-F1684D966E56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F2-41B9-9338-F1684D966E56}"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F2-41B9-9338-F1684D966E56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168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F2-41B9-9338-F1684D966E56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F2-41B9-9338-F1684D966E56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F2-41B9-9338-F1684D966E56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F2-41B9-9338-F1684D966E56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F2-41B9-9338-F1684D966E56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F2-41B9-9338-F1684D966E56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令和2年6月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F2-41B9-9338-F1684D966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05168"/>
        <c:axId val="193365560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令和2年6月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4F2-41B9-9338-F1684D966E56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令和2年6月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F2-41B9-9338-F1684D966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05168"/>
        <c:axId val="193365560"/>
      </c:lineChart>
      <c:catAx>
        <c:axId val="1936051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3365560"/>
        <c:crosses val="autoZero"/>
        <c:auto val="1"/>
        <c:lblAlgn val="ctr"/>
        <c:lblOffset val="100"/>
        <c:tickLblSkip val="1"/>
        <c:noMultiLvlLbl val="0"/>
      </c:catAx>
      <c:valAx>
        <c:axId val="19336556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05168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934335231594753E-2"/>
                  <c:y val="1.859082559842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00-4D60-AB8A-9936C4F593C5}"/>
                </c:ext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0-4D60-AB8A-9936C4F593C5}"/>
                </c:ext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00-4D60-AB8A-9936C4F593C5}"/>
                </c:ext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0-4D60-AB8A-9936C4F593C5}"/>
                </c:ext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00-4D60-AB8A-9936C4F593C5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0-4D60-AB8A-9936C4F593C5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00-4D60-AB8A-9936C4F593C5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0-4D60-AB8A-9936C4F593C5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00-4D60-AB8A-9936C4F593C5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0-4D60-AB8A-9936C4F593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その他の日用品</c:v>
                </c:pt>
                <c:pt idx="5">
                  <c:v>その他の製造工業品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ゴム製品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22050</c:v>
                </c:pt>
                <c:pt idx="1">
                  <c:v>14554</c:v>
                </c:pt>
                <c:pt idx="2">
                  <c:v>8127</c:v>
                </c:pt>
                <c:pt idx="3">
                  <c:v>2898</c:v>
                </c:pt>
                <c:pt idx="4">
                  <c:v>2721</c:v>
                </c:pt>
                <c:pt idx="5">
                  <c:v>2347</c:v>
                </c:pt>
                <c:pt idx="6">
                  <c:v>2150</c:v>
                </c:pt>
                <c:pt idx="7">
                  <c:v>1838</c:v>
                </c:pt>
                <c:pt idx="8">
                  <c:v>1484</c:v>
                </c:pt>
                <c:pt idx="9">
                  <c:v>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00-4D60-AB8A-9936C4F593C5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864216059154646E-3"/>
                  <c:y val="3.69315438833632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00-4D60-AB8A-9936C4F593C5}"/>
                </c:ext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00-4D60-AB8A-9936C4F593C5}"/>
                </c:ext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00-4D60-AB8A-9936C4F593C5}"/>
                </c:ext>
              </c:extLst>
            </c:dLbl>
            <c:dLbl>
              <c:idx val="3"/>
              <c:layout>
                <c:manualLayout>
                  <c:x val="1.6858206040171872E-3"/>
                  <c:y val="-1.1111162812881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00-4D60-AB8A-9936C4F593C5}"/>
                </c:ext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0-4D60-AB8A-9936C4F593C5}"/>
                </c:ext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00-4D60-AB8A-9936C4F593C5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0-4D60-AB8A-9936C4F593C5}"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00-4D60-AB8A-9936C4F593C5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00-4D60-AB8A-9936C4F593C5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800-4D60-AB8A-9936C4F593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その他の日用品</c:v>
                </c:pt>
                <c:pt idx="5">
                  <c:v>その他の製造工業品</c:v>
                </c:pt>
                <c:pt idx="6">
                  <c:v>その他の食料工業品</c:v>
                </c:pt>
                <c:pt idx="7">
                  <c:v>合成樹脂</c:v>
                </c:pt>
                <c:pt idx="8">
                  <c:v>ゴム製品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28380</c:v>
                </c:pt>
                <c:pt idx="1">
                  <c:v>20917</c:v>
                </c:pt>
                <c:pt idx="2">
                  <c:v>7455</c:v>
                </c:pt>
                <c:pt idx="3">
                  <c:v>4044</c:v>
                </c:pt>
                <c:pt idx="4">
                  <c:v>1459</c:v>
                </c:pt>
                <c:pt idx="5">
                  <c:v>4311</c:v>
                </c:pt>
                <c:pt idx="6">
                  <c:v>2165</c:v>
                </c:pt>
                <c:pt idx="7">
                  <c:v>2685</c:v>
                </c:pt>
                <c:pt idx="8">
                  <c:v>2695</c:v>
                </c:pt>
                <c:pt idx="9">
                  <c:v>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800-4D60-AB8A-9936C4F59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78728"/>
        <c:axId val="193179120"/>
      </c:barChart>
      <c:catAx>
        <c:axId val="193178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179120"/>
        <c:crosses val="autoZero"/>
        <c:auto val="1"/>
        <c:lblAlgn val="ctr"/>
        <c:lblOffset val="100"/>
        <c:noMultiLvlLbl val="0"/>
      </c:catAx>
      <c:valAx>
        <c:axId val="193179120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1787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62-43B7-BD8B-2006D9147929}"/>
                </c:ext>
              </c:extLst>
            </c:dLbl>
            <c:dLbl>
              <c:idx val="1"/>
              <c:layout>
                <c:manualLayout>
                  <c:x val="-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62-43B7-BD8B-2006D9147929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62-43B7-BD8B-2006D9147929}"/>
                </c:ext>
              </c:extLst>
            </c:dLbl>
            <c:dLbl>
              <c:idx val="3"/>
              <c:layout>
                <c:manualLayout>
                  <c:x val="-8.7145969498911308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62-43B7-BD8B-2006D9147929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62-43B7-BD8B-2006D914792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62-43B7-BD8B-2006D9147929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62-43B7-BD8B-2006D914792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62-43B7-BD8B-2006D914792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62-43B7-BD8B-2006D914792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62-43B7-BD8B-2006D91479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53678</c:v>
                </c:pt>
                <c:pt idx="1">
                  <c:v>16680</c:v>
                </c:pt>
                <c:pt idx="2">
                  <c:v>9192</c:v>
                </c:pt>
                <c:pt idx="3">
                  <c:v>8690</c:v>
                </c:pt>
                <c:pt idx="4">
                  <c:v>8236</c:v>
                </c:pt>
                <c:pt idx="5">
                  <c:v>7630</c:v>
                </c:pt>
                <c:pt idx="6">
                  <c:v>6429</c:v>
                </c:pt>
                <c:pt idx="7">
                  <c:v>3561</c:v>
                </c:pt>
                <c:pt idx="8">
                  <c:v>3443</c:v>
                </c:pt>
                <c:pt idx="9">
                  <c:v>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62-43B7-BD8B-2006D9147929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62-43B7-BD8B-2006D9147929}"/>
                </c:ext>
              </c:extLst>
            </c:dLbl>
            <c:dLbl>
              <c:idx val="1"/>
              <c:layout>
                <c:manualLayout>
                  <c:x val="1.733861698660216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62-43B7-BD8B-2006D9147929}"/>
                </c:ext>
              </c:extLst>
            </c:dLbl>
            <c:dLbl>
              <c:idx val="2"/>
              <c:layout>
                <c:manualLayout>
                  <c:x val="0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62-43B7-BD8B-2006D9147929}"/>
                </c:ext>
              </c:extLst>
            </c:dLbl>
            <c:dLbl>
              <c:idx val="3"/>
              <c:layout>
                <c:manualLayout>
                  <c:x val="3.4767810886383661E-3"/>
                  <c:y val="-2.272757098544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62-43B7-BD8B-2006D9147929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62-43B7-BD8B-2006D9147929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62-43B7-BD8B-2006D9147929}"/>
                </c:ext>
              </c:extLst>
            </c:dLbl>
            <c:dLbl>
              <c:idx val="6"/>
              <c:layout>
                <c:manualLayout>
                  <c:x val="3.4858387799564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62-43B7-BD8B-2006D914792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62-43B7-BD8B-2006D914792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62-43B7-BD8B-2006D914792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462-43B7-BD8B-2006D91479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59988</c:v>
                </c:pt>
                <c:pt idx="1">
                  <c:v>16875</c:v>
                </c:pt>
                <c:pt idx="2">
                  <c:v>9269</c:v>
                </c:pt>
                <c:pt idx="3">
                  <c:v>8876</c:v>
                </c:pt>
                <c:pt idx="4">
                  <c:v>12226</c:v>
                </c:pt>
                <c:pt idx="5">
                  <c:v>3816</c:v>
                </c:pt>
                <c:pt idx="6">
                  <c:v>1942</c:v>
                </c:pt>
                <c:pt idx="7">
                  <c:v>3855</c:v>
                </c:pt>
                <c:pt idx="8">
                  <c:v>5624</c:v>
                </c:pt>
                <c:pt idx="9">
                  <c:v>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462-43B7-BD8B-2006D9147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79904"/>
        <c:axId val="193180296"/>
      </c:barChart>
      <c:catAx>
        <c:axId val="19317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180296"/>
        <c:crosses val="autoZero"/>
        <c:auto val="1"/>
        <c:lblAlgn val="ctr"/>
        <c:lblOffset val="100"/>
        <c:noMultiLvlLbl val="0"/>
      </c:catAx>
      <c:valAx>
        <c:axId val="19318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1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4609929078013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2B-4E08-BF80-32010A3DE092}"/>
                </c:ext>
              </c:extLst>
            </c:dLbl>
            <c:dLbl>
              <c:idx val="1"/>
              <c:layout>
                <c:manualLayout>
                  <c:x val="-1.0638297872340425E-2"/>
                  <c:y val="7.7516327900872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B-4E08-BF80-32010A3DE092}"/>
                </c:ext>
              </c:extLst>
            </c:dLbl>
            <c:dLbl>
              <c:idx val="2"/>
              <c:layout>
                <c:manualLayout>
                  <c:x val="-3.250553465877445E-17"/>
                  <c:y val="7.7516327900872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2B-4E08-BF80-32010A3DE092}"/>
                </c:ext>
              </c:extLst>
            </c:dLbl>
            <c:dLbl>
              <c:idx val="3"/>
              <c:layout>
                <c:manualLayout>
                  <c:x val="-8.8652482269503553E-3"/>
                  <c:y val="-1.16282121711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2B-4E08-BF80-32010A3DE092}"/>
                </c:ext>
              </c:extLst>
            </c:dLbl>
            <c:dLbl>
              <c:idx val="4"/>
              <c:layout>
                <c:manualLayout>
                  <c:x val="-8.8652482269503553E-3"/>
                  <c:y val="-3.8759689922480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2B-4E08-BF80-32010A3DE092}"/>
                </c:ext>
              </c:extLst>
            </c:dLbl>
            <c:dLbl>
              <c:idx val="5"/>
              <c:layout>
                <c:manualLayout>
                  <c:x val="-1.300221386350978E-16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2B-4E08-BF80-32010A3DE092}"/>
                </c:ext>
              </c:extLst>
            </c:dLbl>
            <c:dLbl>
              <c:idx val="6"/>
              <c:layout>
                <c:manualLayout>
                  <c:x val="-8.8652482269503553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2B-4E08-BF80-32010A3DE092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2B-4E08-BF80-32010A3DE092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2B-4E08-BF80-32010A3DE092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2B-4E08-BF80-32010A3DE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木材</c:v>
                </c:pt>
                <c:pt idx="7">
                  <c:v>鉄鋼</c:v>
                </c:pt>
                <c:pt idx="8">
                  <c:v>化学薬品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26001</c:v>
                </c:pt>
                <c:pt idx="1">
                  <c:v>22998</c:v>
                </c:pt>
                <c:pt idx="2">
                  <c:v>21128</c:v>
                </c:pt>
                <c:pt idx="3">
                  <c:v>16981</c:v>
                </c:pt>
                <c:pt idx="4">
                  <c:v>15467</c:v>
                </c:pt>
                <c:pt idx="5">
                  <c:v>11985</c:v>
                </c:pt>
                <c:pt idx="6">
                  <c:v>8266</c:v>
                </c:pt>
                <c:pt idx="7">
                  <c:v>7161</c:v>
                </c:pt>
                <c:pt idx="8">
                  <c:v>6989</c:v>
                </c:pt>
                <c:pt idx="9">
                  <c:v>6690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2B-4E08-BF80-32010A3DE092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91489361701962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2B-4E08-BF80-32010A3DE092}"/>
                </c:ext>
              </c:extLst>
            </c:dLbl>
            <c:dLbl>
              <c:idx val="1"/>
              <c:layout>
                <c:manualLayout>
                  <c:x val="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2B-4E08-BF80-32010A3DE092}"/>
                </c:ext>
              </c:extLst>
            </c:dLbl>
            <c:dLbl>
              <c:idx val="2"/>
              <c:layout>
                <c:manualLayout>
                  <c:x val="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2B-4E08-BF80-32010A3DE092}"/>
                </c:ext>
              </c:extLst>
            </c:dLbl>
            <c:dLbl>
              <c:idx val="3"/>
              <c:layout>
                <c:manualLayout>
                  <c:x val="8.8652482269503553E-3"/>
                  <c:y val="3.875663797839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2B-4E08-BF80-32010A3DE092}"/>
                </c:ext>
              </c:extLst>
            </c:dLbl>
            <c:dLbl>
              <c:idx val="4"/>
              <c:layout>
                <c:manualLayout>
                  <c:x val="8.8652482269502893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2B-4E08-BF80-32010A3DE092}"/>
                </c:ext>
              </c:extLst>
            </c:dLbl>
            <c:dLbl>
              <c:idx val="5"/>
              <c:layout>
                <c:manualLayout>
                  <c:x val="3.5460992907800767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2B-4E08-BF80-32010A3DE092}"/>
                </c:ext>
              </c:extLst>
            </c:dLbl>
            <c:dLbl>
              <c:idx val="6"/>
              <c:layout>
                <c:manualLayout>
                  <c:x val="1.7730496453900709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2B-4E08-BF80-32010A3DE092}"/>
                </c:ext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2B-4E08-BF80-32010A3DE092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2B-4E08-BF80-32010A3DE092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2B-4E08-BF80-32010A3DE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缶詰・びん詰</c:v>
                </c:pt>
                <c:pt idx="2">
                  <c:v>飲料</c:v>
                </c:pt>
                <c:pt idx="3">
                  <c:v>その他の機械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木材</c:v>
                </c:pt>
                <c:pt idx="7">
                  <c:v>鉄鋼</c:v>
                </c:pt>
                <c:pt idx="8">
                  <c:v>化学薬品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4299</c:v>
                </c:pt>
                <c:pt idx="1">
                  <c:v>13495</c:v>
                </c:pt>
                <c:pt idx="2">
                  <c:v>21055</c:v>
                </c:pt>
                <c:pt idx="3">
                  <c:v>22328</c:v>
                </c:pt>
                <c:pt idx="4">
                  <c:v>16518</c:v>
                </c:pt>
                <c:pt idx="5">
                  <c:v>11862</c:v>
                </c:pt>
                <c:pt idx="6">
                  <c:v>7470</c:v>
                </c:pt>
                <c:pt idx="7">
                  <c:v>12079</c:v>
                </c:pt>
                <c:pt idx="8">
                  <c:v>8187</c:v>
                </c:pt>
                <c:pt idx="9">
                  <c:v>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B2B-4E08-BF80-32010A3D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193181080"/>
        <c:axId val="193181472"/>
      </c:barChart>
      <c:catAx>
        <c:axId val="19318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181472"/>
        <c:crosses val="autoZero"/>
        <c:auto val="1"/>
        <c:lblAlgn val="ctr"/>
        <c:lblOffset val="100"/>
        <c:noMultiLvlLbl val="0"/>
      </c:catAx>
      <c:valAx>
        <c:axId val="1931814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1810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DF-4178-83E7-BC5E4C13C6C9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DF-4178-83E7-BC5E4C13C6C9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F-4178-83E7-BC5E4C13C6C9}"/>
                </c:ext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F-4178-83E7-BC5E4C13C6C9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F-4178-83E7-BC5E4C13C6C9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F-4178-83E7-BC5E4C13C6C9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F-4178-83E7-BC5E4C13C6C9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DF-4178-83E7-BC5E4C13C6C9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F-4178-83E7-BC5E4C13C6C9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DF-4178-83E7-BC5E4C13C6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飲料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缶詰・びん詰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47675</c:v>
                </c:pt>
                <c:pt idx="1">
                  <c:v>9642</c:v>
                </c:pt>
                <c:pt idx="2">
                  <c:v>4128</c:v>
                </c:pt>
                <c:pt idx="3">
                  <c:v>2755</c:v>
                </c:pt>
                <c:pt idx="4">
                  <c:v>2482</c:v>
                </c:pt>
                <c:pt idx="5">
                  <c:v>1761</c:v>
                </c:pt>
                <c:pt idx="6">
                  <c:v>914</c:v>
                </c:pt>
                <c:pt idx="7">
                  <c:v>702</c:v>
                </c:pt>
                <c:pt idx="8">
                  <c:v>569</c:v>
                </c:pt>
                <c:pt idx="9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DF-4178-83E7-BC5E4C13C6C9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2444304461942257E-2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DF-4178-83E7-BC5E4C13C6C9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DF-4178-83E7-BC5E4C13C6C9}"/>
                </c:ext>
              </c:extLst>
            </c:dLbl>
            <c:dLbl>
              <c:idx val="2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DF-4178-83E7-BC5E4C13C6C9}"/>
                </c:ext>
              </c:extLst>
            </c:dLbl>
            <c:dLbl>
              <c:idx val="3"/>
              <c:layout>
                <c:manualLayout>
                  <c:x val="1.7777777777777779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DF-4178-83E7-BC5E4C13C6C9}"/>
                </c:ext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DF-4178-83E7-BC5E4C13C6C9}"/>
                </c:ext>
              </c:extLst>
            </c:dLbl>
            <c:dLbl>
              <c:idx val="5"/>
              <c:layout>
                <c:manualLayout>
                  <c:x val="-6.5184432169062358E-17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DF-4178-83E7-BC5E4C13C6C9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DF-4178-83E7-BC5E4C13C6C9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DF-4178-83E7-BC5E4C13C6C9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DF-4178-83E7-BC5E4C13C6C9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ADF-4178-83E7-BC5E4C13C6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飲料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缶詰・びん詰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45805</c:v>
                </c:pt>
                <c:pt idx="1">
                  <c:v>1337</c:v>
                </c:pt>
                <c:pt idx="2">
                  <c:v>2422</c:v>
                </c:pt>
                <c:pt idx="3">
                  <c:v>2867</c:v>
                </c:pt>
                <c:pt idx="4">
                  <c:v>853</c:v>
                </c:pt>
                <c:pt idx="5">
                  <c:v>1909</c:v>
                </c:pt>
                <c:pt idx="6">
                  <c:v>1546</c:v>
                </c:pt>
                <c:pt idx="7">
                  <c:v>90</c:v>
                </c:pt>
                <c:pt idx="8">
                  <c:v>378</c:v>
                </c:pt>
                <c:pt idx="9">
                  <c:v>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ADF-4178-83E7-BC5E4C13C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60696"/>
        <c:axId val="243061088"/>
      </c:barChart>
      <c:catAx>
        <c:axId val="243060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061088"/>
        <c:crosses val="autoZero"/>
        <c:auto val="1"/>
        <c:lblAlgn val="ctr"/>
        <c:lblOffset val="100"/>
        <c:noMultiLvlLbl val="0"/>
      </c:catAx>
      <c:valAx>
        <c:axId val="2430610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060696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2257700070955698E-2"/>
                  <c:y val="1.68506902738852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8D-4E1D-BB74-71CE8665AD8D}"/>
                </c:ext>
              </c:extLst>
            </c:dLbl>
            <c:dLbl>
              <c:idx val="1"/>
              <c:layout>
                <c:manualLayout>
                  <c:x val="-8.7490441647549953E-3"/>
                  <c:y val="1.97565134866616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8D-4E1D-BB74-71CE8665AD8D}"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8D-4E1D-BB74-71CE8665AD8D}"/>
                </c:ext>
              </c:extLst>
            </c:dLbl>
            <c:dLbl>
              <c:idx val="3"/>
              <c:layout>
                <c:manualLayout>
                  <c:x val="-8.7719153216084204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8D-4E1D-BB74-71CE8665AD8D}"/>
                </c:ext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8D-4E1D-BB74-71CE8665AD8D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8D-4E1D-BB74-71CE8665AD8D}"/>
                </c:ext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8D-4E1D-BB74-71CE8665AD8D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8D-4E1D-BB74-71CE8665AD8D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8D-4E1D-BB74-71CE8665AD8D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8D-4E1D-BB74-71CE8665A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雑品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32041</c:v>
                </c:pt>
                <c:pt idx="1">
                  <c:v>19953</c:v>
                </c:pt>
                <c:pt idx="2">
                  <c:v>9678</c:v>
                </c:pt>
                <c:pt idx="3">
                  <c:v>9210</c:v>
                </c:pt>
                <c:pt idx="4">
                  <c:v>7490</c:v>
                </c:pt>
                <c:pt idx="5">
                  <c:v>5486</c:v>
                </c:pt>
                <c:pt idx="6">
                  <c:v>4772</c:v>
                </c:pt>
                <c:pt idx="7">
                  <c:v>2987</c:v>
                </c:pt>
                <c:pt idx="8">
                  <c:v>2431</c:v>
                </c:pt>
                <c:pt idx="9">
                  <c:v>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8D-4E1D-BB74-71CE8665AD8D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6867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8D-4E1D-BB74-71CE8665AD8D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8D-4E1D-BB74-71CE8665AD8D}"/>
                </c:ext>
              </c:extLst>
            </c:dLbl>
            <c:dLbl>
              <c:idx val="2"/>
              <c:layout>
                <c:manualLayout>
                  <c:x val="7.0127651366413846E-3"/>
                  <c:y val="-4.04525705473325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8D-4E1D-BB74-71CE8665AD8D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8D-4E1D-BB74-71CE8665AD8D}"/>
                </c:ext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8D-4E1D-BB74-71CE8665AD8D}"/>
                </c:ext>
              </c:extLst>
            </c:dLbl>
            <c:dLbl>
              <c:idx val="5"/>
              <c:layout>
                <c:manualLayout>
                  <c:x val="6.99912510936133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8D-4E1D-BB74-71CE8665AD8D}"/>
                </c:ext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8D-4E1D-BB74-71CE8665AD8D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8D-4E1D-BB74-71CE8665AD8D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8D-4E1D-BB74-71CE8665AD8D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8D-4E1D-BB74-71CE8665A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雑品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38138</c:v>
                </c:pt>
                <c:pt idx="1">
                  <c:v>29112</c:v>
                </c:pt>
                <c:pt idx="2">
                  <c:v>5720</c:v>
                </c:pt>
                <c:pt idx="3">
                  <c:v>18642</c:v>
                </c:pt>
                <c:pt idx="4">
                  <c:v>6922</c:v>
                </c:pt>
                <c:pt idx="5">
                  <c:v>8005</c:v>
                </c:pt>
                <c:pt idx="6">
                  <c:v>5551</c:v>
                </c:pt>
                <c:pt idx="7">
                  <c:v>2331</c:v>
                </c:pt>
                <c:pt idx="8">
                  <c:v>3850</c:v>
                </c:pt>
                <c:pt idx="9">
                  <c:v>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E8D-4E1D-BB74-71CE8665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61872"/>
        <c:axId val="243062264"/>
      </c:barChart>
      <c:catAx>
        <c:axId val="24306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062264"/>
        <c:crosses val="autoZero"/>
        <c:auto val="1"/>
        <c:lblAlgn val="ctr"/>
        <c:lblOffset val="100"/>
        <c:noMultiLvlLbl val="0"/>
      </c:catAx>
      <c:valAx>
        <c:axId val="243062264"/>
        <c:scaling>
          <c:orientation val="minMax"/>
          <c:max val="4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061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0A-4B78-B4A3-AD2C44789DE8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0A-4B78-B4A3-AD2C44789DE8}"/>
                </c:ext>
              </c:extLst>
            </c:dLbl>
            <c:dLbl>
              <c:idx val="2"/>
              <c:layout>
                <c:manualLayout>
                  <c:x val="-8.737441132350387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0A-4B78-B4A3-AD2C44789DE8}"/>
                </c:ext>
              </c:extLst>
            </c:dLbl>
            <c:dLbl>
              <c:idx val="3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0A-4B78-B4A3-AD2C44789DE8}"/>
                </c:ext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0A-4B78-B4A3-AD2C44789DE8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0A-4B78-B4A3-AD2C44789DE8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0A-4B78-B4A3-AD2C44789DE8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0A-4B78-B4A3-AD2C44789DE8}"/>
                </c:ext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0A-4B78-B4A3-AD2C44789DE8}"/>
                </c:ext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0A-4B78-B4A3-AD2C44789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その他の製造工業品</c:v>
                </c:pt>
                <c:pt idx="6">
                  <c:v>飲料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78234</c:v>
                </c:pt>
                <c:pt idx="1">
                  <c:v>31443</c:v>
                </c:pt>
                <c:pt idx="2">
                  <c:v>16743</c:v>
                </c:pt>
                <c:pt idx="3">
                  <c:v>16166</c:v>
                </c:pt>
                <c:pt idx="4">
                  <c:v>13230</c:v>
                </c:pt>
                <c:pt idx="5">
                  <c:v>10915</c:v>
                </c:pt>
                <c:pt idx="6">
                  <c:v>10141</c:v>
                </c:pt>
                <c:pt idx="7">
                  <c:v>9437</c:v>
                </c:pt>
                <c:pt idx="8">
                  <c:v>9298</c:v>
                </c:pt>
                <c:pt idx="9">
                  <c:v>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0A-4B78-B4A3-AD2C44789DE8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0A-4B78-B4A3-AD2C44789DE8}"/>
                </c:ext>
              </c:extLst>
            </c:dLbl>
            <c:dLbl>
              <c:idx val="1"/>
              <c:layout>
                <c:manualLayout>
                  <c:x val="1.0484929358820394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0A-4B78-B4A3-AD2C44789DE8}"/>
                </c:ext>
              </c:extLst>
            </c:dLbl>
            <c:dLbl>
              <c:idx val="2"/>
              <c:layout>
                <c:manualLayout>
                  <c:x val="3.4949764529401419E-3"/>
                  <c:y val="-1.0752970394829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0A-4B78-B4A3-AD2C44789DE8}"/>
                </c:ext>
              </c:extLst>
            </c:dLbl>
            <c:dLbl>
              <c:idx val="3"/>
              <c:layout>
                <c:manualLayout>
                  <c:x val="1.0484929358820427E-2"/>
                  <c:y val="-1.4337199785510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0A-4B78-B4A3-AD2C44789DE8}"/>
                </c:ext>
              </c:extLst>
            </c:dLbl>
            <c:dLbl>
              <c:idx val="4"/>
              <c:layout>
                <c:manualLayout>
                  <c:x val="5.2424646794101493E-3"/>
                  <c:y val="-7.1690232269352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0A-4B78-B4A3-AD2C44789DE8}"/>
                </c:ext>
              </c:extLst>
            </c:dLbl>
            <c:dLbl>
              <c:idx val="5"/>
              <c:layout>
                <c:manualLayout>
                  <c:x val="8.7373035348522077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0A-4B78-B4A3-AD2C44789DE8}"/>
                </c:ext>
              </c:extLst>
            </c:dLbl>
            <c:dLbl>
              <c:idx val="6"/>
              <c:layout>
                <c:manualLayout>
                  <c:x val="5.2424646794100851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0A-4B78-B4A3-AD2C44789DE8}"/>
                </c:ext>
              </c:extLst>
            </c:dLbl>
            <c:dLbl>
              <c:idx val="7"/>
              <c:layout>
                <c:manualLayout>
                  <c:x val="0"/>
                  <c:y val="7.1681765585752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0A-4B78-B4A3-AD2C44789DE8}"/>
                </c:ext>
              </c:extLst>
            </c:dLbl>
            <c:dLbl>
              <c:idx val="8"/>
              <c:layout>
                <c:manualLayout>
                  <c:x val="-1.747488226470070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0A-4B78-B4A3-AD2C44789DE8}"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0A-4B78-B4A3-AD2C44789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その他の製造工業品</c:v>
                </c:pt>
                <c:pt idx="6">
                  <c:v>飲料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79242</c:v>
                </c:pt>
                <c:pt idx="1">
                  <c:v>27498</c:v>
                </c:pt>
                <c:pt idx="2">
                  <c:v>17355</c:v>
                </c:pt>
                <c:pt idx="3">
                  <c:v>17440</c:v>
                </c:pt>
                <c:pt idx="4">
                  <c:v>12938</c:v>
                </c:pt>
                <c:pt idx="5">
                  <c:v>13311</c:v>
                </c:pt>
                <c:pt idx="6">
                  <c:v>7012</c:v>
                </c:pt>
                <c:pt idx="7">
                  <c:v>6724</c:v>
                </c:pt>
                <c:pt idx="8">
                  <c:v>11670</c:v>
                </c:pt>
                <c:pt idx="9">
                  <c:v>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D0A-4B78-B4A3-AD2C44789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63048"/>
        <c:axId val="243063440"/>
      </c:barChart>
      <c:catAx>
        <c:axId val="243063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063440"/>
        <c:crosses val="autoZero"/>
        <c:auto val="1"/>
        <c:lblAlgn val="ctr"/>
        <c:lblOffset val="100"/>
        <c:noMultiLvlLbl val="0"/>
      </c:catAx>
      <c:valAx>
        <c:axId val="2430634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0630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3F-463D-86AB-0EBD0BFE0103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F-463D-86AB-0EBD0BFE0103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3F-463D-86AB-0EBD0BFE0103}"/>
                </c:ext>
              </c:extLst>
            </c:dLbl>
            <c:dLbl>
              <c:idx val="3"/>
              <c:layout>
                <c:manualLayout>
                  <c:x val="2.8811659586728367E-5"/>
                  <c:y val="2.873079038498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3F-463D-86AB-0EBD0BFE0103}"/>
                </c:ext>
              </c:extLst>
            </c:dLbl>
            <c:dLbl>
              <c:idx val="4"/>
              <c:layout>
                <c:manualLayout>
                  <c:x val="-1.8041720688528392E-3"/>
                  <c:y val="5.521420491521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3F-463D-86AB-0EBD0BFE0103}"/>
                </c:ext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3F-463D-86AB-0EBD0BFE0103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3F-463D-86AB-0EBD0BFE0103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3F-463D-86AB-0EBD0BFE0103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3F-463D-86AB-0EBD0BFE0103}"/>
                </c:ext>
              </c:extLst>
            </c:dLbl>
            <c:dLbl>
              <c:idx val="9"/>
              <c:layout>
                <c:manualLayout>
                  <c:x val="-5.4028186235756679E-3"/>
                  <c:y val="8.7874973723981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3F-463D-86AB-0EBD0BFE01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170952</c:v>
                </c:pt>
                <c:pt idx="1">
                  <c:v>124328</c:v>
                </c:pt>
                <c:pt idx="2">
                  <c:v>97345</c:v>
                </c:pt>
                <c:pt idx="3">
                  <c:v>88650</c:v>
                </c:pt>
                <c:pt idx="4">
                  <c:v>83511</c:v>
                </c:pt>
                <c:pt idx="5">
                  <c:v>81886</c:v>
                </c:pt>
                <c:pt idx="6">
                  <c:v>81663</c:v>
                </c:pt>
                <c:pt idx="7">
                  <c:v>62635</c:v>
                </c:pt>
                <c:pt idx="8">
                  <c:v>58526</c:v>
                </c:pt>
                <c:pt idx="9">
                  <c:v>49889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3F-463D-86AB-0EBD0BFE0103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3F-463D-86AB-0EBD0BFE0103}"/>
                </c:ext>
              </c:extLst>
            </c:dLbl>
            <c:dLbl>
              <c:idx val="1"/>
              <c:layout>
                <c:manualLayout>
                  <c:x val="9.1094034932380444E-3"/>
                  <c:y val="-1.489946918341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3F-463D-86AB-0EBD0BFE0103}"/>
                </c:ext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3F-463D-86AB-0EBD0BFE0103}"/>
                </c:ext>
              </c:extLst>
            </c:dLbl>
            <c:dLbl>
              <c:idx val="3"/>
              <c:layout>
                <c:manualLayout>
                  <c:x val="9.1292202932464119E-3"/>
                  <c:y val="9.162919282648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3F-463D-86AB-0EBD0BFE0103}"/>
                </c:ext>
              </c:extLst>
            </c:dLbl>
            <c:dLbl>
              <c:idx val="4"/>
              <c:layout>
                <c:manualLayout>
                  <c:x val="1.1608990643237868E-4"/>
                  <c:y val="9.3307108480292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3F-463D-86AB-0EBD0BFE0103}"/>
                </c:ext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3F-463D-86AB-0EBD0BFE0103}"/>
                </c:ext>
              </c:extLst>
            </c:dLbl>
            <c:dLbl>
              <c:idx val="6"/>
              <c:layout>
                <c:manualLayout>
                  <c:x val="3.8368697888667533E-5"/>
                  <c:y val="-2.7207542933901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3F-463D-86AB-0EBD0BFE0103}"/>
                </c:ext>
              </c:extLst>
            </c:dLbl>
            <c:dLbl>
              <c:idx val="7"/>
              <c:layout>
                <c:manualLayout>
                  <c:x val="8.9533988974269778E-3"/>
                  <c:y val="6.205241424175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3F-463D-86AB-0EBD0BFE0103}"/>
                </c:ext>
              </c:extLst>
            </c:dLbl>
            <c:dLbl>
              <c:idx val="8"/>
              <c:layout>
                <c:manualLayout>
                  <c:x val="7.1492268285740079E-3"/>
                  <c:y val="-8.6661062678350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3F-463D-86AB-0EBD0BFE0103}"/>
                </c:ext>
              </c:extLst>
            </c:dLbl>
            <c:dLbl>
              <c:idx val="9"/>
              <c:layout>
                <c:manualLayout>
                  <c:x val="3.579391933438039E-3"/>
                  <c:y val="-2.3696809077804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3F-463D-86AB-0EBD0BFE01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183898</c:v>
                </c:pt>
                <c:pt idx="1">
                  <c:v>125974</c:v>
                </c:pt>
                <c:pt idx="2">
                  <c:v>75154</c:v>
                </c:pt>
                <c:pt idx="3">
                  <c:v>85708</c:v>
                </c:pt>
                <c:pt idx="4">
                  <c:v>78505</c:v>
                </c:pt>
                <c:pt idx="5">
                  <c:v>97545</c:v>
                </c:pt>
                <c:pt idx="6">
                  <c:v>96165</c:v>
                </c:pt>
                <c:pt idx="7">
                  <c:v>49608</c:v>
                </c:pt>
                <c:pt idx="8">
                  <c:v>47595</c:v>
                </c:pt>
                <c:pt idx="9">
                  <c:v>48779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23F-463D-86AB-0EBD0BFE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43064224"/>
        <c:axId val="243101656"/>
      </c:barChart>
      <c:catAx>
        <c:axId val="24306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101656"/>
        <c:crosses val="autoZero"/>
        <c:auto val="1"/>
        <c:lblAlgn val="ctr"/>
        <c:lblOffset val="100"/>
        <c:noMultiLvlLbl val="0"/>
      </c:catAx>
      <c:valAx>
        <c:axId val="243101656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064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374-462D-B802-6A39E5086163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374-462D-B802-6A39E5086163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374-462D-B802-6A39E5086163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374-462D-B802-6A39E5086163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374-462D-B802-6A39E5086163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374-462D-B802-6A39E5086163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374-462D-B802-6A39E5086163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374-462D-B802-6A39E5086163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374-462D-B802-6A39E5086163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374-462D-B802-6A39E5086163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374-462D-B802-6A39E5086163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4-462D-B802-6A39E5086163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74-462D-B802-6A39E5086163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374-462D-B802-6A39E5086163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374-462D-B802-6A39E5086163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374-462D-B802-6A39E5086163}"/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74-462D-B802-6A39E5086163}"/>
                </c:ext>
              </c:extLst>
            </c:dLbl>
            <c:dLbl>
              <c:idx val="6"/>
              <c:layout>
                <c:manualLayout>
                  <c:x val="0.12964752950637709"/>
                  <c:y val="-7.9708279857088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374-462D-B802-6A39E5086163}"/>
                </c:ext>
              </c:extLst>
            </c:dLbl>
            <c:dLbl>
              <c:idx val="7"/>
              <c:layout>
                <c:manualLayout>
                  <c:x val="0.20501653023325533"/>
                  <c:y val="-0.161219142761339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374-462D-B802-6A39E5086163}"/>
                </c:ext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374-462D-B802-6A39E5086163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374-462D-B802-6A39E5086163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74-462D-B802-6A39E50861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170952</c:v>
                </c:pt>
                <c:pt idx="1">
                  <c:v>124328</c:v>
                </c:pt>
                <c:pt idx="2">
                  <c:v>97345</c:v>
                </c:pt>
                <c:pt idx="3">
                  <c:v>88650</c:v>
                </c:pt>
                <c:pt idx="4">
                  <c:v>83511</c:v>
                </c:pt>
                <c:pt idx="5">
                  <c:v>81886</c:v>
                </c:pt>
                <c:pt idx="6">
                  <c:v>81663</c:v>
                </c:pt>
                <c:pt idx="7">
                  <c:v>62635</c:v>
                </c:pt>
                <c:pt idx="8">
                  <c:v>58526</c:v>
                </c:pt>
                <c:pt idx="9">
                  <c:v>49889</c:v>
                </c:pt>
                <c:pt idx="10">
                  <c:v>361039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374-462D-B802-6A39E508616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1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73-47F3-A2C9-46DCD71F01D9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73-47F3-A2C9-46DCD71F01D9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A73-47F3-A2C9-46DCD71F01D9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A73-47F3-A2C9-46DCD71F01D9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A73-47F3-A2C9-46DCD71F01D9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A73-47F3-A2C9-46DCD71F01D9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A73-47F3-A2C9-46DCD71F01D9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73-47F3-A2C9-46DCD71F01D9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A73-47F3-A2C9-46DCD71F01D9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A73-47F3-A2C9-46DCD71F01D9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A73-47F3-A2C9-46DCD71F01D9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73-47F3-A2C9-46DCD71F01D9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A73-47F3-A2C9-46DCD71F01D9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3-47F3-A2C9-46DCD71F01D9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3-47F3-A2C9-46DCD71F01D9}"/>
                </c:ext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A73-47F3-A2C9-46DCD71F01D9}"/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A73-47F3-A2C9-46DCD71F01D9}"/>
                </c:ext>
              </c:extLst>
            </c:dLbl>
            <c:dLbl>
              <c:idx val="6"/>
              <c:layout>
                <c:manualLayout>
                  <c:x val="0.13038051081178303"/>
                  <c:y val="-7.870826567965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A73-47F3-A2C9-46DCD71F01D9}"/>
                </c:ext>
              </c:extLst>
            </c:dLbl>
            <c:dLbl>
              <c:idx val="7"/>
              <c:layout>
                <c:manualLayout>
                  <c:x val="0.1865995176998814"/>
                  <c:y val="-9.382870378453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73-47F3-A2C9-46DCD71F01D9}"/>
                </c:ext>
              </c:extLst>
            </c:dLbl>
            <c:dLbl>
              <c:idx val="8"/>
              <c:layout>
                <c:manualLayout>
                  <c:x val="9.9722077887472185E-2"/>
                  <c:y val="-5.0409064720568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73-47F3-A2C9-46DCD71F01D9}"/>
                </c:ext>
              </c:extLst>
            </c:dLbl>
            <c:dLbl>
              <c:idx val="9"/>
              <c:layout>
                <c:manualLayout>
                  <c:x val="0.12454561200154547"/>
                  <c:y val="-4.237349488741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73-47F3-A2C9-46DCD71F01D9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73-47F3-A2C9-46DCD71F0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183898</c:v>
                </c:pt>
                <c:pt idx="1">
                  <c:v>125974</c:v>
                </c:pt>
                <c:pt idx="2">
                  <c:v>75154</c:v>
                </c:pt>
                <c:pt idx="3">
                  <c:v>85708</c:v>
                </c:pt>
                <c:pt idx="4">
                  <c:v>78505</c:v>
                </c:pt>
                <c:pt idx="5">
                  <c:v>97545</c:v>
                </c:pt>
                <c:pt idx="6">
                  <c:v>96165</c:v>
                </c:pt>
                <c:pt idx="7">
                  <c:v>49608</c:v>
                </c:pt>
                <c:pt idx="8">
                  <c:v>47595</c:v>
                </c:pt>
                <c:pt idx="9">
                  <c:v>48779</c:v>
                </c:pt>
                <c:pt idx="10">
                  <c:v>338950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A73-47F3-A2C9-46DCD71F01D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6555998229305E-2"/>
                  <c:y val="1.8518232288781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AB-4633-B5E3-7FA74925DB75}"/>
                </c:ext>
              </c:extLst>
            </c:dLbl>
            <c:dLbl>
              <c:idx val="1"/>
              <c:layout>
                <c:manualLayout>
                  <c:x val="-1.5936254980079681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AB-4633-B5E3-7FA74925DB75}"/>
                </c:ext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AB-4633-B5E3-7FA74925DB75}"/>
                </c:ext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AB-4633-B5E3-7FA74925DB75}"/>
                </c:ext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AB-4633-B5E3-7FA74925DB75}"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AB-4633-B5E3-7FA74925DB75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AB-4633-B5E3-7FA74925DB75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AB-4633-B5E3-7FA74925DB75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AB-4633-B5E3-7FA74925DB75}"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AB-4633-B5E3-7FA74925D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16388</c:v>
                </c:pt>
                <c:pt idx="1">
                  <c:v>11315</c:v>
                </c:pt>
                <c:pt idx="2">
                  <c:v>10950</c:v>
                </c:pt>
                <c:pt idx="3">
                  <c:v>9493</c:v>
                </c:pt>
                <c:pt idx="4">
                  <c:v>6001</c:v>
                </c:pt>
                <c:pt idx="5">
                  <c:v>5778</c:v>
                </c:pt>
                <c:pt idx="6">
                  <c:v>5538</c:v>
                </c:pt>
                <c:pt idx="7">
                  <c:v>4388</c:v>
                </c:pt>
                <c:pt idx="8">
                  <c:v>3015</c:v>
                </c:pt>
                <c:pt idx="9">
                  <c:v>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AB-4633-B5E3-7FA74925DB75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AB-4633-B5E3-7FA74925DB75}"/>
                </c:ext>
              </c:extLst>
            </c:dLbl>
            <c:dLbl>
              <c:idx val="1"/>
              <c:layout>
                <c:manualLayout>
                  <c:x val="-3.5413899955732951E-3"/>
                  <c:y val="1.4814819135263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AB-4633-B5E3-7FA74925DB75}"/>
                </c:ext>
              </c:extLst>
            </c:dLbl>
            <c:dLbl>
              <c:idx val="2"/>
              <c:layout>
                <c:manualLayout>
                  <c:x val="5.3120849933598292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AB-4633-B5E3-7FA74925DB75}"/>
                </c:ext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AB-4633-B5E3-7FA74925DB75}"/>
                </c:ext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AB-4633-B5E3-7FA74925DB75}"/>
                </c:ext>
              </c:extLst>
            </c:dLbl>
            <c:dLbl>
              <c:idx val="5"/>
              <c:layout>
                <c:manualLayout>
                  <c:x val="-6.4924733236117888E-17"/>
                  <c:y val="-2.222310359378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AB-4633-B5E3-7FA74925DB75}"/>
                </c:ext>
              </c:extLst>
            </c:dLbl>
            <c:dLbl>
              <c:idx val="6"/>
              <c:layout>
                <c:manualLayout>
                  <c:x val="8.8534749889331559E-3"/>
                  <c:y val="1.851794065848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AB-4633-B5E3-7FA74925DB75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8AB-4633-B5E3-7FA74925DB75}"/>
                </c:ext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8AB-4633-B5E3-7FA74925DB75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8AB-4633-B5E3-7FA74925D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17966</c:v>
                </c:pt>
                <c:pt idx="1">
                  <c:v>18302</c:v>
                </c:pt>
                <c:pt idx="2">
                  <c:v>10041</c:v>
                </c:pt>
                <c:pt idx="3">
                  <c:v>6274</c:v>
                </c:pt>
                <c:pt idx="4">
                  <c:v>5475</c:v>
                </c:pt>
                <c:pt idx="5">
                  <c:v>5924</c:v>
                </c:pt>
                <c:pt idx="6">
                  <c:v>4096</c:v>
                </c:pt>
                <c:pt idx="7">
                  <c:v>3065</c:v>
                </c:pt>
                <c:pt idx="8">
                  <c:v>3338</c:v>
                </c:pt>
                <c:pt idx="9">
                  <c:v>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8AB-4633-B5E3-7FA74925D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03224"/>
        <c:axId val="243103616"/>
      </c:barChart>
      <c:catAx>
        <c:axId val="243103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103616"/>
        <c:crosses val="autoZero"/>
        <c:auto val="1"/>
        <c:lblAlgn val="ctr"/>
        <c:lblOffset val="100"/>
        <c:noMultiLvlLbl val="0"/>
      </c:catAx>
      <c:valAx>
        <c:axId val="243103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3103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2,318,571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2,318,571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6E-4704-A7E1-0921113384C8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76E-4704-A7E1-0921113384C8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76E-4704-A7E1-0921113384C8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76E-4704-A7E1-0921113384C8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76E-4704-A7E1-0921113384C8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6E-4704-A7E1-0921113384C8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6E-4704-A7E1-0921113384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418657</c:v>
                </c:pt>
                <c:pt idx="2">
                  <c:v>502755</c:v>
                </c:pt>
                <c:pt idx="3">
                  <c:v>152430</c:v>
                </c:pt>
                <c:pt idx="4">
                  <c:v>246495</c:v>
                </c:pt>
                <c:pt idx="5">
                  <c:v>806794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6E-4704-A7E1-0921113384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6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71-4AA5-95A9-96AFAD788BDA}"/>
                </c:ext>
              </c:extLst>
            </c:dLbl>
            <c:dLbl>
              <c:idx val="1"/>
              <c:layout>
                <c:manualLayout>
                  <c:x val="-3.5366931918656055E-3"/>
                  <c:y val="-3.016864271276435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71-4AA5-95A9-96AFAD788BDA}"/>
                </c:ext>
              </c:extLst>
            </c:dLbl>
            <c:dLbl>
              <c:idx val="2"/>
              <c:layout>
                <c:manualLayout>
                  <c:x val="-5.3050397877984082E-3"/>
                  <c:y val="-7.663136935469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71-4AA5-95A9-96AFAD788BDA}"/>
                </c:ext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71-4AA5-95A9-96AFAD788BDA}"/>
                </c:ext>
              </c:extLst>
            </c:dLbl>
            <c:dLbl>
              <c:idx val="4"/>
              <c:layout>
                <c:manualLayout>
                  <c:x val="-3.5366931918656055E-3"/>
                  <c:y val="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71-4AA5-95A9-96AFAD788BDA}"/>
                </c:ext>
              </c:extLst>
            </c:dLbl>
            <c:dLbl>
              <c:idx val="5"/>
              <c:layout>
                <c:manualLayout>
                  <c:x val="-7.073386383731211E-3"/>
                  <c:y val="7.66283524904207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71-4AA5-95A9-96AFAD788BDA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71-4AA5-95A9-96AFAD788BDA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71-4AA5-95A9-96AFAD788BDA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71-4AA5-95A9-96AFAD788BDA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71-4AA5-95A9-96AFAD788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112903</c:v>
                </c:pt>
                <c:pt idx="1">
                  <c:v>22905</c:v>
                </c:pt>
                <c:pt idx="2">
                  <c:v>21547</c:v>
                </c:pt>
                <c:pt idx="3">
                  <c:v>17169</c:v>
                </c:pt>
                <c:pt idx="4">
                  <c:v>12731</c:v>
                </c:pt>
                <c:pt idx="5">
                  <c:v>11259</c:v>
                </c:pt>
                <c:pt idx="6">
                  <c:v>10425</c:v>
                </c:pt>
                <c:pt idx="7">
                  <c:v>9679</c:v>
                </c:pt>
                <c:pt idx="8">
                  <c:v>7496</c:v>
                </c:pt>
                <c:pt idx="9">
                  <c:v>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71-4AA5-95A9-96AFAD788BDA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71-4AA5-95A9-96AFAD788BDA}"/>
                </c:ext>
              </c:extLst>
            </c:dLbl>
            <c:dLbl>
              <c:idx val="1"/>
              <c:layout>
                <c:manualLayout>
                  <c:x val="5.3050397877984082E-3"/>
                  <c:y val="1.915678643617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71-4AA5-95A9-96AFAD788BDA}"/>
                </c:ext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71-4AA5-95A9-96AFAD788BDA}"/>
                </c:ext>
              </c:extLst>
            </c:dLbl>
            <c:dLbl>
              <c:idx val="3"/>
              <c:layout>
                <c:manualLayout>
                  <c:x val="1.4146772767462422E-2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71-4AA5-95A9-96AFAD788BDA}"/>
                </c:ext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71-4AA5-95A9-96AFAD788BDA}"/>
                </c:ext>
              </c:extLst>
            </c:dLbl>
            <c:dLbl>
              <c:idx val="5"/>
              <c:layout>
                <c:manualLayout>
                  <c:x val="3.5366931918656055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71-4AA5-95A9-96AFAD788BDA}"/>
                </c:ext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71-4AA5-95A9-96AFAD788BDA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71-4AA5-95A9-96AFAD788BDA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71-4AA5-95A9-96AFAD788BDA}"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71-4AA5-95A9-96AFAD788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123183</c:v>
                </c:pt>
                <c:pt idx="1">
                  <c:v>20382</c:v>
                </c:pt>
                <c:pt idx="2">
                  <c:v>20505</c:v>
                </c:pt>
                <c:pt idx="3">
                  <c:v>16627</c:v>
                </c:pt>
                <c:pt idx="4">
                  <c:v>11789</c:v>
                </c:pt>
                <c:pt idx="5">
                  <c:v>10492</c:v>
                </c:pt>
                <c:pt idx="6">
                  <c:v>12958</c:v>
                </c:pt>
                <c:pt idx="7">
                  <c:v>10248</c:v>
                </c:pt>
                <c:pt idx="8">
                  <c:v>7465</c:v>
                </c:pt>
                <c:pt idx="9">
                  <c:v>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71-4AA5-95A9-96AFAD788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04400"/>
        <c:axId val="243104792"/>
      </c:barChart>
      <c:catAx>
        <c:axId val="24310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104792"/>
        <c:crosses val="autoZero"/>
        <c:auto val="1"/>
        <c:lblAlgn val="ctr"/>
        <c:lblOffset val="100"/>
        <c:noMultiLvlLbl val="0"/>
      </c:catAx>
      <c:valAx>
        <c:axId val="243104792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104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035676724423837E-7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07-43F1-89E2-23B1B728E43E}"/>
                </c:ext>
              </c:extLst>
            </c:dLbl>
            <c:dLbl>
              <c:idx val="1"/>
              <c:layout>
                <c:manualLayout>
                  <c:x val="-1.7825309441055873E-2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07-43F1-89E2-23B1B728E43E}"/>
                </c:ext>
              </c:extLst>
            </c:dLbl>
            <c:dLbl>
              <c:idx val="2"/>
              <c:layout>
                <c:manualLayout>
                  <c:x val="-1.4260247552844706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07-43F1-89E2-23B1B728E43E}"/>
                </c:ext>
              </c:extLst>
            </c:dLbl>
            <c:dLbl>
              <c:idx val="3"/>
              <c:layout>
                <c:manualLayout>
                  <c:x val="-1.42602475528447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07-43F1-89E2-23B1B728E43E}"/>
                </c:ext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07-43F1-89E2-23B1B728E43E}"/>
                </c:ext>
              </c:extLst>
            </c:dLbl>
            <c:dLbl>
              <c:idx val="5"/>
              <c:layout>
                <c:manualLayout>
                  <c:x val="-1.069518566463357E-2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07-43F1-89E2-23B1B728E43E}"/>
                </c:ext>
              </c:extLst>
            </c:dLbl>
            <c:dLbl>
              <c:idx val="6"/>
              <c:layout>
                <c:manualLayout>
                  <c:x val="-1.0695185664633506E-2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07-43F1-89E2-23B1B728E43E}"/>
                </c:ext>
              </c:extLst>
            </c:dLbl>
            <c:dLbl>
              <c:idx val="7"/>
              <c:layout>
                <c:manualLayout>
                  <c:x val="-3.5650618882112992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07-43F1-89E2-23B1B728E43E}"/>
                </c:ext>
              </c:extLst>
            </c:dLbl>
            <c:dLbl>
              <c:idx val="8"/>
              <c:layout>
                <c:manualLayout>
                  <c:x val="-8.9126547205280512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07-43F1-89E2-23B1B728E43E}"/>
                </c:ext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07-43F1-89E2-23B1B728E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雑品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紙・パルプ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93850</c:v>
                </c:pt>
                <c:pt idx="1">
                  <c:v>41069</c:v>
                </c:pt>
                <c:pt idx="2">
                  <c:v>39570</c:v>
                </c:pt>
                <c:pt idx="3">
                  <c:v>39419</c:v>
                </c:pt>
                <c:pt idx="4">
                  <c:v>29416</c:v>
                </c:pt>
                <c:pt idx="5">
                  <c:v>20589</c:v>
                </c:pt>
                <c:pt idx="6">
                  <c:v>20068</c:v>
                </c:pt>
                <c:pt idx="7">
                  <c:v>19871</c:v>
                </c:pt>
                <c:pt idx="8">
                  <c:v>17450</c:v>
                </c:pt>
                <c:pt idx="9">
                  <c:v>16672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07-43F1-89E2-23B1B728E43E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07-43F1-89E2-23B1B728E43E}"/>
                </c:ext>
              </c:extLst>
            </c:dLbl>
            <c:dLbl>
              <c:idx val="1"/>
              <c:layout>
                <c:manualLayout>
                  <c:x val="7.1301237764223044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07-43F1-89E2-23B1B728E43E}"/>
                </c:ext>
              </c:extLst>
            </c:dLbl>
            <c:dLbl>
              <c:idx val="2"/>
              <c:layout>
                <c:manualLayout>
                  <c:x val="1.7825309441055516E-3"/>
                  <c:y val="-3.735415426012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07-43F1-89E2-23B1B728E43E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07-43F1-89E2-23B1B728E43E}"/>
                </c:ext>
              </c:extLst>
            </c:dLbl>
            <c:dLbl>
              <c:idx val="4"/>
              <c:layout>
                <c:manualLayout>
                  <c:x val="7.1301237764222715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07-43F1-89E2-23B1B728E43E}"/>
                </c:ext>
              </c:extLst>
            </c:dLbl>
            <c:dLbl>
              <c:idx val="5"/>
              <c:layout>
                <c:manualLayout>
                  <c:x val="5.3475928323167528E-3"/>
                  <c:y val="1.4939014976069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07-43F1-89E2-23B1B728E43E}"/>
                </c:ext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07-43F1-89E2-23B1B728E43E}"/>
                </c:ext>
              </c:extLst>
            </c:dLbl>
            <c:dLbl>
              <c:idx val="7"/>
              <c:layout>
                <c:manualLayout>
                  <c:x val="7.0874553191774738E-3"/>
                  <c:y val="1.867354815942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07-43F1-89E2-23B1B728E43E}"/>
                </c:ext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07-43F1-89E2-23B1B728E43E}"/>
                </c:ext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07-43F1-89E2-23B1B728E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雑品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紙・パルプ</c:v>
                </c:pt>
                <c:pt idx="7">
                  <c:v>電気機械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70498</c:v>
                </c:pt>
                <c:pt idx="1">
                  <c:v>13729</c:v>
                </c:pt>
                <c:pt idx="2">
                  <c:v>38761</c:v>
                </c:pt>
                <c:pt idx="3">
                  <c:v>51779</c:v>
                </c:pt>
                <c:pt idx="4">
                  <c:v>24340</c:v>
                </c:pt>
                <c:pt idx="5">
                  <c:v>18574</c:v>
                </c:pt>
                <c:pt idx="6">
                  <c:v>18215</c:v>
                </c:pt>
                <c:pt idx="7">
                  <c:v>19637</c:v>
                </c:pt>
                <c:pt idx="8">
                  <c:v>14879</c:v>
                </c:pt>
                <c:pt idx="9">
                  <c:v>13908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07-43F1-89E2-23B1B728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82568"/>
        <c:axId val="244382960"/>
      </c:barChart>
      <c:catAx>
        <c:axId val="24438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4382960"/>
        <c:crosses val="autoZero"/>
        <c:auto val="1"/>
        <c:lblAlgn val="ctr"/>
        <c:lblOffset val="100"/>
        <c:noMultiLvlLbl val="0"/>
      </c:catAx>
      <c:valAx>
        <c:axId val="2443829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43825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B8-4CE6-8D07-636C99BF10F4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8-4CE6-8D07-636C99BF10F4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8-4CE6-8D07-636C99BF10F4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8-4CE6-8D07-636C99BF10F4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8-4CE6-8D07-636C99BF10F4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8-4CE6-8D07-636C99BF10F4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8-4CE6-8D07-636C99BF10F4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8-4CE6-8D07-636C99BF10F4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8-4CE6-8D07-636C99BF10F4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8-4CE6-8D07-636C99BF10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25181</c:v>
                </c:pt>
                <c:pt idx="1">
                  <c:v>8208</c:v>
                </c:pt>
                <c:pt idx="2">
                  <c:v>8191</c:v>
                </c:pt>
                <c:pt idx="3">
                  <c:v>2434</c:v>
                </c:pt>
                <c:pt idx="4">
                  <c:v>2389</c:v>
                </c:pt>
                <c:pt idx="5">
                  <c:v>2091</c:v>
                </c:pt>
                <c:pt idx="6">
                  <c:v>1444</c:v>
                </c:pt>
                <c:pt idx="7">
                  <c:v>1371</c:v>
                </c:pt>
                <c:pt idx="8">
                  <c:v>1069</c:v>
                </c:pt>
                <c:pt idx="9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B8-4CE6-8D07-636C99BF10F4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5603026257232029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8-4CE6-8D07-636C99BF10F4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8-4CE6-8D07-636C99BF10F4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8-4CE6-8D07-636C99BF10F4}"/>
                </c:ext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B8-4CE6-8D07-636C99BF10F4}"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B8-4CE6-8D07-636C99BF10F4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B8-4CE6-8D07-636C99BF10F4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B8-4CE6-8D07-636C99BF10F4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B8-4CE6-8D07-636C99BF10F4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B8-4CE6-8D07-636C99BF10F4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7B8-4CE6-8D07-636C99BF10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37268</c:v>
                </c:pt>
                <c:pt idx="1">
                  <c:v>9490</c:v>
                </c:pt>
                <c:pt idx="2">
                  <c:v>1930</c:v>
                </c:pt>
                <c:pt idx="3">
                  <c:v>1164</c:v>
                </c:pt>
                <c:pt idx="4">
                  <c:v>1446</c:v>
                </c:pt>
                <c:pt idx="5">
                  <c:v>2740</c:v>
                </c:pt>
                <c:pt idx="6">
                  <c:v>1081</c:v>
                </c:pt>
                <c:pt idx="7">
                  <c:v>0</c:v>
                </c:pt>
                <c:pt idx="8">
                  <c:v>575</c:v>
                </c:pt>
                <c:pt idx="9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7B8-4CE6-8D07-636C99BF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83744"/>
        <c:axId val="244384136"/>
      </c:barChart>
      <c:catAx>
        <c:axId val="24438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4384136"/>
        <c:crosses val="autoZero"/>
        <c:auto val="1"/>
        <c:lblAlgn val="ctr"/>
        <c:lblOffset val="100"/>
        <c:noMultiLvlLbl val="0"/>
      </c:catAx>
      <c:valAx>
        <c:axId val="2443841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44383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23-4E50-926E-1C8E4A6E0C0B}"/>
                </c:ext>
              </c:extLst>
            </c:dLbl>
            <c:dLbl>
              <c:idx val="1"/>
              <c:layout>
                <c:manualLayout>
                  <c:x val="-1.7825311942959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3-4E50-926E-1C8E4A6E0C0B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3-4E50-926E-1C8E4A6E0C0B}"/>
                </c:ext>
              </c:extLst>
            </c:dLbl>
            <c:dLbl>
              <c:idx val="3"/>
              <c:layout>
                <c:manualLayout>
                  <c:x val="-3.5650623885918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23-4E50-926E-1C8E4A6E0C0B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23-4E50-926E-1C8E4A6E0C0B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3-4E50-926E-1C8E4A6E0C0B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23-4E50-926E-1C8E4A6E0C0B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23-4E50-926E-1C8E4A6E0C0B}"/>
                </c:ext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23-4E50-926E-1C8E4A6E0C0B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23-4E50-926E-1C8E4A6E0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21339</c:v>
                </c:pt>
                <c:pt idx="1">
                  <c:v>17888</c:v>
                </c:pt>
                <c:pt idx="2">
                  <c:v>16634</c:v>
                </c:pt>
                <c:pt idx="3">
                  <c:v>14089</c:v>
                </c:pt>
                <c:pt idx="4">
                  <c:v>10931</c:v>
                </c:pt>
                <c:pt idx="5">
                  <c:v>9631</c:v>
                </c:pt>
                <c:pt idx="6">
                  <c:v>4106</c:v>
                </c:pt>
                <c:pt idx="7">
                  <c:v>3686</c:v>
                </c:pt>
                <c:pt idx="8">
                  <c:v>3621</c:v>
                </c:pt>
                <c:pt idx="9">
                  <c:v>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23-4E50-926E-1C8E4A6E0C0B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23-4E50-926E-1C8E4A6E0C0B}"/>
                </c:ext>
              </c:extLst>
            </c:dLbl>
            <c:dLbl>
              <c:idx val="1"/>
              <c:layout>
                <c:manualLayout>
                  <c:x val="3.6512414557805617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23-4E50-926E-1C8E4A6E0C0B}"/>
                </c:ext>
              </c:extLst>
            </c:dLbl>
            <c:dLbl>
              <c:idx val="2"/>
              <c:layout>
                <c:manualLayout>
                  <c:x val="-1.8807809451626032E-5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23-4E50-926E-1C8E4A6E0C0B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23-4E50-926E-1C8E4A6E0C0B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23-4E50-926E-1C8E4A6E0C0B}"/>
                </c:ext>
              </c:extLst>
            </c:dLbl>
            <c:dLbl>
              <c:idx val="5"/>
              <c:layout>
                <c:manualLayout>
                  <c:x val="-7.2578494533103149E-3"/>
                  <c:y val="-7.00951175168010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23-4E50-926E-1C8E4A6E0C0B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23-4E50-926E-1C8E4A6E0C0B}"/>
                </c:ext>
              </c:extLst>
            </c:dLbl>
            <c:dLbl>
              <c:idx val="7"/>
              <c:layout>
                <c:manualLayout>
                  <c:x val="1.6316476483220347E-3"/>
                  <c:y val="1.575582474849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23-4E50-926E-1C8E4A6E0C0B}"/>
                </c:ext>
              </c:extLst>
            </c:dLbl>
            <c:dLbl>
              <c:idx val="8"/>
              <c:layout>
                <c:manualLayout>
                  <c:x val="3.3952306763793561E-3"/>
                  <c:y val="1.58256083321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23-4E50-926E-1C8E4A6E0C0B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A23-4E50-926E-1C8E4A6E0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21533</c:v>
                </c:pt>
                <c:pt idx="1">
                  <c:v>15948</c:v>
                </c:pt>
                <c:pt idx="2">
                  <c:v>39450</c:v>
                </c:pt>
                <c:pt idx="3">
                  <c:v>7648</c:v>
                </c:pt>
                <c:pt idx="4">
                  <c:v>8821</c:v>
                </c:pt>
                <c:pt idx="5">
                  <c:v>14483</c:v>
                </c:pt>
                <c:pt idx="6">
                  <c:v>4254</c:v>
                </c:pt>
                <c:pt idx="7">
                  <c:v>3280</c:v>
                </c:pt>
                <c:pt idx="8">
                  <c:v>4316</c:v>
                </c:pt>
                <c:pt idx="9">
                  <c:v>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A23-4E50-926E-1C8E4A6E0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84920"/>
        <c:axId val="244385312"/>
      </c:barChart>
      <c:catAx>
        <c:axId val="244384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4385312"/>
        <c:crosses val="autoZero"/>
        <c:auto val="1"/>
        <c:lblAlgn val="ctr"/>
        <c:lblOffset val="100"/>
        <c:noMultiLvlLbl val="0"/>
      </c:catAx>
      <c:valAx>
        <c:axId val="2443853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43849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6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59-4BAD-BF67-FF5F174AC7A3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9-4BAD-BF67-FF5F174AC7A3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59-4BAD-BF67-FF5F174AC7A3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9-4BAD-BF67-FF5F174AC7A3}"/>
                </c:ext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59-4BAD-BF67-FF5F174AC7A3}"/>
                </c:ext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9-4BAD-BF67-FF5F174AC7A3}"/>
                </c:ext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59-4BAD-BF67-FF5F174AC7A3}"/>
                </c:ext>
              </c:extLst>
            </c:dLbl>
            <c:dLbl>
              <c:idx val="7"/>
              <c:layout>
                <c:manualLayout>
                  <c:x val="-8.8463942007250395E-3"/>
                  <c:y val="5.586200120706836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59-4BAD-BF67-FF5F174AC7A3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59-4BAD-BF67-FF5F174AC7A3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59-4BAD-BF67-FF5F174AC7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87435</c:v>
                </c:pt>
                <c:pt idx="1">
                  <c:v>39024</c:v>
                </c:pt>
                <c:pt idx="2">
                  <c:v>25855</c:v>
                </c:pt>
                <c:pt idx="3">
                  <c:v>21805</c:v>
                </c:pt>
                <c:pt idx="4">
                  <c:v>21787</c:v>
                </c:pt>
                <c:pt idx="5">
                  <c:v>20905</c:v>
                </c:pt>
                <c:pt idx="6">
                  <c:v>16335</c:v>
                </c:pt>
                <c:pt idx="7">
                  <c:v>14729</c:v>
                </c:pt>
                <c:pt idx="8">
                  <c:v>13423</c:v>
                </c:pt>
                <c:pt idx="9">
                  <c:v>12733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59-4BAD-BF67-FF5F174AC7A3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181713396936656E-3"/>
                  <c:y val="-2.4974525243168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59-4BAD-BF67-FF5F174AC7A3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59-4BAD-BF67-FF5F174AC7A3}"/>
                </c:ext>
              </c:extLst>
            </c:dLbl>
            <c:dLbl>
              <c:idx val="2"/>
              <c:layout>
                <c:manualLayout>
                  <c:x val="3.5553889097195536E-3"/>
                  <c:y val="1.0619113787247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59-4BAD-BF67-FF5F174AC7A3}"/>
                </c:ext>
              </c:extLst>
            </c:dLbl>
            <c:dLbl>
              <c:idx val="3"/>
              <c:layout>
                <c:manualLayout>
                  <c:x val="8.832368176200197E-3"/>
                  <c:y val="1.427821522309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59-4BAD-BF67-FF5F174AC7A3}"/>
                </c:ext>
              </c:extLst>
            </c:dLbl>
            <c:dLbl>
              <c:idx val="4"/>
              <c:layout>
                <c:manualLayout>
                  <c:x val="1.7869988473663014E-3"/>
                  <c:y val="-1.433716507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59-4BAD-BF67-FF5F174AC7A3}"/>
                </c:ext>
              </c:extLst>
            </c:dLbl>
            <c:dLbl>
              <c:idx val="5"/>
              <c:layout>
                <c:manualLayout>
                  <c:x val="5.2957269230235107E-3"/>
                  <c:y val="1.4241161031341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59-4BAD-BF67-FF5F174AC7A3}"/>
                </c:ext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59-4BAD-BF67-FF5F174AC7A3}"/>
                </c:ext>
              </c:extLst>
            </c:dLbl>
            <c:dLbl>
              <c:idx val="7"/>
              <c:layout>
                <c:manualLayout>
                  <c:x val="3.541362885194777E-3"/>
                  <c:y val="1.0656729406150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59-4BAD-BF67-FF5F174AC7A3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59-4BAD-BF67-FF5F174AC7A3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59-4BAD-BF67-FF5F174AC7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ゴム製品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90566</c:v>
                </c:pt>
                <c:pt idx="1">
                  <c:v>27962</c:v>
                </c:pt>
                <c:pt idx="2">
                  <c:v>23678</c:v>
                </c:pt>
                <c:pt idx="3">
                  <c:v>21328</c:v>
                </c:pt>
                <c:pt idx="4">
                  <c:v>23839</c:v>
                </c:pt>
                <c:pt idx="5">
                  <c:v>17087</c:v>
                </c:pt>
                <c:pt idx="6">
                  <c:v>13858</c:v>
                </c:pt>
                <c:pt idx="7">
                  <c:v>13000</c:v>
                </c:pt>
                <c:pt idx="8">
                  <c:v>7894</c:v>
                </c:pt>
                <c:pt idx="9">
                  <c:v>14188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659-4BAD-BF67-FF5F174AC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86096"/>
        <c:axId val="243953536"/>
      </c:barChart>
      <c:catAx>
        <c:axId val="24438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3953536"/>
        <c:crosses val="autoZero"/>
        <c:auto val="1"/>
        <c:lblAlgn val="ctr"/>
        <c:lblOffset val="100"/>
        <c:noMultiLvlLbl val="0"/>
      </c:catAx>
      <c:valAx>
        <c:axId val="243953536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4438609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3-481E-A22A-96F6F99702E2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3-481E-A22A-96F6F99702E2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B3-481E-A22A-96F6F99702E2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B3-481E-A22A-96F6F99702E2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B3-481E-A22A-96F6F99702E2}"/>
                </c:ext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B3-481E-A22A-96F6F99702E2}"/>
                </c:ext>
              </c:extLst>
            </c:dLbl>
            <c:dLbl>
              <c:idx val="2"/>
              <c:layout>
                <c:manualLayout>
                  <c:x val="-3.4567901234567933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B3-481E-A22A-96F6F9970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B3-481E-A22A-96F6F9970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54320"/>
        <c:axId val="243954712"/>
      </c:lineChart>
      <c:catAx>
        <c:axId val="243954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54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5471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54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AC-429E-8984-5871A6487A8A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C-429E-8984-5871A6487A8A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AC-429E-8984-5871A6487A8A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AC-429E-8984-5871A6487A8A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C-429E-8984-5871A6487A8A}"/>
                </c:ext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C-429E-8984-5871A6487A8A}"/>
                </c:ext>
              </c:extLst>
            </c:dLbl>
            <c:dLbl>
              <c:idx val="2"/>
              <c:layout>
                <c:manualLayout>
                  <c:x val="-3.625875566543057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C-429E-8984-5871A6487A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AC-429E-8984-5871A6487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55496"/>
        <c:axId val="243955888"/>
      </c:lineChart>
      <c:catAx>
        <c:axId val="243955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5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5588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55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C-40A4-82CB-205694DF29B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C-40A4-82CB-205694DF29B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2C-40A4-82CB-205694DF29B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C-40A4-82CB-205694DF29B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2"/>
              <c:layout>
                <c:manualLayout>
                  <c:x val="-3.4217048392995268E-2"/>
                  <c:y val="-4.885844748858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2C-40A4-82CB-205694DF29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2C-40A4-82CB-205694DF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56672"/>
        <c:axId val="243957064"/>
      </c:lineChart>
      <c:catAx>
        <c:axId val="243956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57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5706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9566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D4-4022-A3D0-4A15A494F883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D4-4022-A3D0-4A15A494F883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4-4022-A3D0-4A15A494F883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D4-4022-A3D0-4A15A494F883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4-4022-A3D0-4A15A494F883}"/>
                </c:ext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4-4022-A3D0-4A15A494F8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D4-4022-A3D0-4A15A494F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47256"/>
        <c:axId val="245247648"/>
      </c:lineChart>
      <c:catAx>
        <c:axId val="245247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24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24764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24725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443D-BA48-EF2D02639AA0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4-443D-BA48-EF2D02639AA0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64-443D-BA48-EF2D02639AA0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64-443D-BA48-EF2D02639AA0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64-443D-BA48-EF2D02639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64-443D-BA48-EF2D0263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48432"/>
        <c:axId val="245248824"/>
      </c:lineChart>
      <c:catAx>
        <c:axId val="245248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24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248824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24843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6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9800399201596807E-3"/>
                  <c:y val="2.8248581287295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D7-41BF-B4C7-967CC553B0E8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D7-41BF-B4C7-967CC553B0E8}"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D7-41BF-B4C7-967CC553B0E8}"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D7-41BF-B4C7-967CC553B0E8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134088</c:v>
                </c:pt>
                <c:pt idx="1">
                  <c:v>280748</c:v>
                </c:pt>
                <c:pt idx="2">
                  <c:v>331437</c:v>
                </c:pt>
                <c:pt idx="3">
                  <c:v>124694</c:v>
                </c:pt>
                <c:pt idx="4">
                  <c:v>150398</c:v>
                </c:pt>
                <c:pt idx="5">
                  <c:v>544182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7-41BF-B4C7-967CC553B0E8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D7-41BF-B4C7-967CC553B0E8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D7-41BF-B4C7-967CC553B0E8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D7-41BF-B4C7-967CC553B0E8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D7-41BF-B4C7-967CC553B0E8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57352</c:v>
                </c:pt>
                <c:pt idx="1">
                  <c:v>137909</c:v>
                </c:pt>
                <c:pt idx="2">
                  <c:v>171318</c:v>
                </c:pt>
                <c:pt idx="3">
                  <c:v>27736</c:v>
                </c:pt>
                <c:pt idx="4">
                  <c:v>96097</c:v>
                </c:pt>
                <c:pt idx="5">
                  <c:v>262612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D7-41BF-B4C7-967CC553B0E8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D7-41BF-B4C7-967CC553B0E8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D7-41BF-B4C7-967CC553B0E8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D7-41BF-B4C7-967CC553B0E8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D7-41BF-B4C7-967CC553B0E8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D7-41BF-B4C7-967CC553B0E8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D7-41BF-B4C7-967CC553B0E8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0.70041788549937323</c:v>
                </c:pt>
                <c:pt idx="1">
                  <c:v>0.67059191653310468</c:v>
                </c:pt>
                <c:pt idx="2">
                  <c:v>0.65924157890025958</c:v>
                </c:pt>
                <c:pt idx="3">
                  <c:v>0.81804106803122745</c:v>
                </c:pt>
                <c:pt idx="4">
                  <c:v>0.6101462504310432</c:v>
                </c:pt>
                <c:pt idx="5">
                  <c:v>0.67449931457100576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D7-41BF-B4C7-967CC55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24976"/>
        <c:axId val="193325360"/>
        <c:axId val="0"/>
      </c:bar3DChart>
      <c:catAx>
        <c:axId val="19332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325360"/>
        <c:crosses val="autoZero"/>
        <c:auto val="1"/>
        <c:lblAlgn val="ctr"/>
        <c:lblOffset val="100"/>
        <c:noMultiLvlLbl val="0"/>
      </c:catAx>
      <c:valAx>
        <c:axId val="1933253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3249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8-427A-81B8-B7D795BFD1E3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8-427A-81B8-B7D795BFD1E3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8-427A-81B8-B7D795BFD1E3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18-427A-81B8-B7D795BFD1E3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18-427A-81B8-B7D795BFD1E3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18-427A-81B8-B7D795BFD1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18-427A-81B8-B7D795BFD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249608"/>
        <c:axId val="245250000"/>
      </c:lineChart>
      <c:catAx>
        <c:axId val="245249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25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250000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24960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3-40D3-9FA0-BA3CB3296B7B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3-40D3-9FA0-BA3CB3296B7B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13-40D3-9FA0-BA3CB3296B7B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13-40D3-9FA0-BA3CB3296B7B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3-40D3-9FA0-BA3CB3296B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13-40D3-9FA0-BA3CB3296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336976"/>
        <c:axId val="245337368"/>
      </c:lineChart>
      <c:catAx>
        <c:axId val="245336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337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337368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336976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A-4348-9487-95B0A7CB7230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A-4348-9487-95B0A7CB7230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A-4348-9487-95B0A7CB7230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4A-4348-9487-95B0A7CB7230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4A-4348-9487-95B0A7CB7230}"/>
                </c:ext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4A-4348-9487-95B0A7CB7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4A-4348-9487-95B0A7CB7230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4A-4348-9487-95B0A7CB7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338152"/>
        <c:axId val="245338544"/>
      </c:lineChart>
      <c:catAx>
        <c:axId val="245338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33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338544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33815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4-4AE2-97AD-1EAA241EB97B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4-4AE2-97AD-1EAA241EB97B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54-4AE2-97AD-1EAA241EB97B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54-4AE2-97AD-1EAA241EB97B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54-4AE2-97AD-1EAA241EB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54-4AE2-97AD-1EAA241EB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339328"/>
        <c:axId val="245339720"/>
      </c:lineChart>
      <c:catAx>
        <c:axId val="24533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33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33972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3393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A-46A1-A2AC-E6C241B7BECE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A-46A1-A2AC-E6C241B7BECE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A-46A1-A2AC-E6C241B7BECE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DA-46A1-A2AC-E6C241B7BECE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DA-46A1-A2AC-E6C241B7B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340504"/>
        <c:axId val="243781128"/>
      </c:lineChart>
      <c:catAx>
        <c:axId val="245340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78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81128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3405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8-4A02-9198-1CFC372B8512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8-4A02-9198-1CFC372B8512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F8-4A02-9198-1CFC372B8512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F8-4A02-9198-1CFC372B8512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F8-4A02-9198-1CFC372B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781912"/>
        <c:axId val="243782304"/>
      </c:lineChart>
      <c:catAx>
        <c:axId val="243781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78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82304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78191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A-4AF2-9DE3-74A1FC0BBE79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A-4AF2-9DE3-74A1FC0BBE79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A-4AF2-9DE3-74A1FC0BBE79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A-4AF2-9DE3-74A1FC0BBE79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FA-4AF2-9DE3-74A1FC0BB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783088"/>
        <c:axId val="243783480"/>
      </c:lineChart>
      <c:catAx>
        <c:axId val="243783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78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83480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78308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7-49A7-A93B-C262C3B1994F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7-49A7-A93B-C262C3B1994F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7-49A7-A93B-C262C3B1994F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57-49A7-A93B-C262C3B1994F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57-49A7-A93B-C262C3B19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784264"/>
        <c:axId val="243784656"/>
      </c:lineChart>
      <c:catAx>
        <c:axId val="243784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78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84656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7842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9-4147-A9B8-ED23F8A9E5CB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9-4147-A9B8-ED23F8A9E5CB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C9-4147-A9B8-ED23F8A9E5CB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C9-4147-A9B8-ED23F8A9E5CB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C9-4147-A9B8-ED23F8A9E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209640"/>
        <c:axId val="246210032"/>
      </c:lineChart>
      <c:catAx>
        <c:axId val="246209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21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21003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2096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18-4563-84CE-C30705A47361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8-4563-84CE-C30705A47361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18-4563-84CE-C30705A47361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18-4563-84CE-C30705A47361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18-4563-84CE-C30705A47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210816"/>
        <c:axId val="246211208"/>
      </c:lineChart>
      <c:catAx>
        <c:axId val="246210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211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211208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210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9-4ECE-87B9-C0B6D8B29B1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9-4ECE-87B9-C0B6D8B29B1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99-4ECE-87B9-C0B6D8B29B1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99-4ECE-87B9-C0B6D8B29B1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99-4ECE-87B9-C0B6D8B29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271192"/>
        <c:axId val="193710560"/>
      </c:lineChart>
      <c:catAx>
        <c:axId val="1922711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3710560"/>
        <c:crosses val="autoZero"/>
        <c:auto val="1"/>
        <c:lblAlgn val="ctr"/>
        <c:lblOffset val="100"/>
        <c:tickLblSkip val="1"/>
        <c:noMultiLvlLbl val="0"/>
      </c:catAx>
      <c:valAx>
        <c:axId val="193710560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92271192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D-43EC-B4D4-756950AC75C1}"/>
            </c:ext>
          </c:extLst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D-43EC-B4D4-756950AC75C1}"/>
            </c:ext>
          </c:extLst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5D-43EC-B4D4-756950AC75C1}"/>
            </c:ext>
          </c:extLst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5D-43EC-B4D4-756950AC75C1}"/>
            </c:ext>
          </c:extLst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9</c:v>
                </c:pt>
                <c:pt idx="2">
                  <c:v>11.3</c:v>
                </c:pt>
                <c:pt idx="3">
                  <c:v>11.3</c:v>
                </c:pt>
                <c:pt idx="4">
                  <c:v>9.3000000000000007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5D-43EC-B4D4-756950AC7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211992"/>
        <c:axId val="246212384"/>
      </c:lineChart>
      <c:catAx>
        <c:axId val="246211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21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212384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21199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0-498F-8562-BC4376711F4D}"/>
            </c:ext>
          </c:extLst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0-498F-8562-BC4376711F4D}"/>
            </c:ext>
          </c:extLst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0-498F-8562-BC4376711F4D}"/>
            </c:ext>
          </c:extLst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90-498F-8562-BC4376711F4D}"/>
            </c:ext>
          </c:extLst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38961038961039E-2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90-498F-8562-BC4376711F4D}"/>
                </c:ext>
              </c:extLst>
            </c:dLbl>
            <c:dLbl>
              <c:idx val="1"/>
              <c:layout>
                <c:manualLayout>
                  <c:x val="-3.2900432900432902E-2"/>
                  <c:y val="-4.195804195804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90-498F-8562-BC4376711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11.6</c:v>
                </c:pt>
                <c:pt idx="2">
                  <c:v>12</c:v>
                </c:pt>
                <c:pt idx="3">
                  <c:v>12</c:v>
                </c:pt>
                <c:pt idx="4">
                  <c:v>12.3</c:v>
                </c:pt>
                <c:pt idx="5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90-498F-8562-BC4376711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639176"/>
        <c:axId val="246639568"/>
      </c:lineChart>
      <c:catAx>
        <c:axId val="246639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63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639568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63917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0-4BDC-9A6E-59C3615C75F6}"/>
            </c:ext>
          </c:extLst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0-4BDC-9A6E-59C3615C75F6}"/>
            </c:ext>
          </c:extLst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0-4BDC-9A6E-59C3615C75F6}"/>
            </c:ext>
          </c:extLst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90-4BDC-9A6E-59C3615C75F6}"/>
            </c:ext>
          </c:extLst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658008658008658E-3"/>
                  <c:y val="-4.988662131519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90-4BDC-9A6E-59C3615C75F6}"/>
                </c:ext>
              </c:extLst>
            </c:dLbl>
            <c:dLbl>
              <c:idx val="1"/>
              <c:layout>
                <c:manualLayout>
                  <c:x val="-1.55844155844156E-2"/>
                  <c:y val="-3.628117913832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90-4BDC-9A6E-59C3615C7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90-4BDC-9A6E-59C3615C7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640352"/>
        <c:axId val="246640744"/>
      </c:lineChart>
      <c:catAx>
        <c:axId val="24664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640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64074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6403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8-4434-AF40-CC47966D8D3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8-4434-AF40-CC47966D8D3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E8-4434-AF40-CC47966D8D3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E8-4434-AF40-CC47966D8D3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E8-4434-AF40-CC47966D8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641528"/>
        <c:axId val="246641920"/>
      </c:lineChart>
      <c:catAx>
        <c:axId val="246641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64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641920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64152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0-4DA4-9B47-FEA74166B77A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0-4DA4-9B47-FEA74166B77A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C0-4DA4-9B47-FEA74166B77A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C0-4DA4-9B47-FEA74166B77A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C0-4DA4-9B47-FEA74166B7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C0-4DA4-9B47-FEA74166B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642704"/>
        <c:axId val="247109464"/>
      </c:lineChart>
      <c:catAx>
        <c:axId val="246642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09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109464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6427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4-44DE-8F63-EE1882FB7FD3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4-44DE-8F63-EE1882FB7FD3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B4-44DE-8F63-EE1882FB7FD3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B4-44DE-8F63-EE1882FB7FD3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B4-44DE-8F63-EE1882FB7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10248"/>
        <c:axId val="247110640"/>
      </c:lineChart>
      <c:catAx>
        <c:axId val="247110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1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110640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1102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0-4EAA-B01A-ECE8305B725D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0-4EAA-B01A-ECE8305B725D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00-4EAA-B01A-ECE8305B725D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00-4EAA-B01A-ECE8305B725D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00-4EAA-B01A-ECE8305B725D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00-4EAA-B01A-ECE8305B7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00-4EAA-B01A-ECE8305B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902160"/>
        <c:axId val="193866944"/>
      </c:lineChart>
      <c:catAx>
        <c:axId val="1939021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3866944"/>
        <c:crosses val="autoZero"/>
        <c:auto val="1"/>
        <c:lblAlgn val="ctr"/>
        <c:lblOffset val="100"/>
        <c:noMultiLvlLbl val="0"/>
      </c:catAx>
      <c:valAx>
        <c:axId val="193866944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90216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F-4F3F-AB27-772E015113D5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F-4F3F-AB27-772E015113D5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1F-4F3F-AB27-772E015113D5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1F-4F3F-AB27-772E015113D5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1F-4F3F-AB27-772E01511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27968"/>
        <c:axId val="191683480"/>
      </c:lineChart>
      <c:catAx>
        <c:axId val="1937279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1683480"/>
        <c:crosses val="autoZero"/>
        <c:auto val="1"/>
        <c:lblAlgn val="ctr"/>
        <c:lblOffset val="100"/>
        <c:noMultiLvlLbl val="0"/>
      </c:catAx>
      <c:valAx>
        <c:axId val="19168348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372796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070964673527311E-2"/>
                  <c:y val="1.4429787185692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8-4660-9932-0E55C584645D}"/>
                </c:ext>
              </c:extLst>
            </c:dLbl>
            <c:dLbl>
              <c:idx val="1"/>
              <c:layout>
                <c:manualLayout>
                  <c:x val="-1.2494423889001169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8-4660-9932-0E55C584645D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8-4660-9932-0E55C584645D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8-4660-9932-0E55C584645D}"/>
                </c:ext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8-4660-9932-0E55C584645D}"/>
                </c:ext>
              </c:extLst>
            </c:dLbl>
            <c:dLbl>
              <c:idx val="5"/>
              <c:layout>
                <c:manualLayout>
                  <c:x val="-1.0709506190572496E-2"/>
                  <c:y val="1.731579007169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8-4660-9932-0E55C584645D}"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88-4660-9932-0E55C584645D}"/>
                </c:ext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88-4660-9932-0E55C584645D}"/>
                </c:ext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88-4660-9932-0E55C584645D}"/>
                </c:ext>
              </c:extLst>
            </c:dLbl>
            <c:dLbl>
              <c:idx val="9"/>
              <c:layout>
                <c:manualLayout>
                  <c:x val="7.1395302490142899E-3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88-4660-9932-0E55C5846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雑穀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106168</c:v>
                </c:pt>
                <c:pt idx="1">
                  <c:v>94789</c:v>
                </c:pt>
                <c:pt idx="2">
                  <c:v>93955</c:v>
                </c:pt>
                <c:pt idx="3">
                  <c:v>73368</c:v>
                </c:pt>
                <c:pt idx="4">
                  <c:v>51985</c:v>
                </c:pt>
                <c:pt idx="5">
                  <c:v>51520</c:v>
                </c:pt>
                <c:pt idx="6">
                  <c:v>43724</c:v>
                </c:pt>
                <c:pt idx="7">
                  <c:v>31119</c:v>
                </c:pt>
                <c:pt idx="8">
                  <c:v>28611</c:v>
                </c:pt>
                <c:pt idx="9">
                  <c:v>26004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88-4660-9932-0E55C584645D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1.7849176984287383E-3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88-4660-9932-0E55C584645D}"/>
                </c:ext>
              </c:extLst>
            </c:dLbl>
            <c:dLbl>
              <c:idx val="1"/>
              <c:layout>
                <c:manualLayout>
                  <c:x val="-1.4054470069640329E-7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88-4660-9932-0E55C584645D}"/>
                </c:ext>
              </c:extLst>
            </c:dLbl>
            <c:dLbl>
              <c:idx val="2"/>
              <c:layout>
                <c:manualLayout>
                  <c:x val="8.924588492143691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88-4660-9932-0E55C584645D}"/>
                </c:ext>
              </c:extLst>
            </c:dLbl>
            <c:dLbl>
              <c:idx val="3"/>
              <c:layout>
                <c:manualLayout>
                  <c:x val="7.139670793714888E-3"/>
                  <c:y val="-8.658463146652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88-4660-9932-0E55C584645D}"/>
                </c:ext>
              </c:extLst>
            </c:dLbl>
            <c:dLbl>
              <c:idx val="4"/>
              <c:layout>
                <c:manualLayout>
                  <c:x val="7.139670793714953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88-4660-9932-0E55C584645D}"/>
                </c:ext>
              </c:extLst>
            </c:dLbl>
            <c:dLbl>
              <c:idx val="5"/>
              <c:layout>
                <c:manualLayout>
                  <c:x val="1.070950619057236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88-4660-9932-0E55C584645D}"/>
                </c:ext>
              </c:extLst>
            </c:dLbl>
            <c:dLbl>
              <c:idx val="6"/>
              <c:layout>
                <c:manualLayout>
                  <c:x val="1.78491769842860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88-4660-9932-0E55C584645D}"/>
                </c:ext>
              </c:extLst>
            </c:dLbl>
            <c:dLbl>
              <c:idx val="7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88-4660-9932-0E55C584645D}"/>
                </c:ext>
              </c:extLst>
            </c:dLbl>
            <c:dLbl>
              <c:idx val="8"/>
              <c:layout>
                <c:manualLayout>
                  <c:x val="8.924588492143560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88-4660-9932-0E55C584645D}"/>
                </c:ext>
              </c:extLst>
            </c:dLbl>
            <c:dLbl>
              <c:idx val="9"/>
              <c:layout>
                <c:manualLayout>
                  <c:x val="2.7390756712344631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88-4660-9932-0E55C5846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雑穀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113882</c:v>
                </c:pt>
                <c:pt idx="1">
                  <c:v>110950</c:v>
                </c:pt>
                <c:pt idx="2">
                  <c:v>88964</c:v>
                </c:pt>
                <c:pt idx="3">
                  <c:v>79711</c:v>
                </c:pt>
                <c:pt idx="4">
                  <c:v>60066</c:v>
                </c:pt>
                <c:pt idx="5">
                  <c:v>53795</c:v>
                </c:pt>
                <c:pt idx="6">
                  <c:v>48350</c:v>
                </c:pt>
                <c:pt idx="7">
                  <c:v>23833</c:v>
                </c:pt>
                <c:pt idx="8">
                  <c:v>26805</c:v>
                </c:pt>
                <c:pt idx="9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088-4660-9932-0E55C58464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91683088"/>
        <c:axId val="191682696"/>
      </c:barChart>
      <c:catAx>
        <c:axId val="19168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1682696"/>
        <c:crosses val="autoZero"/>
        <c:auto val="1"/>
        <c:lblAlgn val="ctr"/>
        <c:lblOffset val="100"/>
        <c:noMultiLvlLbl val="0"/>
      </c:catAx>
      <c:valAx>
        <c:axId val="19168269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16830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025-489B-9E9E-2DCA913CA1C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025-489B-9E9E-2DCA913CA1C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025-489B-9E9E-2DCA913CA1C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025-489B-9E9E-2DCA913CA1C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025-489B-9E9E-2DCA913CA1C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025-489B-9E9E-2DCA913CA1C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025-489B-9E9E-2DCA913CA1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025-489B-9E9E-2DCA913CA1C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025-489B-9E9E-2DCA913CA1C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025-489B-9E9E-2DCA913CA1CA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25-489B-9E9E-2DCA913CA1CA}"/>
                </c:ext>
              </c:extLst>
            </c:dLbl>
            <c:dLbl>
              <c:idx val="1"/>
              <c:layout>
                <c:manualLayout>
                  <c:x val="-0.13398150017572591"/>
                  <c:y val="5.04746081051794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539261652122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025-489B-9E9E-2DCA913CA1CA}"/>
                </c:ext>
              </c:extLst>
            </c:dLbl>
            <c:dLbl>
              <c:idx val="2"/>
              <c:layout>
                <c:manualLayout>
                  <c:x val="-6.9457044365180992E-2"/>
                  <c:y val="-0.10168135519757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025-489B-9E9E-2DCA913CA1CA}"/>
                </c:ext>
              </c:extLst>
            </c:dLbl>
            <c:dLbl>
              <c:idx val="3"/>
              <c:layout>
                <c:manualLayout>
                  <c:x val="-0.17513112143033402"/>
                  <c:y val="-0.10648414361048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025-489B-9E9E-2DCA913CA1CA}"/>
                </c:ext>
              </c:extLst>
            </c:dLbl>
            <c:dLbl>
              <c:idx val="4"/>
              <c:layout>
                <c:manualLayout>
                  <c:x val="2.8684448631955194E-2"/>
                  <c:y val="-2.43851284644466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025-489B-9E9E-2DCA913CA1CA}"/>
                </c:ext>
              </c:extLst>
            </c:dLbl>
            <c:dLbl>
              <c:idx val="5"/>
              <c:layout>
                <c:manualLayout>
                  <c:x val="0.21087346987609454"/>
                  <c:y val="-0.14073394495412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025-489B-9E9E-2DCA913CA1CA}"/>
                </c:ext>
              </c:extLst>
            </c:dLbl>
            <c:dLbl>
              <c:idx val="6"/>
              <c:layout>
                <c:manualLayout>
                  <c:x val="1.6010050025798059E-2"/>
                  <c:y val="-8.06424426304511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025-489B-9E9E-2DCA913CA1CA}"/>
                </c:ext>
              </c:extLst>
            </c:dLbl>
            <c:dLbl>
              <c:idx val="7"/>
              <c:layout>
                <c:manualLayout>
                  <c:x val="4.1785375118708452E-2"/>
                  <c:y val="-4.0235498085675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025-489B-9E9E-2DCA913CA1CA}"/>
                </c:ext>
              </c:extLst>
            </c:dLbl>
            <c:dLbl>
              <c:idx val="8"/>
              <c:layout>
                <c:manualLayout>
                  <c:x val="7.5973409306742644E-3"/>
                  <c:y val="2.38520070312311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7228690430789"/>
                      <c:h val="0.151575043945194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025-489B-9E9E-2DCA913CA1CA}"/>
                </c:ext>
              </c:extLst>
            </c:dLbl>
            <c:dLbl>
              <c:idx val="9"/>
              <c:layout>
                <c:manualLayout>
                  <c:x val="1.8993352326685661E-3"/>
                  <c:y val="4.83457343061475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24919427806566"/>
                      <c:h val="0.108761588287702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9025-489B-9E9E-2DCA913CA1C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25-489B-9E9E-2DCA913CA1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106168</c:v>
                </c:pt>
                <c:pt idx="1">
                  <c:v>94789</c:v>
                </c:pt>
                <c:pt idx="2">
                  <c:v>93955</c:v>
                </c:pt>
                <c:pt idx="3">
                  <c:v>73368</c:v>
                </c:pt>
                <c:pt idx="4">
                  <c:v>51985</c:v>
                </c:pt>
                <c:pt idx="5">
                  <c:v>51520</c:v>
                </c:pt>
                <c:pt idx="6">
                  <c:v>43724</c:v>
                </c:pt>
                <c:pt idx="7">
                  <c:v>31119</c:v>
                </c:pt>
                <c:pt idx="8">
                  <c:v>28611</c:v>
                </c:pt>
                <c:pt idx="9">
                  <c:v>26004</c:v>
                </c:pt>
                <c:pt idx="10">
                  <c:v>152310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025-489B-9E9E-2DCA913CA1C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25-489B-9E9E-2DCA913CA1C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106168</c:v>
                </c:pt>
                <c:pt idx="1">
                  <c:v>94789</c:v>
                </c:pt>
                <c:pt idx="2">
                  <c:v>93955</c:v>
                </c:pt>
                <c:pt idx="3">
                  <c:v>73368</c:v>
                </c:pt>
                <c:pt idx="4">
                  <c:v>51985</c:v>
                </c:pt>
                <c:pt idx="5">
                  <c:v>51520</c:v>
                </c:pt>
                <c:pt idx="6">
                  <c:v>43724</c:v>
                </c:pt>
                <c:pt idx="7">
                  <c:v>31119</c:v>
                </c:pt>
                <c:pt idx="8">
                  <c:v>28611</c:v>
                </c:pt>
                <c:pt idx="9">
                  <c:v>26004</c:v>
                </c:pt>
                <c:pt idx="10">
                  <c:v>152310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025-489B-9E9E-2DCA913CA1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6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6B2-4527-B851-4BA838759D2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6B2-4527-B851-4BA838759D2D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6B2-4527-B851-4BA838759D2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B2-4527-B851-4BA838759D2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6B2-4527-B851-4BA838759D2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6B2-4527-B851-4BA838759D2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6B2-4527-B851-4BA838759D2D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6B2-4527-B851-4BA838759D2D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6B2-4527-B851-4BA838759D2D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6B2-4527-B851-4BA838759D2D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2-4527-B851-4BA838759D2D}"/>
                </c:ext>
              </c:extLst>
            </c:dLbl>
            <c:dLbl>
              <c:idx val="1"/>
              <c:layout>
                <c:manualLayout>
                  <c:x val="-0.11386735055064681"/>
                  <c:y val="3.99059945093070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6B2-4527-B851-4BA838759D2D}"/>
                </c:ext>
              </c:extLst>
            </c:dLbl>
            <c:dLbl>
              <c:idx val="2"/>
              <c:layout>
                <c:manualLayout>
                  <c:x val="-9.4885028684391554E-2"/>
                  <c:y val="-8.4221075813799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6B2-4527-B851-4BA838759D2D}"/>
                </c:ext>
              </c:extLst>
            </c:dLbl>
            <c:dLbl>
              <c:idx val="3"/>
              <c:layout>
                <c:manualLayout>
                  <c:x val="-0.14826203976411345"/>
                  <c:y val="-0.10937906899568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6B2-4527-B851-4BA838759D2D}"/>
                </c:ext>
              </c:extLst>
            </c:dLbl>
            <c:dLbl>
              <c:idx val="4"/>
              <c:layout>
                <c:manualLayout>
                  <c:x val="5.7771900649823293E-2"/>
                  <c:y val="-5.8290886053036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6B2-4527-B851-4BA838759D2D}"/>
                </c:ext>
              </c:extLst>
            </c:dLbl>
            <c:dLbl>
              <c:idx val="5"/>
              <c:layout>
                <c:manualLayout>
                  <c:x val="0.17343832020997371"/>
                  <c:y val="-0.126793736989772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B2-4527-B851-4BA838759D2D}"/>
                </c:ext>
              </c:extLst>
            </c:dLbl>
            <c:dLbl>
              <c:idx val="6"/>
              <c:layout>
                <c:manualLayout>
                  <c:x val="7.3255862101206812E-2"/>
                  <c:y val="-4.8777385585422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6B2-4527-B851-4BA838759D2D}"/>
                </c:ext>
              </c:extLst>
            </c:dLbl>
            <c:dLbl>
              <c:idx val="7"/>
              <c:layout>
                <c:manualLayout>
                  <c:x val="0.10884240614961298"/>
                  <c:y val="-3.30573505897969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E6B2-4527-B851-4BA838759D2D}"/>
                </c:ext>
              </c:extLst>
            </c:dLbl>
            <c:dLbl>
              <c:idx val="8"/>
              <c:layout>
                <c:manualLayout>
                  <c:x val="3.1045794848163069E-2"/>
                  <c:y val="6.703593085347090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51046863416877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6B2-4527-B851-4BA838759D2D}"/>
                </c:ext>
              </c:extLst>
            </c:dLbl>
            <c:dLbl>
              <c:idx val="9"/>
              <c:layout>
                <c:manualLayout>
                  <c:x val="2.2052854080262869E-2"/>
                  <c:y val="9.78417353003293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6B2-4527-B851-4BA838759D2D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B2-4527-B851-4BA838759D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113882</c:v>
                </c:pt>
                <c:pt idx="1">
                  <c:v>110950</c:v>
                </c:pt>
                <c:pt idx="2">
                  <c:v>88964</c:v>
                </c:pt>
                <c:pt idx="3">
                  <c:v>79711</c:v>
                </c:pt>
                <c:pt idx="4">
                  <c:v>60066</c:v>
                </c:pt>
                <c:pt idx="5">
                  <c:v>53795</c:v>
                </c:pt>
                <c:pt idx="6">
                  <c:v>48350</c:v>
                </c:pt>
                <c:pt idx="7">
                  <c:v>23833</c:v>
                </c:pt>
                <c:pt idx="8">
                  <c:v>26805</c:v>
                </c:pt>
                <c:pt idx="9">
                  <c:v>4300</c:v>
                </c:pt>
                <c:pt idx="10" formatCode="#,##0_);[Red]\(#,##0\)">
                  <c:v>183471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6B2-4527-B851-4BA838759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0.06786</cdr:y>
    </cdr:from>
    <cdr:to>
      <cdr:x>0.99476</cdr:x>
      <cdr:y>0.60357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58" y="180975"/>
          <a:ext cx="695417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7" t="s">
        <v>160</v>
      </c>
      <c r="B2" s="558"/>
      <c r="C2" s="558"/>
      <c r="D2" s="558"/>
      <c r="E2" s="558"/>
      <c r="F2" s="558"/>
      <c r="G2" s="558"/>
      <c r="H2" s="559"/>
    </row>
    <row r="3" spans="1:8" ht="30" customHeight="1" x14ac:dyDescent="0.2">
      <c r="A3" s="560"/>
      <c r="B3" s="558"/>
      <c r="C3" s="558"/>
      <c r="D3" s="558"/>
      <c r="E3" s="558"/>
      <c r="F3" s="558"/>
      <c r="G3" s="558"/>
      <c r="H3" s="559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161</v>
      </c>
      <c r="C6" s="326"/>
      <c r="D6" s="327" t="s">
        <v>162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163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164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165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6">
        <v>4</v>
      </c>
      <c r="C13" s="331"/>
      <c r="D13" s="328" t="s">
        <v>166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167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168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169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170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171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172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173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174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175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176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177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178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179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180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61" t="s">
        <v>181</v>
      </c>
      <c r="B42" s="562"/>
      <c r="C42" s="562"/>
      <c r="D42" s="562"/>
      <c r="E42" s="562"/>
      <c r="F42" s="562"/>
      <c r="G42" s="562"/>
      <c r="H42" s="563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I55" sqref="I55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80"/>
      <c r="B1" s="581"/>
      <c r="C1" s="581"/>
      <c r="D1" s="581"/>
      <c r="E1" s="581"/>
      <c r="F1" s="581"/>
      <c r="G1" s="581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16388</v>
      </c>
      <c r="D22" s="9">
        <v>17966</v>
      </c>
      <c r="E22" s="109">
        <v>102.4</v>
      </c>
      <c r="F22" s="41">
        <f>SUM(C22/D22*100)</f>
        <v>91.216742736279642</v>
      </c>
      <c r="G22" s="96"/>
    </row>
    <row r="23" spans="1:9" x14ac:dyDescent="0.15">
      <c r="A23" s="95">
        <v>2</v>
      </c>
      <c r="B23" s="7" t="s">
        <v>107</v>
      </c>
      <c r="C23" s="9">
        <v>11315</v>
      </c>
      <c r="D23" s="9">
        <v>18302</v>
      </c>
      <c r="E23" s="109">
        <v>87</v>
      </c>
      <c r="F23" s="41">
        <f>SUM(C23/D23*100)</f>
        <v>61.823844388591411</v>
      </c>
      <c r="G23" s="96"/>
    </row>
    <row r="24" spans="1:9" x14ac:dyDescent="0.15">
      <c r="A24" s="95">
        <v>3</v>
      </c>
      <c r="B24" s="7" t="s">
        <v>151</v>
      </c>
      <c r="C24" s="9">
        <v>10950</v>
      </c>
      <c r="D24" s="9">
        <v>10041</v>
      </c>
      <c r="E24" s="109">
        <v>96.6</v>
      </c>
      <c r="F24" s="41">
        <f t="shared" ref="F24:F32" si="0">SUM(C24/D24*100)</f>
        <v>109.05288317896624</v>
      </c>
      <c r="G24" s="96"/>
    </row>
    <row r="25" spans="1:9" x14ac:dyDescent="0.15">
      <c r="A25" s="95">
        <v>4</v>
      </c>
      <c r="B25" s="7" t="s">
        <v>208</v>
      </c>
      <c r="C25" s="9">
        <v>9493</v>
      </c>
      <c r="D25" s="9">
        <v>6274</v>
      </c>
      <c r="E25" s="109">
        <v>101.9</v>
      </c>
      <c r="F25" s="41">
        <f t="shared" si="0"/>
        <v>151.30698119222188</v>
      </c>
      <c r="G25" s="96"/>
    </row>
    <row r="26" spans="1:9" ht="13.5" customHeight="1" x14ac:dyDescent="0.15">
      <c r="A26" s="95">
        <v>5</v>
      </c>
      <c r="B26" s="7" t="s">
        <v>115</v>
      </c>
      <c r="C26" s="9">
        <v>6001</v>
      </c>
      <c r="D26" s="6">
        <v>5475</v>
      </c>
      <c r="E26" s="109">
        <v>90.7</v>
      </c>
      <c r="F26" s="41">
        <f t="shared" si="0"/>
        <v>109.60730593607306</v>
      </c>
      <c r="G26" s="96"/>
    </row>
    <row r="27" spans="1:9" ht="13.5" customHeight="1" x14ac:dyDescent="0.15">
      <c r="A27" s="95">
        <v>6</v>
      </c>
      <c r="B27" s="7" t="s">
        <v>114</v>
      </c>
      <c r="C27" s="9">
        <v>5778</v>
      </c>
      <c r="D27" s="9">
        <v>5924</v>
      </c>
      <c r="E27" s="109">
        <v>101</v>
      </c>
      <c r="F27" s="41">
        <f t="shared" si="0"/>
        <v>97.535449020931807</v>
      </c>
      <c r="G27" s="96"/>
    </row>
    <row r="28" spans="1:9" ht="13.5" customHeight="1" x14ac:dyDescent="0.15">
      <c r="A28" s="95">
        <v>7</v>
      </c>
      <c r="B28" s="7" t="s">
        <v>105</v>
      </c>
      <c r="C28" s="101">
        <v>5538</v>
      </c>
      <c r="D28" s="101">
        <v>4096</v>
      </c>
      <c r="E28" s="109">
        <v>102</v>
      </c>
      <c r="F28" s="41">
        <f t="shared" si="0"/>
        <v>135.205078125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4388</v>
      </c>
      <c r="D29" s="101">
        <v>3065</v>
      </c>
      <c r="E29" s="109">
        <v>116.3</v>
      </c>
      <c r="F29" s="41">
        <f t="shared" si="0"/>
        <v>143.1647634584013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3015</v>
      </c>
      <c r="D30" s="101">
        <v>3338</v>
      </c>
      <c r="E30" s="109">
        <v>100.8</v>
      </c>
      <c r="F30" s="41">
        <f t="shared" si="0"/>
        <v>90.323547034152185</v>
      </c>
      <c r="G30" s="96"/>
    </row>
    <row r="31" spans="1:9" ht="13.5" customHeight="1" thickBot="1" x14ac:dyDescent="0.2">
      <c r="A31" s="97">
        <v>10</v>
      </c>
      <c r="B31" s="7" t="s">
        <v>110</v>
      </c>
      <c r="C31" s="98">
        <v>2914</v>
      </c>
      <c r="D31" s="98">
        <v>2578</v>
      </c>
      <c r="E31" s="110">
        <v>110.8</v>
      </c>
      <c r="F31" s="41">
        <f t="shared" si="0"/>
        <v>113.03335919317301</v>
      </c>
      <c r="G31" s="99"/>
    </row>
    <row r="32" spans="1:9" ht="13.5" customHeight="1" thickBot="1" x14ac:dyDescent="0.2">
      <c r="A32" s="80"/>
      <c r="B32" s="81" t="s">
        <v>58</v>
      </c>
      <c r="C32" s="82">
        <v>86194</v>
      </c>
      <c r="D32" s="82">
        <v>91715</v>
      </c>
      <c r="E32" s="83">
        <v>98.4</v>
      </c>
      <c r="F32" s="107">
        <f t="shared" si="0"/>
        <v>93.980264951207545</v>
      </c>
      <c r="G32" s="121">
        <v>72.8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112903</v>
      </c>
      <c r="D54" s="9">
        <v>123183</v>
      </c>
      <c r="E54" s="41">
        <v>102.4</v>
      </c>
      <c r="F54" s="41">
        <f t="shared" ref="F54:F64" si="1">SUM(C54/D54*100)</f>
        <v>91.654692611805203</v>
      </c>
      <c r="G54" s="96"/>
      <c r="K54" s="322"/>
    </row>
    <row r="55" spans="1:11" x14ac:dyDescent="0.15">
      <c r="A55" s="95">
        <v>2</v>
      </c>
      <c r="B55" s="299" t="s">
        <v>109</v>
      </c>
      <c r="C55" s="9">
        <v>22905</v>
      </c>
      <c r="D55" s="9">
        <v>20382</v>
      </c>
      <c r="E55" s="41">
        <v>92.6</v>
      </c>
      <c r="F55" s="41">
        <f t="shared" si="1"/>
        <v>112.37856932587577</v>
      </c>
      <c r="G55" s="96"/>
    </row>
    <row r="56" spans="1:11" x14ac:dyDescent="0.15">
      <c r="A56" s="95">
        <v>3</v>
      </c>
      <c r="B56" s="299" t="s">
        <v>115</v>
      </c>
      <c r="C56" s="9">
        <v>21547</v>
      </c>
      <c r="D56" s="9">
        <v>20505</v>
      </c>
      <c r="E56" s="41">
        <v>105.2</v>
      </c>
      <c r="F56" s="41">
        <f t="shared" si="1"/>
        <v>105.08168739331872</v>
      </c>
      <c r="G56" s="96"/>
    </row>
    <row r="57" spans="1:11" x14ac:dyDescent="0.15">
      <c r="A57" s="95">
        <v>4</v>
      </c>
      <c r="B57" s="299" t="s">
        <v>107</v>
      </c>
      <c r="C57" s="9">
        <v>17169</v>
      </c>
      <c r="D57" s="9">
        <v>16627</v>
      </c>
      <c r="E57" s="457">
        <v>80.7</v>
      </c>
      <c r="F57" s="41">
        <f t="shared" si="1"/>
        <v>103.2597582245745</v>
      </c>
      <c r="G57" s="96"/>
    </row>
    <row r="58" spans="1:11" x14ac:dyDescent="0.15">
      <c r="A58" s="95">
        <v>5</v>
      </c>
      <c r="B58" s="299" t="s">
        <v>114</v>
      </c>
      <c r="C58" s="9">
        <v>12731</v>
      </c>
      <c r="D58" s="9">
        <v>11789</v>
      </c>
      <c r="E58" s="41">
        <v>102.3</v>
      </c>
      <c r="F58" s="229">
        <f t="shared" si="1"/>
        <v>107.99049961828824</v>
      </c>
      <c r="G58" s="96"/>
    </row>
    <row r="59" spans="1:11" x14ac:dyDescent="0.15">
      <c r="A59" s="95">
        <v>6</v>
      </c>
      <c r="B59" s="299" t="s">
        <v>87</v>
      </c>
      <c r="C59" s="9">
        <v>11259</v>
      </c>
      <c r="D59" s="9">
        <v>10492</v>
      </c>
      <c r="E59" s="41">
        <v>102.4</v>
      </c>
      <c r="F59" s="41">
        <f t="shared" si="1"/>
        <v>107.31033168128097</v>
      </c>
      <c r="G59" s="96"/>
    </row>
    <row r="60" spans="1:11" x14ac:dyDescent="0.15">
      <c r="A60" s="95">
        <v>7</v>
      </c>
      <c r="B60" s="299" t="s">
        <v>86</v>
      </c>
      <c r="C60" s="9">
        <v>10425</v>
      </c>
      <c r="D60" s="9">
        <v>12958</v>
      </c>
      <c r="E60" s="142">
        <v>99.3</v>
      </c>
      <c r="F60" s="41">
        <f t="shared" si="1"/>
        <v>80.452230282450998</v>
      </c>
      <c r="G60" s="96"/>
    </row>
    <row r="61" spans="1:11" x14ac:dyDescent="0.15">
      <c r="A61" s="95">
        <v>8</v>
      </c>
      <c r="B61" s="299" t="s">
        <v>108</v>
      </c>
      <c r="C61" s="9">
        <v>9679</v>
      </c>
      <c r="D61" s="9">
        <v>10248</v>
      </c>
      <c r="E61" s="41">
        <v>101.3</v>
      </c>
      <c r="F61" s="41">
        <f t="shared" si="1"/>
        <v>94.447697111631541</v>
      </c>
      <c r="G61" s="96"/>
    </row>
    <row r="62" spans="1:11" x14ac:dyDescent="0.15">
      <c r="A62" s="95">
        <v>9</v>
      </c>
      <c r="B62" s="299" t="s">
        <v>159</v>
      </c>
      <c r="C62" s="9">
        <v>7496</v>
      </c>
      <c r="D62" s="9">
        <v>7465</v>
      </c>
      <c r="E62" s="41">
        <v>97.5</v>
      </c>
      <c r="F62" s="41">
        <f t="shared" si="1"/>
        <v>100.41527126590756</v>
      </c>
      <c r="G62" s="96"/>
    </row>
    <row r="63" spans="1:11" ht="14.25" thickBot="1" x14ac:dyDescent="0.2">
      <c r="A63" s="100">
        <v>10</v>
      </c>
      <c r="B63" s="299" t="s">
        <v>105</v>
      </c>
      <c r="C63" s="101">
        <v>6612</v>
      </c>
      <c r="D63" s="101">
        <v>3609</v>
      </c>
      <c r="E63" s="102">
        <v>117.3</v>
      </c>
      <c r="F63" s="41">
        <f t="shared" si="1"/>
        <v>183.20864505403159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245733</v>
      </c>
      <c r="D64" s="106">
        <v>250449</v>
      </c>
      <c r="E64" s="107">
        <v>99.7</v>
      </c>
      <c r="F64" s="297">
        <f t="shared" si="1"/>
        <v>98.116981900506701</v>
      </c>
      <c r="G64" s="121">
        <v>50.6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H17" sqref="H1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93850</v>
      </c>
      <c r="D22" s="9">
        <v>70498</v>
      </c>
      <c r="E22" s="41">
        <v>103</v>
      </c>
      <c r="F22" s="41">
        <f>SUM(C22/D22*100)</f>
        <v>133.12434395301995</v>
      </c>
      <c r="G22" s="96"/>
    </row>
    <row r="23" spans="1:11" x14ac:dyDescent="0.15">
      <c r="A23" s="28">
        <v>2</v>
      </c>
      <c r="B23" s="299" t="s">
        <v>212</v>
      </c>
      <c r="C23" s="9">
        <v>41069</v>
      </c>
      <c r="D23" s="9">
        <v>13729</v>
      </c>
      <c r="E23" s="41">
        <v>128.1</v>
      </c>
      <c r="F23" s="41">
        <f t="shared" ref="F23:F32" si="0">SUM(C23/D23*100)</f>
        <v>299.14050549930801</v>
      </c>
      <c r="G23" s="96"/>
    </row>
    <row r="24" spans="1:11" ht="13.5" customHeight="1" x14ac:dyDescent="0.15">
      <c r="A24" s="28">
        <v>3</v>
      </c>
      <c r="B24" s="299" t="s">
        <v>105</v>
      </c>
      <c r="C24" s="9">
        <v>39570</v>
      </c>
      <c r="D24" s="9">
        <v>38761</v>
      </c>
      <c r="E24" s="66">
        <v>95.8</v>
      </c>
      <c r="F24" s="41">
        <f t="shared" si="0"/>
        <v>102.08714945434845</v>
      </c>
      <c r="G24" s="96"/>
    </row>
    <row r="25" spans="1:11" x14ac:dyDescent="0.15">
      <c r="A25" s="28">
        <v>4</v>
      </c>
      <c r="B25" s="299" t="s">
        <v>209</v>
      </c>
      <c r="C25" s="9">
        <v>39419</v>
      </c>
      <c r="D25" s="9">
        <v>51779</v>
      </c>
      <c r="E25" s="41">
        <v>80.7</v>
      </c>
      <c r="F25" s="41">
        <f t="shared" si="0"/>
        <v>76.129318835821465</v>
      </c>
      <c r="G25" s="96"/>
    </row>
    <row r="26" spans="1:11" x14ac:dyDescent="0.15">
      <c r="A26" s="28">
        <v>5</v>
      </c>
      <c r="B26" s="299" t="s">
        <v>115</v>
      </c>
      <c r="C26" s="9">
        <v>29416</v>
      </c>
      <c r="D26" s="9">
        <v>24340</v>
      </c>
      <c r="E26" s="41">
        <v>106.1</v>
      </c>
      <c r="F26" s="41">
        <f t="shared" si="0"/>
        <v>120.85456039441249</v>
      </c>
      <c r="G26" s="96"/>
    </row>
    <row r="27" spans="1:11" ht="13.5" customHeight="1" x14ac:dyDescent="0.15">
      <c r="A27" s="28">
        <v>6</v>
      </c>
      <c r="B27" s="299" t="s">
        <v>109</v>
      </c>
      <c r="C27" s="9">
        <v>20589</v>
      </c>
      <c r="D27" s="9">
        <v>18574</v>
      </c>
      <c r="E27" s="41">
        <v>93</v>
      </c>
      <c r="F27" s="41">
        <f t="shared" si="0"/>
        <v>110.84849790029072</v>
      </c>
      <c r="G27" s="96"/>
      <c r="K27" t="s">
        <v>195</v>
      </c>
    </row>
    <row r="28" spans="1:11" ht="13.5" customHeight="1" x14ac:dyDescent="0.15">
      <c r="A28" s="28">
        <v>7</v>
      </c>
      <c r="B28" s="299" t="s">
        <v>84</v>
      </c>
      <c r="C28" s="9">
        <v>20068</v>
      </c>
      <c r="D28" s="9">
        <v>18215</v>
      </c>
      <c r="E28" s="448">
        <v>103.1</v>
      </c>
      <c r="F28" s="229">
        <f t="shared" si="0"/>
        <v>110.17293439472962</v>
      </c>
      <c r="G28" s="96"/>
    </row>
    <row r="29" spans="1:11" x14ac:dyDescent="0.15">
      <c r="A29" s="28">
        <v>8</v>
      </c>
      <c r="B29" s="299" t="s">
        <v>87</v>
      </c>
      <c r="C29" s="9">
        <v>19871</v>
      </c>
      <c r="D29" s="9">
        <v>19637</v>
      </c>
      <c r="E29" s="41">
        <v>94.4</v>
      </c>
      <c r="F29" s="41">
        <f t="shared" si="0"/>
        <v>101.19162804909101</v>
      </c>
      <c r="G29" s="96"/>
    </row>
    <row r="30" spans="1:11" x14ac:dyDescent="0.15">
      <c r="A30" s="28">
        <v>9</v>
      </c>
      <c r="B30" s="299" t="s">
        <v>86</v>
      </c>
      <c r="C30" s="9">
        <v>17450</v>
      </c>
      <c r="D30" s="9">
        <v>14879</v>
      </c>
      <c r="E30" s="41">
        <v>100.3</v>
      </c>
      <c r="F30" s="229">
        <f t="shared" si="0"/>
        <v>117.27938705558169</v>
      </c>
      <c r="G30" s="96"/>
    </row>
    <row r="31" spans="1:11" ht="14.25" thickBot="1" x14ac:dyDescent="0.2">
      <c r="A31" s="108">
        <v>10</v>
      </c>
      <c r="B31" s="299" t="s">
        <v>110</v>
      </c>
      <c r="C31" s="101">
        <v>16672</v>
      </c>
      <c r="D31" s="101">
        <v>13908</v>
      </c>
      <c r="E31" s="102">
        <v>91.7</v>
      </c>
      <c r="F31" s="102">
        <f t="shared" si="0"/>
        <v>119.87345412712106</v>
      </c>
      <c r="G31" s="104"/>
    </row>
    <row r="32" spans="1:11" ht="14.25" thickBot="1" x14ac:dyDescent="0.2">
      <c r="A32" s="80"/>
      <c r="B32" s="81" t="s">
        <v>63</v>
      </c>
      <c r="C32" s="82">
        <v>427775</v>
      </c>
      <c r="D32" s="82">
        <v>383777</v>
      </c>
      <c r="E32" s="85">
        <v>99.5</v>
      </c>
      <c r="F32" s="107">
        <f t="shared" si="0"/>
        <v>111.46447025225588</v>
      </c>
      <c r="G32" s="121">
        <v>41.7</v>
      </c>
    </row>
    <row r="33" spans="5:6" x14ac:dyDescent="0.15">
      <c r="E33" s="64"/>
      <c r="F33" s="21"/>
    </row>
    <row r="35" spans="5:6" x14ac:dyDescent="0.15">
      <c r="E35" s="64"/>
      <c r="F35" s="21"/>
    </row>
    <row r="36" spans="5:6" x14ac:dyDescent="0.15">
      <c r="E36" s="64"/>
      <c r="F36" s="21"/>
    </row>
    <row r="37" spans="5:6" x14ac:dyDescent="0.15">
      <c r="E37" s="64"/>
      <c r="F37" s="21"/>
    </row>
    <row r="38" spans="5:6" x14ac:dyDescent="0.15">
      <c r="E38" s="64"/>
      <c r="F38" s="21"/>
    </row>
    <row r="39" spans="5:6" x14ac:dyDescent="0.15">
      <c r="E39" s="64"/>
      <c r="F39" s="21"/>
    </row>
    <row r="40" spans="5:6" x14ac:dyDescent="0.15">
      <c r="E40" s="64"/>
      <c r="F40" s="21"/>
    </row>
    <row r="41" spans="5:6" x14ac:dyDescent="0.15">
      <c r="E41" s="64"/>
      <c r="F41" s="21"/>
    </row>
    <row r="42" spans="5:6" x14ac:dyDescent="0.15">
      <c r="E42" s="64"/>
      <c r="F42" s="21"/>
    </row>
    <row r="43" spans="5:6" x14ac:dyDescent="0.15">
      <c r="E43" s="64"/>
      <c r="F43" s="21"/>
    </row>
    <row r="44" spans="5:6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20" t="s">
        <v>87</v>
      </c>
      <c r="C54" s="9">
        <v>25181</v>
      </c>
      <c r="D54" s="9">
        <v>37268</v>
      </c>
      <c r="E54" s="109">
        <v>83.7</v>
      </c>
      <c r="F54" s="41">
        <f>SUM(C54/D54*100)</f>
        <v>67.567350005366535</v>
      </c>
      <c r="G54" s="96"/>
    </row>
    <row r="55" spans="1:8" x14ac:dyDescent="0.15">
      <c r="A55" s="95">
        <v>2</v>
      </c>
      <c r="B55" s="299" t="s">
        <v>84</v>
      </c>
      <c r="C55" s="9">
        <v>8208</v>
      </c>
      <c r="D55" s="9">
        <v>9490</v>
      </c>
      <c r="E55" s="109">
        <v>77.900000000000006</v>
      </c>
      <c r="F55" s="41">
        <f t="shared" ref="F55:F64" si="1">SUM(C55/D55*100)</f>
        <v>86.491043203371973</v>
      </c>
      <c r="G55" s="96"/>
    </row>
    <row r="56" spans="1:8" x14ac:dyDescent="0.15">
      <c r="A56" s="95">
        <v>3</v>
      </c>
      <c r="B56" s="299" t="s">
        <v>107</v>
      </c>
      <c r="C56" s="9">
        <v>8191</v>
      </c>
      <c r="D56" s="9">
        <v>1930</v>
      </c>
      <c r="E56" s="109">
        <v>100.7</v>
      </c>
      <c r="F56" s="41">
        <f t="shared" si="1"/>
        <v>424.40414507772022</v>
      </c>
      <c r="G56" s="96"/>
    </row>
    <row r="57" spans="1:8" x14ac:dyDescent="0.15">
      <c r="A57" s="95">
        <v>4</v>
      </c>
      <c r="B57" s="299" t="s">
        <v>152</v>
      </c>
      <c r="C57" s="9">
        <v>2434</v>
      </c>
      <c r="D57" s="9">
        <v>1164</v>
      </c>
      <c r="E57" s="109">
        <v>104.1</v>
      </c>
      <c r="F57" s="41">
        <f t="shared" si="1"/>
        <v>209.10652920962201</v>
      </c>
      <c r="G57" s="96"/>
      <c r="H57" s="63"/>
    </row>
    <row r="58" spans="1:8" x14ac:dyDescent="0.15">
      <c r="A58" s="95">
        <v>5</v>
      </c>
      <c r="B58" s="299" t="s">
        <v>115</v>
      </c>
      <c r="C58" s="9">
        <v>2389</v>
      </c>
      <c r="D58" s="9">
        <v>1446</v>
      </c>
      <c r="E58" s="70">
        <v>112.2</v>
      </c>
      <c r="F58" s="41">
        <f t="shared" si="1"/>
        <v>165.21438450899032</v>
      </c>
      <c r="G58" s="96"/>
    </row>
    <row r="59" spans="1:8" x14ac:dyDescent="0.15">
      <c r="A59" s="95">
        <v>6</v>
      </c>
      <c r="B59" s="299" t="s">
        <v>113</v>
      </c>
      <c r="C59" s="9">
        <v>2091</v>
      </c>
      <c r="D59" s="9">
        <v>2740</v>
      </c>
      <c r="E59" s="109">
        <v>113</v>
      </c>
      <c r="F59" s="41">
        <f t="shared" si="1"/>
        <v>76.313868613138695</v>
      </c>
      <c r="G59" s="96"/>
    </row>
    <row r="60" spans="1:8" x14ac:dyDescent="0.15">
      <c r="A60" s="95">
        <v>7</v>
      </c>
      <c r="B60" s="299" t="s">
        <v>105</v>
      </c>
      <c r="C60" s="9">
        <v>1444</v>
      </c>
      <c r="D60" s="9">
        <v>1081</v>
      </c>
      <c r="E60" s="109">
        <v>109.2</v>
      </c>
      <c r="F60" s="41">
        <f t="shared" si="1"/>
        <v>133.5800185013876</v>
      </c>
      <c r="G60" s="96"/>
    </row>
    <row r="61" spans="1:8" x14ac:dyDescent="0.15">
      <c r="A61" s="95">
        <v>8</v>
      </c>
      <c r="B61" s="299" t="s">
        <v>159</v>
      </c>
      <c r="C61" s="9">
        <v>1371</v>
      </c>
      <c r="D61" s="9">
        <v>0</v>
      </c>
      <c r="E61" s="535">
        <v>100</v>
      </c>
      <c r="F61" s="535" t="s">
        <v>231</v>
      </c>
      <c r="G61" s="96"/>
    </row>
    <row r="62" spans="1:8" x14ac:dyDescent="0.15">
      <c r="A62" s="95">
        <v>9</v>
      </c>
      <c r="B62" s="299" t="s">
        <v>238</v>
      </c>
      <c r="C62" s="9">
        <v>1069</v>
      </c>
      <c r="D62" s="9">
        <v>575</v>
      </c>
      <c r="E62" s="109">
        <v>96.4</v>
      </c>
      <c r="F62" s="229">
        <f t="shared" si="1"/>
        <v>185.91304347826087</v>
      </c>
      <c r="G62" s="96"/>
    </row>
    <row r="63" spans="1:8" ht="14.25" thickBot="1" x14ac:dyDescent="0.2">
      <c r="A63" s="97">
        <v>10</v>
      </c>
      <c r="B63" s="299" t="s">
        <v>208</v>
      </c>
      <c r="C63" s="98">
        <v>863</v>
      </c>
      <c r="D63" s="98">
        <v>686</v>
      </c>
      <c r="E63" s="110">
        <v>77.7</v>
      </c>
      <c r="F63" s="41">
        <f t="shared" si="1"/>
        <v>125.80174927113703</v>
      </c>
      <c r="G63" s="99"/>
    </row>
    <row r="64" spans="1:8" ht="14.25" thickBot="1" x14ac:dyDescent="0.2">
      <c r="A64" s="80"/>
      <c r="B64" s="81" t="s">
        <v>59</v>
      </c>
      <c r="C64" s="82">
        <v>55639</v>
      </c>
      <c r="D64" s="82">
        <v>59531</v>
      </c>
      <c r="E64" s="83">
        <v>86.1</v>
      </c>
      <c r="F64" s="107">
        <f t="shared" si="1"/>
        <v>93.462229762644682</v>
      </c>
      <c r="G64" s="121">
        <v>127.8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D23" sqref="D2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216</v>
      </c>
      <c r="D20" s="74" t="s">
        <v>215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21339</v>
      </c>
      <c r="D21" s="9">
        <v>21533</v>
      </c>
      <c r="E21" s="109">
        <v>83.8</v>
      </c>
      <c r="F21" s="41">
        <f t="shared" ref="F21:F31" si="0">SUM(C21/D21*100)</f>
        <v>99.099057260948314</v>
      </c>
      <c r="G21" s="96"/>
    </row>
    <row r="22" spans="1:7" x14ac:dyDescent="0.15">
      <c r="A22" s="95">
        <v>2</v>
      </c>
      <c r="B22" s="299" t="s">
        <v>186</v>
      </c>
      <c r="C22" s="9">
        <v>17888</v>
      </c>
      <c r="D22" s="9">
        <v>15948</v>
      </c>
      <c r="E22" s="109">
        <v>96.9</v>
      </c>
      <c r="F22" s="41">
        <f t="shared" si="0"/>
        <v>112.16453473789815</v>
      </c>
      <c r="G22" s="96"/>
    </row>
    <row r="23" spans="1:7" ht="13.5" customHeight="1" x14ac:dyDescent="0.15">
      <c r="A23" s="95">
        <v>3</v>
      </c>
      <c r="B23" s="299" t="s">
        <v>115</v>
      </c>
      <c r="C23" s="9">
        <v>16634</v>
      </c>
      <c r="D23" s="9">
        <v>39450</v>
      </c>
      <c r="E23" s="109">
        <v>77.900000000000006</v>
      </c>
      <c r="F23" s="41">
        <f t="shared" si="0"/>
        <v>42.164765525982254</v>
      </c>
      <c r="G23" s="96"/>
    </row>
    <row r="24" spans="1:7" ht="13.5" customHeight="1" x14ac:dyDescent="0.15">
      <c r="A24" s="95">
        <v>4</v>
      </c>
      <c r="B24" s="299" t="s">
        <v>109</v>
      </c>
      <c r="C24" s="9">
        <v>14089</v>
      </c>
      <c r="D24" s="9">
        <v>7648</v>
      </c>
      <c r="E24" s="109">
        <v>113.8</v>
      </c>
      <c r="F24" s="41">
        <f t="shared" si="0"/>
        <v>184.21809623430963</v>
      </c>
      <c r="G24" s="96"/>
    </row>
    <row r="25" spans="1:7" ht="13.5" customHeight="1" x14ac:dyDescent="0.15">
      <c r="A25" s="95">
        <v>5</v>
      </c>
      <c r="B25" s="299" t="s">
        <v>108</v>
      </c>
      <c r="C25" s="9">
        <v>10931</v>
      </c>
      <c r="D25" s="9">
        <v>8821</v>
      </c>
      <c r="E25" s="109">
        <v>108.1</v>
      </c>
      <c r="F25" s="41">
        <f t="shared" si="0"/>
        <v>123.92019045459699</v>
      </c>
      <c r="G25" s="96"/>
    </row>
    <row r="26" spans="1:7" ht="13.5" customHeight="1" x14ac:dyDescent="0.15">
      <c r="A26" s="95">
        <v>6</v>
      </c>
      <c r="B26" s="299" t="s">
        <v>105</v>
      </c>
      <c r="C26" s="9">
        <v>9631</v>
      </c>
      <c r="D26" s="9">
        <v>14483</v>
      </c>
      <c r="E26" s="109">
        <v>94.8</v>
      </c>
      <c r="F26" s="229">
        <f t="shared" si="0"/>
        <v>66.498653593868667</v>
      </c>
      <c r="G26" s="96"/>
    </row>
    <row r="27" spans="1:7" ht="13.5" customHeight="1" x14ac:dyDescent="0.15">
      <c r="A27" s="95">
        <v>7</v>
      </c>
      <c r="B27" s="299" t="s">
        <v>86</v>
      </c>
      <c r="C27" s="9">
        <v>4106</v>
      </c>
      <c r="D27" s="9">
        <v>4254</v>
      </c>
      <c r="E27" s="109">
        <v>118</v>
      </c>
      <c r="F27" s="229">
        <f t="shared" si="0"/>
        <v>96.520921485660566</v>
      </c>
      <c r="G27" s="96"/>
    </row>
    <row r="28" spans="1:7" ht="13.5" customHeight="1" x14ac:dyDescent="0.15">
      <c r="A28" s="95">
        <v>8</v>
      </c>
      <c r="B28" s="299" t="s">
        <v>114</v>
      </c>
      <c r="C28" s="9">
        <v>3686</v>
      </c>
      <c r="D28" s="9">
        <v>3280</v>
      </c>
      <c r="E28" s="109">
        <v>107.4</v>
      </c>
      <c r="F28" s="41">
        <f t="shared" si="0"/>
        <v>112.3780487804878</v>
      </c>
      <c r="G28" s="96"/>
    </row>
    <row r="29" spans="1:7" ht="13.5" customHeight="1" x14ac:dyDescent="0.15">
      <c r="A29" s="95">
        <v>9</v>
      </c>
      <c r="B29" s="299" t="s">
        <v>159</v>
      </c>
      <c r="C29" s="111">
        <v>3621</v>
      </c>
      <c r="D29" s="101">
        <v>4316</v>
      </c>
      <c r="E29" s="112">
        <v>100.5</v>
      </c>
      <c r="F29" s="41">
        <f t="shared" si="0"/>
        <v>83.897126969416121</v>
      </c>
      <c r="G29" s="96"/>
    </row>
    <row r="30" spans="1:7" ht="13.5" customHeight="1" thickBot="1" x14ac:dyDescent="0.2">
      <c r="A30" s="100">
        <v>10</v>
      </c>
      <c r="B30" s="299" t="s">
        <v>110</v>
      </c>
      <c r="C30" s="101">
        <v>3361</v>
      </c>
      <c r="D30" s="101">
        <v>3632</v>
      </c>
      <c r="E30" s="112">
        <v>104.4</v>
      </c>
      <c r="F30" s="229">
        <f t="shared" si="0"/>
        <v>92.538546255506603</v>
      </c>
      <c r="G30" s="104"/>
    </row>
    <row r="31" spans="1:7" ht="13.5" customHeight="1" thickBot="1" x14ac:dyDescent="0.2">
      <c r="A31" s="80"/>
      <c r="B31" s="81" t="s">
        <v>65</v>
      </c>
      <c r="C31" s="82">
        <v>116514</v>
      </c>
      <c r="D31" s="82">
        <v>138874</v>
      </c>
      <c r="E31" s="83">
        <v>94.7</v>
      </c>
      <c r="F31" s="107">
        <f t="shared" si="0"/>
        <v>83.899073980730734</v>
      </c>
      <c r="G31" s="121">
        <v>86.4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87435</v>
      </c>
      <c r="D54" s="9">
        <v>90566</v>
      </c>
      <c r="E54" s="41">
        <v>96.6</v>
      </c>
      <c r="F54" s="41">
        <f t="shared" ref="F54:F64" si="1">SUM(C54/D54*100)</f>
        <v>96.542852726188627</v>
      </c>
      <c r="G54" s="96"/>
    </row>
    <row r="55" spans="1:7" x14ac:dyDescent="0.15">
      <c r="A55" s="95">
        <v>2</v>
      </c>
      <c r="B55" s="299" t="s">
        <v>110</v>
      </c>
      <c r="C55" s="6">
        <v>39024</v>
      </c>
      <c r="D55" s="9">
        <v>27962</v>
      </c>
      <c r="E55" s="41">
        <v>105.5</v>
      </c>
      <c r="F55" s="41">
        <f t="shared" si="1"/>
        <v>139.56083255847221</v>
      </c>
      <c r="G55" s="96"/>
    </row>
    <row r="56" spans="1:7" x14ac:dyDescent="0.15">
      <c r="A56" s="95">
        <v>3</v>
      </c>
      <c r="B56" s="299" t="s">
        <v>105</v>
      </c>
      <c r="C56" s="6">
        <v>25855</v>
      </c>
      <c r="D56" s="9">
        <v>23678</v>
      </c>
      <c r="E56" s="457">
        <v>97.9</v>
      </c>
      <c r="F56" s="41">
        <f t="shared" si="1"/>
        <v>109.19418869836979</v>
      </c>
      <c r="G56" s="96"/>
    </row>
    <row r="57" spans="1:7" x14ac:dyDescent="0.15">
      <c r="A57" s="95">
        <v>4</v>
      </c>
      <c r="B57" s="299" t="s">
        <v>152</v>
      </c>
      <c r="C57" s="6">
        <v>21805</v>
      </c>
      <c r="D57" s="6">
        <v>21328</v>
      </c>
      <c r="E57" s="41">
        <v>89.5</v>
      </c>
      <c r="F57" s="41">
        <f t="shared" si="1"/>
        <v>102.23649662415603</v>
      </c>
      <c r="G57" s="96"/>
    </row>
    <row r="58" spans="1:7" x14ac:dyDescent="0.15">
      <c r="A58" s="95">
        <v>5</v>
      </c>
      <c r="B58" s="299" t="s">
        <v>87</v>
      </c>
      <c r="C58" s="6">
        <v>21787</v>
      </c>
      <c r="D58" s="9">
        <v>23839</v>
      </c>
      <c r="E58" s="41">
        <v>90</v>
      </c>
      <c r="F58" s="41">
        <f t="shared" si="1"/>
        <v>91.392256386593402</v>
      </c>
      <c r="G58" s="96"/>
    </row>
    <row r="59" spans="1:7" x14ac:dyDescent="0.15">
      <c r="A59" s="95">
        <v>6</v>
      </c>
      <c r="B59" s="299" t="s">
        <v>108</v>
      </c>
      <c r="C59" s="6">
        <v>20905</v>
      </c>
      <c r="D59" s="9">
        <v>17087</v>
      </c>
      <c r="E59" s="41">
        <v>93.1</v>
      </c>
      <c r="F59" s="41">
        <f t="shared" si="1"/>
        <v>122.34447240592263</v>
      </c>
      <c r="G59" s="96"/>
    </row>
    <row r="60" spans="1:7" x14ac:dyDescent="0.15">
      <c r="A60" s="95">
        <v>7</v>
      </c>
      <c r="B60" s="299" t="s">
        <v>240</v>
      </c>
      <c r="C60" s="6">
        <v>16335</v>
      </c>
      <c r="D60" s="9">
        <v>13858</v>
      </c>
      <c r="E60" s="41">
        <v>104.3</v>
      </c>
      <c r="F60" s="41">
        <f t="shared" si="1"/>
        <v>117.87415211430221</v>
      </c>
      <c r="G60" s="96"/>
    </row>
    <row r="61" spans="1:7" x14ac:dyDescent="0.15">
      <c r="A61" s="95">
        <v>8</v>
      </c>
      <c r="B61" s="299" t="s">
        <v>241</v>
      </c>
      <c r="C61" s="6">
        <v>14729</v>
      </c>
      <c r="D61" s="101">
        <v>13000</v>
      </c>
      <c r="E61" s="41">
        <v>87.5</v>
      </c>
      <c r="F61" s="41">
        <f t="shared" si="1"/>
        <v>113.3</v>
      </c>
      <c r="G61" s="96"/>
    </row>
    <row r="62" spans="1:7" x14ac:dyDescent="0.15">
      <c r="A62" s="95">
        <v>9</v>
      </c>
      <c r="B62" s="299" t="s">
        <v>242</v>
      </c>
      <c r="C62" s="111">
        <v>13423</v>
      </c>
      <c r="D62" s="101">
        <v>7894</v>
      </c>
      <c r="E62" s="102">
        <v>89.2</v>
      </c>
      <c r="F62" s="41">
        <f t="shared" si="1"/>
        <v>170.04053711679757</v>
      </c>
      <c r="G62" s="96"/>
    </row>
    <row r="63" spans="1:7" ht="14.25" thickBot="1" x14ac:dyDescent="0.2">
      <c r="A63" s="100">
        <v>10</v>
      </c>
      <c r="B63" s="299" t="s">
        <v>243</v>
      </c>
      <c r="C63" s="111">
        <v>12733</v>
      </c>
      <c r="D63" s="101">
        <v>14188</v>
      </c>
      <c r="E63" s="102">
        <v>112.3</v>
      </c>
      <c r="F63" s="102">
        <f t="shared" si="1"/>
        <v>89.744854806879047</v>
      </c>
      <c r="G63" s="104"/>
    </row>
    <row r="64" spans="1:7" ht="14.25" thickBot="1" x14ac:dyDescent="0.2">
      <c r="A64" s="80"/>
      <c r="B64" s="81" t="s">
        <v>61</v>
      </c>
      <c r="C64" s="82">
        <v>328569</v>
      </c>
      <c r="D64" s="82">
        <v>303535</v>
      </c>
      <c r="E64" s="85">
        <v>96.9</v>
      </c>
      <c r="F64" s="107">
        <f t="shared" si="1"/>
        <v>108.24748381570495</v>
      </c>
      <c r="G64" s="121">
        <v>66.400000000000006</v>
      </c>
    </row>
    <row r="65" spans="4:9" x14ac:dyDescent="0.15">
      <c r="D65" s="528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G71" sqref="G71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145</v>
      </c>
      <c r="O16" s="209" t="s">
        <v>147</v>
      </c>
    </row>
    <row r="17" spans="1:27" ht="11.1" customHeight="1" x14ac:dyDescent="0.15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4">
        <f>SUM(B17:M17)</f>
        <v>786.30000000000007</v>
      </c>
      <c r="O17" s="283">
        <v>98.6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4">
        <f>SUM(B18:M18)</f>
        <v>903.59999999999991</v>
      </c>
      <c r="O18" s="283">
        <f t="shared" ref="O18:O20" si="0">ROUND(N18/N17*100,1)</f>
        <v>114.9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4">
        <f>SUM(B19:M19)</f>
        <v>933.6</v>
      </c>
      <c r="O19" s="283">
        <f t="shared" si="0"/>
        <v>103.3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215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4">
        <f>SUM(B20:M20)</f>
        <v>909.7</v>
      </c>
      <c r="O20" s="283">
        <f t="shared" si="0"/>
        <v>97.4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214</v>
      </c>
      <c r="B21" s="206">
        <v>60.4</v>
      </c>
      <c r="C21" s="206">
        <v>67.900000000000006</v>
      </c>
      <c r="D21" s="206">
        <v>64.7</v>
      </c>
      <c r="E21" s="206">
        <v>74.900000000000006</v>
      </c>
      <c r="F21" s="206">
        <v>58.4</v>
      </c>
      <c r="G21" s="206">
        <v>62.5</v>
      </c>
      <c r="H21" s="208"/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1">
        <v>75.900000000000006</v>
      </c>
      <c r="N42" s="288">
        <f>SUM(B42:M42)/12</f>
        <v>84.424999999999997</v>
      </c>
      <c r="O42" s="283">
        <v>102.4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1">
        <v>78.099999999999994</v>
      </c>
      <c r="N43" s="288">
        <f>SUM(B43:M43)/12</f>
        <v>83.716666666666654</v>
      </c>
      <c r="O43" s="283">
        <f>ROUND(N43/N42*100,1)</f>
        <v>99.2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1">
        <v>78.3</v>
      </c>
      <c r="N44" s="288">
        <f>SUM(B44:M44)/12</f>
        <v>86.158333333333346</v>
      </c>
      <c r="O44" s="283">
        <f t="shared" ref="O44:O45" si="1">ROUND(N44/N43*100,1)</f>
        <v>102.9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215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1">
        <v>80.2</v>
      </c>
      <c r="N45" s="288">
        <f>SUM(B45:M45)/12</f>
        <v>87.550000000000011</v>
      </c>
      <c r="O45" s="283">
        <f t="shared" si="1"/>
        <v>101.6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214</v>
      </c>
      <c r="B46" s="215">
        <v>83.7</v>
      </c>
      <c r="C46" s="215">
        <v>85.3</v>
      </c>
      <c r="D46" s="215">
        <v>80</v>
      </c>
      <c r="E46" s="215">
        <v>85.9</v>
      </c>
      <c r="F46" s="215">
        <v>87.6</v>
      </c>
      <c r="G46" s="215">
        <v>86.2</v>
      </c>
      <c r="H46" s="215"/>
      <c r="I46" s="215"/>
      <c r="J46" s="215"/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146</v>
      </c>
      <c r="O65" s="389" t="s">
        <v>147</v>
      </c>
    </row>
    <row r="66" spans="1:26" ht="11.1" customHeight="1" x14ac:dyDescent="0.15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7">
        <f>SUM(B66:M66)/12</f>
        <v>77.633333333333326</v>
      </c>
      <c r="O66" s="388">
        <v>96.5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7">
        <f>SUM(B67:M67)/12</f>
        <v>89.88333333333334</v>
      </c>
      <c r="O67" s="388">
        <f>ROUND(N67/N66*100,1)</f>
        <v>115.8</v>
      </c>
      <c r="P67" s="23"/>
      <c r="Q67" s="477"/>
      <c r="R67" s="477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7">
        <f>SUM(B68:M68)/12</f>
        <v>90.25</v>
      </c>
      <c r="O68" s="283">
        <f t="shared" ref="O68:O69" si="2">ROUND(N68/N67*100,1)</f>
        <v>100.4</v>
      </c>
      <c r="P68" s="23"/>
      <c r="Q68" s="477"/>
      <c r="R68" s="477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215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7">
        <f>SUM(B69:M69)/12</f>
        <v>86.558333333333337</v>
      </c>
      <c r="O69" s="283">
        <f t="shared" si="2"/>
        <v>95.9</v>
      </c>
      <c r="P69" s="23"/>
      <c r="Q69" s="477"/>
      <c r="R69" s="477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214</v>
      </c>
      <c r="B70" s="206">
        <v>71.5</v>
      </c>
      <c r="C70" s="206">
        <v>79.400000000000006</v>
      </c>
      <c r="D70" s="206">
        <v>81.5</v>
      </c>
      <c r="E70" s="206">
        <v>86.7</v>
      </c>
      <c r="F70" s="206">
        <v>66.3</v>
      </c>
      <c r="G70" s="206">
        <v>72.8</v>
      </c>
      <c r="H70" s="206"/>
      <c r="I70" s="206"/>
      <c r="J70" s="206"/>
      <c r="K70" s="206"/>
      <c r="L70" s="206"/>
      <c r="M70" s="207"/>
      <c r="N70" s="287"/>
      <c r="O70" s="283"/>
      <c r="P70" s="23"/>
      <c r="Q70" s="221"/>
      <c r="R70" s="478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G76" sqref="G76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145</v>
      </c>
      <c r="O18" s="282" t="s">
        <v>147</v>
      </c>
    </row>
    <row r="19" spans="1:18" ht="11.1" customHeight="1" x14ac:dyDescent="0.15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8">
        <f>SUM(B19:M19)</f>
        <v>158.5</v>
      </c>
      <c r="O19" s="288">
        <v>97.3</v>
      </c>
      <c r="Q19" s="290"/>
      <c r="R19" s="290"/>
    </row>
    <row r="20" spans="1:18" ht="11.1" customHeight="1" x14ac:dyDescent="0.15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8">
        <f>SUM(B20:M20)</f>
        <v>176.90000000000003</v>
      </c>
      <c r="O20" s="288">
        <f>ROUND(N20/N19*100,1)</f>
        <v>111.6</v>
      </c>
      <c r="Q20" s="290"/>
      <c r="R20" s="290"/>
    </row>
    <row r="21" spans="1:18" ht="11.1" customHeight="1" x14ac:dyDescent="0.15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8">
        <f>SUM(B21:M21)</f>
        <v>172.3</v>
      </c>
      <c r="O21" s="288">
        <f t="shared" ref="O21:O22" si="0">ROUND(N21/N20*100,1)</f>
        <v>97.4</v>
      </c>
      <c r="Q21" s="290"/>
      <c r="R21" s="290"/>
    </row>
    <row r="22" spans="1:18" ht="11.1" customHeight="1" x14ac:dyDescent="0.15">
      <c r="A22" s="10" t="s">
        <v>215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8">
        <f>SUM(B22:M22)</f>
        <v>167.2</v>
      </c>
      <c r="O22" s="288">
        <f t="shared" si="0"/>
        <v>97</v>
      </c>
      <c r="Q22" s="290"/>
      <c r="R22" s="290"/>
    </row>
    <row r="23" spans="1:18" ht="11.1" customHeight="1" x14ac:dyDescent="0.15">
      <c r="A23" s="10" t="s">
        <v>221</v>
      </c>
      <c r="B23" s="215">
        <v>11.4</v>
      </c>
      <c r="C23" s="215">
        <v>13.5</v>
      </c>
      <c r="D23" s="215">
        <v>13.7</v>
      </c>
      <c r="E23" s="215">
        <v>13.4</v>
      </c>
      <c r="F23" s="215">
        <v>13.1</v>
      </c>
      <c r="G23" s="215">
        <v>12.4</v>
      </c>
      <c r="H23" s="215"/>
      <c r="I23" s="215"/>
      <c r="J23" s="215"/>
      <c r="K23" s="215"/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146</v>
      </c>
      <c r="O42" s="282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8">
        <f>SUM(B43:M43)/12</f>
        <v>23.383333333333336</v>
      </c>
      <c r="O43" s="288">
        <v>98.4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8">
        <f>SUM(B44:M44)/12</f>
        <v>23.074999999999999</v>
      </c>
      <c r="O44" s="288">
        <f>ROUND(N44/N43*100,1)</f>
        <v>98.7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8">
        <f>SUM(B45:M45)/12</f>
        <v>23.683333333333334</v>
      </c>
      <c r="O45" s="288">
        <f t="shared" ref="O45:O46" si="1">ROUND(N45/N44*100,1)</f>
        <v>102.6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215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8">
        <f>SUM(B46:M46)/12</f>
        <v>24.491666666666664</v>
      </c>
      <c r="O46" s="288">
        <f t="shared" si="1"/>
        <v>103.4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221</v>
      </c>
      <c r="B47" s="215">
        <v>22.9</v>
      </c>
      <c r="C47" s="215">
        <v>22.7</v>
      </c>
      <c r="D47" s="215">
        <v>23</v>
      </c>
      <c r="E47" s="215">
        <v>23.1</v>
      </c>
      <c r="F47" s="215">
        <v>24.7</v>
      </c>
      <c r="G47" s="215">
        <v>24.6</v>
      </c>
      <c r="H47" s="215"/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146</v>
      </c>
      <c r="O70" s="282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7">
        <f>SUM(B71:M71)/12</f>
        <v>57.04999999999999</v>
      </c>
      <c r="O71" s="288">
        <v>100.4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7">
        <f>SUM(B72:M72)/12</f>
        <v>63.591666666666661</v>
      </c>
      <c r="O72" s="288">
        <f t="shared" ref="O72:O74" si="2">ROUND(N72/N71*100,1)</f>
        <v>111.5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7">
        <f>SUM(B73:M73)/12</f>
        <v>60.541666666666657</v>
      </c>
      <c r="O73" s="288">
        <f t="shared" si="2"/>
        <v>95.2</v>
      </c>
      <c r="Q73" s="390"/>
      <c r="R73" s="390"/>
    </row>
    <row r="74" spans="1:26" ht="11.1" customHeight="1" x14ac:dyDescent="0.15">
      <c r="A74" s="10" t="s">
        <v>215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7">
        <f>SUM(B74:M74)/12</f>
        <v>57</v>
      </c>
      <c r="O74" s="288">
        <f t="shared" si="2"/>
        <v>94.2</v>
      </c>
      <c r="Q74" s="390"/>
      <c r="R74" s="390"/>
    </row>
    <row r="75" spans="1:26" ht="11.1" customHeight="1" x14ac:dyDescent="0.15">
      <c r="A75" s="10" t="s">
        <v>221</v>
      </c>
      <c r="B75" s="206">
        <v>50.6</v>
      </c>
      <c r="C75" s="206">
        <v>59.7</v>
      </c>
      <c r="D75" s="206">
        <v>59.2</v>
      </c>
      <c r="E75" s="206">
        <v>58</v>
      </c>
      <c r="F75" s="206">
        <v>51.7</v>
      </c>
      <c r="G75" s="206">
        <v>50.6</v>
      </c>
      <c r="H75" s="206"/>
      <c r="I75" s="206"/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G89" sqref="G89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16" t="s">
        <v>147</v>
      </c>
      <c r="AA24" s="1"/>
    </row>
    <row r="25" spans="1:27" ht="11.1" customHeight="1" x14ac:dyDescent="0.15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8">
        <f>SUM(B25:M25)</f>
        <v>213.8</v>
      </c>
      <c r="O25" s="208">
        <v>102.9</v>
      </c>
      <c r="Q25" s="21"/>
      <c r="R25" s="21"/>
      <c r="AA25" s="1"/>
    </row>
    <row r="26" spans="1:27" ht="11.1" customHeight="1" x14ac:dyDescent="0.15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8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 x14ac:dyDescent="0.15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8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 x14ac:dyDescent="0.15">
      <c r="A28" s="10" t="s">
        <v>215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8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 x14ac:dyDescent="0.15">
      <c r="A29" s="10" t="s">
        <v>214</v>
      </c>
      <c r="B29" s="215">
        <v>18</v>
      </c>
      <c r="C29" s="215">
        <v>21.8</v>
      </c>
      <c r="D29" s="215">
        <v>22.1</v>
      </c>
      <c r="E29" s="215">
        <v>19</v>
      </c>
      <c r="F29" s="215">
        <v>19.3</v>
      </c>
      <c r="G29" s="215">
        <v>17.8</v>
      </c>
      <c r="H29" s="215"/>
      <c r="I29" s="215"/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8">
        <f t="shared" ref="N54:N56" si="1">SUM(B54:M54)/12</f>
        <v>38.85</v>
      </c>
      <c r="O54" s="393">
        <v>114.2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8">
        <f t="shared" si="1"/>
        <v>37.083333333333329</v>
      </c>
      <c r="O55" s="393">
        <f>ROUND(N55/N54*100,1)</f>
        <v>95.5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8">
        <f t="shared" si="1"/>
        <v>39.15</v>
      </c>
      <c r="O56" s="393">
        <f t="shared" ref="O56:O57" si="2">ROUND(N56/N55*100,1)</f>
        <v>105.6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215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8">
        <f>SUM(B57:M57)/12</f>
        <v>39.9</v>
      </c>
      <c r="O57" s="393">
        <f t="shared" si="2"/>
        <v>101.9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214</v>
      </c>
      <c r="B58" s="215">
        <v>40.5</v>
      </c>
      <c r="C58" s="215">
        <v>42.5</v>
      </c>
      <c r="D58" s="215">
        <v>41.8</v>
      </c>
      <c r="E58" s="215">
        <v>40.1</v>
      </c>
      <c r="F58" s="215">
        <v>43</v>
      </c>
      <c r="G58" s="215">
        <v>42.8</v>
      </c>
      <c r="H58" s="215"/>
      <c r="I58" s="215"/>
      <c r="J58" s="215"/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</row>
    <row r="84" spans="1:18" s="212" customFormat="1" ht="11.1" customHeight="1" x14ac:dyDescent="0.15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7">
        <f t="shared" ref="N84:N87" si="3">SUM(B84:M84)/12</f>
        <v>45.783333333333331</v>
      </c>
      <c r="O84" s="393">
        <v>90.1</v>
      </c>
      <c r="Q84" s="392"/>
      <c r="R84" s="392"/>
    </row>
    <row r="85" spans="1:18" s="212" customFormat="1" ht="11.1" customHeight="1" x14ac:dyDescent="0.15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7">
        <f t="shared" si="3"/>
        <v>51.68333333333333</v>
      </c>
      <c r="O85" s="393">
        <f>ROUND(N85/N84*100,1)</f>
        <v>112.9</v>
      </c>
      <c r="Q85" s="392"/>
      <c r="R85" s="392"/>
    </row>
    <row r="86" spans="1:18" s="212" customFormat="1" ht="11.1" customHeight="1" x14ac:dyDescent="0.15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7">
        <f t="shared" si="3"/>
        <v>50.908333333333331</v>
      </c>
      <c r="O86" s="393">
        <f t="shared" ref="O86:O87" si="4">ROUND(N86/N85*100,1)</f>
        <v>98.5</v>
      </c>
      <c r="Q86" s="392"/>
      <c r="R86" s="392"/>
    </row>
    <row r="87" spans="1:18" s="212" customFormat="1" ht="11.1" customHeight="1" x14ac:dyDescent="0.15">
      <c r="A87" s="10" t="s">
        <v>215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7">
        <f t="shared" si="3"/>
        <v>47.525000000000006</v>
      </c>
      <c r="O87" s="393">
        <f t="shared" si="4"/>
        <v>93.4</v>
      </c>
      <c r="Q87" s="392"/>
      <c r="R87" s="392"/>
    </row>
    <row r="88" spans="1:18" ht="11.1" customHeight="1" x14ac:dyDescent="0.15">
      <c r="A88" s="10" t="s">
        <v>214</v>
      </c>
      <c r="B88" s="206">
        <v>43.5</v>
      </c>
      <c r="C88" s="208">
        <v>50</v>
      </c>
      <c r="D88" s="206">
        <v>53.2</v>
      </c>
      <c r="E88" s="206">
        <v>48.5</v>
      </c>
      <c r="F88" s="206">
        <v>42.9</v>
      </c>
      <c r="G88" s="206">
        <v>41.7</v>
      </c>
      <c r="H88" s="208"/>
      <c r="I88" s="206"/>
      <c r="J88" s="206"/>
      <c r="K88" s="206"/>
      <c r="L88" s="206"/>
      <c r="M88" s="206"/>
      <c r="N88" s="287"/>
      <c r="O88" s="393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6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G89" sqref="G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8">
        <f>SUM(B25:M25)</f>
        <v>470.6</v>
      </c>
      <c r="O25" s="283">
        <v>101.5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8">
        <f>SUM(B26:M26)</f>
        <v>478.00000000000006</v>
      </c>
      <c r="O26" s="283">
        <f>ROUND(N26/N25*100,1)</f>
        <v>101.6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17">
        <f>SUM(B27:M27)</f>
        <v>553.70000000000005</v>
      </c>
      <c r="O27" s="283">
        <f t="shared" ref="O27:O28" si="0">ROUND(N27/N26*100,1)</f>
        <v>115.8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215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17">
        <f>SUM(B28:M28)</f>
        <v>678.8</v>
      </c>
      <c r="O28" s="283">
        <f t="shared" si="0"/>
        <v>122.6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222</v>
      </c>
      <c r="B29" s="220">
        <v>47.8</v>
      </c>
      <c r="C29" s="220">
        <v>44.8</v>
      </c>
      <c r="D29" s="220">
        <v>52.1</v>
      </c>
      <c r="E29" s="220">
        <v>55.6</v>
      </c>
      <c r="F29" s="220">
        <v>47.6</v>
      </c>
      <c r="G29" s="220">
        <v>72.400000000000006</v>
      </c>
      <c r="H29" s="220"/>
      <c r="I29" s="220"/>
      <c r="J29" s="220"/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8">
        <f>SUM(B54:M54)/12</f>
        <v>46.633333333333326</v>
      </c>
      <c r="O54" s="283">
        <v>112.7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8">
        <f>SUM(B55:M55)/12</f>
        <v>47.983333333333327</v>
      </c>
      <c r="O55" s="283">
        <f>ROUND(N55/N54*100,1)</f>
        <v>102.9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8">
        <f>SUM(B56:M56)/12</f>
        <v>48.19166666666667</v>
      </c>
      <c r="O56" s="283">
        <f t="shared" ref="O56:O57" si="1">ROUND(N56/N55*100,1)</f>
        <v>100.4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215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8">
        <f>SUM(B57:M57)/12</f>
        <v>59.06666666666667</v>
      </c>
      <c r="O57" s="283">
        <f t="shared" si="1"/>
        <v>122.6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222</v>
      </c>
      <c r="B58" s="220">
        <v>65.900000000000006</v>
      </c>
      <c r="C58" s="220">
        <v>65.900000000000006</v>
      </c>
      <c r="D58" s="220">
        <v>60.8</v>
      </c>
      <c r="E58" s="220">
        <v>61</v>
      </c>
      <c r="F58" s="220">
        <v>64.599999999999994</v>
      </c>
      <c r="G58" s="220">
        <v>55.6</v>
      </c>
      <c r="H58" s="220"/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7">
        <f>SUM(B84:M84)/12</f>
        <v>84.041666666666657</v>
      </c>
      <c r="O84" s="208">
        <v>90.2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7">
        <f>SUM(B85:M85)/12</f>
        <v>82.891666666666666</v>
      </c>
      <c r="O85" s="208">
        <f>ROUND(N85/N84*100,1)</f>
        <v>98.6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7">
        <f>SUM(B86:M86)/12</f>
        <v>95.975000000000009</v>
      </c>
      <c r="O86" s="208">
        <f t="shared" ref="O86:O88" si="2">ROUND(N86/N85*100,1)</f>
        <v>115.8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215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7">
        <f>SUM(B87:M87)/12</f>
        <v>95.733333333333334</v>
      </c>
      <c r="O87" s="208">
        <f t="shared" si="2"/>
        <v>99.7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222</v>
      </c>
      <c r="B88" s="15">
        <v>71.8</v>
      </c>
      <c r="C88" s="15">
        <v>67.900000000000006</v>
      </c>
      <c r="D88" s="15">
        <v>86.3</v>
      </c>
      <c r="E88" s="15">
        <v>91.1</v>
      </c>
      <c r="F88" s="15">
        <v>72.900000000000006</v>
      </c>
      <c r="G88" s="15">
        <v>127.8</v>
      </c>
      <c r="H88" s="15"/>
      <c r="I88" s="15"/>
      <c r="J88" s="15"/>
      <c r="K88" s="15"/>
      <c r="L88" s="15"/>
      <c r="M88" s="15"/>
      <c r="N88" s="287">
        <f>SUM(B88:M88)/12</f>
        <v>43.15</v>
      </c>
      <c r="O88" s="208">
        <f t="shared" si="2"/>
        <v>45.1</v>
      </c>
      <c r="P88" s="57"/>
      <c r="Q88" s="479"/>
      <c r="R88" s="479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4"/>
      <c r="D89" s="488"/>
    </row>
    <row r="90" spans="1:26" s="511" customFormat="1" ht="9.9499999999999993" customHeight="1" x14ac:dyDescent="0.15">
      <c r="D90" s="48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G89" sqref="G89"/>
    </sheetView>
  </sheetViews>
  <sheetFormatPr defaultRowHeight="9.9499999999999993" customHeight="1" x14ac:dyDescent="0.15"/>
  <cols>
    <col min="1" max="1" width="8" style="498" customWidth="1"/>
    <col min="2" max="13" width="6.125" style="498" customWidth="1"/>
    <col min="14" max="26" width="7.625" style="498" customWidth="1"/>
    <col min="27" max="16384" width="9" style="498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2" t="s">
        <v>196</v>
      </c>
      <c r="B25" s="483">
        <v>65.8</v>
      </c>
      <c r="C25" s="483">
        <v>77.2</v>
      </c>
      <c r="D25" s="483">
        <v>98.6</v>
      </c>
      <c r="E25" s="483">
        <v>102.1</v>
      </c>
      <c r="F25" s="483">
        <v>107.9</v>
      </c>
      <c r="G25" s="483">
        <v>110.2</v>
      </c>
      <c r="H25" s="483">
        <v>110.1</v>
      </c>
      <c r="I25" s="483">
        <v>92.2</v>
      </c>
      <c r="J25" s="483">
        <v>93.8</v>
      </c>
      <c r="K25" s="483">
        <v>96.7</v>
      </c>
      <c r="L25" s="483">
        <v>111.1</v>
      </c>
      <c r="M25" s="483">
        <v>104.1</v>
      </c>
      <c r="N25" s="288">
        <f>SUM(B25:M25)</f>
        <v>1169.8</v>
      </c>
      <c r="O25" s="283">
        <v>117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2" t="s">
        <v>203</v>
      </c>
      <c r="B26" s="483">
        <v>86.4</v>
      </c>
      <c r="C26" s="483">
        <v>105.9</v>
      </c>
      <c r="D26" s="483">
        <v>115.8</v>
      </c>
      <c r="E26" s="483">
        <v>124.6</v>
      </c>
      <c r="F26" s="483">
        <v>121.9</v>
      </c>
      <c r="G26" s="483">
        <v>135.4</v>
      </c>
      <c r="H26" s="483">
        <v>137.80000000000001</v>
      </c>
      <c r="I26" s="483">
        <v>127</v>
      </c>
      <c r="J26" s="483">
        <v>126.1</v>
      </c>
      <c r="K26" s="483">
        <v>125.2</v>
      </c>
      <c r="L26" s="483">
        <v>122.8</v>
      </c>
      <c r="M26" s="483">
        <v>110</v>
      </c>
      <c r="N26" s="484">
        <f>SUM(B26:M26)</f>
        <v>1438.8999999999999</v>
      </c>
      <c r="O26" s="485">
        <f>ROUND(N26/N25*100,1)</f>
        <v>123</v>
      </c>
      <c r="P26" s="489"/>
      <c r="Q26" s="490"/>
      <c r="R26" s="490"/>
      <c r="S26" s="489"/>
      <c r="T26" s="489"/>
      <c r="U26" s="489"/>
      <c r="V26" s="489"/>
      <c r="W26" s="489"/>
      <c r="X26" s="489"/>
      <c r="Y26" s="489"/>
      <c r="Z26" s="48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2" t="s">
        <v>206</v>
      </c>
      <c r="B27" s="483">
        <v>91</v>
      </c>
      <c r="C27" s="483">
        <v>88.5</v>
      </c>
      <c r="D27" s="483">
        <v>127.1</v>
      </c>
      <c r="E27" s="483">
        <v>123.6</v>
      </c>
      <c r="F27" s="483">
        <v>127.3</v>
      </c>
      <c r="G27" s="483">
        <v>123.9</v>
      </c>
      <c r="H27" s="483">
        <v>147.6</v>
      </c>
      <c r="I27" s="483">
        <v>123.9</v>
      </c>
      <c r="J27" s="483">
        <v>121.8</v>
      </c>
      <c r="K27" s="483">
        <v>131</v>
      </c>
      <c r="L27" s="483">
        <v>110.3</v>
      </c>
      <c r="M27" s="483">
        <v>106.5</v>
      </c>
      <c r="N27" s="484">
        <f>SUM(B27:M27)</f>
        <v>1422.5</v>
      </c>
      <c r="O27" s="485">
        <f t="shared" ref="O27:O28" si="0">ROUND(N27/N26*100,1)</f>
        <v>98.9</v>
      </c>
      <c r="P27" s="489"/>
      <c r="Q27" s="490"/>
      <c r="R27" s="490"/>
      <c r="S27" s="489"/>
      <c r="T27" s="489"/>
      <c r="U27" s="489"/>
      <c r="V27" s="489"/>
      <c r="W27" s="489"/>
      <c r="X27" s="489"/>
      <c r="Y27" s="489"/>
      <c r="Z27" s="48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2" t="s">
        <v>215</v>
      </c>
      <c r="B28" s="483">
        <v>96.4</v>
      </c>
      <c r="C28" s="483">
        <v>100.8</v>
      </c>
      <c r="D28" s="483">
        <v>119.9</v>
      </c>
      <c r="E28" s="483">
        <v>122</v>
      </c>
      <c r="F28" s="483">
        <v>123.5</v>
      </c>
      <c r="G28" s="483">
        <v>126.2</v>
      </c>
      <c r="H28" s="483">
        <v>126.9</v>
      </c>
      <c r="I28" s="483">
        <v>97.5</v>
      </c>
      <c r="J28" s="483">
        <v>114.1</v>
      </c>
      <c r="K28" s="483">
        <v>104.1</v>
      </c>
      <c r="L28" s="483">
        <v>95.1</v>
      </c>
      <c r="M28" s="483">
        <v>110</v>
      </c>
      <c r="N28" s="484">
        <f>SUM(B28:M28)</f>
        <v>1336.4999999999998</v>
      </c>
      <c r="O28" s="485">
        <f t="shared" si="0"/>
        <v>94</v>
      </c>
      <c r="P28" s="489"/>
      <c r="Q28" s="490"/>
      <c r="R28" s="490"/>
      <c r="S28" s="489"/>
      <c r="T28" s="489"/>
      <c r="U28" s="489"/>
      <c r="V28" s="489"/>
      <c r="W28" s="489"/>
      <c r="X28" s="489"/>
      <c r="Y28" s="489"/>
      <c r="Z28" s="48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2" t="s">
        <v>223</v>
      </c>
      <c r="B29" s="483">
        <v>84.4</v>
      </c>
      <c r="C29" s="483">
        <v>90.2</v>
      </c>
      <c r="D29" s="483">
        <v>113.2</v>
      </c>
      <c r="E29" s="483">
        <v>112.9</v>
      </c>
      <c r="F29" s="483">
        <v>92.8</v>
      </c>
      <c r="G29" s="483">
        <v>100.2</v>
      </c>
      <c r="H29" s="483"/>
      <c r="I29" s="483"/>
      <c r="J29" s="483"/>
      <c r="K29" s="483"/>
      <c r="L29" s="483"/>
      <c r="M29" s="483"/>
      <c r="N29" s="484"/>
      <c r="O29" s="485"/>
      <c r="P29" s="489"/>
      <c r="Q29" s="491"/>
      <c r="R29" s="491"/>
      <c r="S29" s="489"/>
      <c r="T29" s="489"/>
      <c r="U29" s="489"/>
      <c r="V29" s="489"/>
      <c r="W29" s="489"/>
      <c r="X29" s="489"/>
      <c r="Y29" s="489"/>
      <c r="Z29" s="48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2"/>
      <c r="B53" s="493" t="s">
        <v>89</v>
      </c>
      <c r="C53" s="493" t="s">
        <v>90</v>
      </c>
      <c r="D53" s="493" t="s">
        <v>91</v>
      </c>
      <c r="E53" s="493" t="s">
        <v>92</v>
      </c>
      <c r="F53" s="493" t="s">
        <v>93</v>
      </c>
      <c r="G53" s="493" t="s">
        <v>94</v>
      </c>
      <c r="H53" s="493" t="s">
        <v>95</v>
      </c>
      <c r="I53" s="493" t="s">
        <v>96</v>
      </c>
      <c r="J53" s="493" t="s">
        <v>97</v>
      </c>
      <c r="K53" s="493" t="s">
        <v>98</v>
      </c>
      <c r="L53" s="493" t="s">
        <v>99</v>
      </c>
      <c r="M53" s="493" t="s">
        <v>100</v>
      </c>
      <c r="N53" s="494" t="s">
        <v>146</v>
      </c>
      <c r="O53" s="495" t="s">
        <v>148</v>
      </c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88"/>
      <c r="AB53" s="488"/>
      <c r="AC53" s="488"/>
      <c r="AD53" s="488"/>
      <c r="AE53" s="488"/>
      <c r="AF53" s="488"/>
      <c r="AG53" s="488"/>
      <c r="AH53" s="488"/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/>
      <c r="AT53" s="488"/>
      <c r="AU53" s="488"/>
      <c r="AV53" s="488"/>
    </row>
    <row r="54" spans="1:48" s="415" customFormat="1" ht="11.1" customHeight="1" x14ac:dyDescent="0.15">
      <c r="A54" s="482" t="s">
        <v>196</v>
      </c>
      <c r="B54" s="483">
        <v>84</v>
      </c>
      <c r="C54" s="483">
        <v>84.8</v>
      </c>
      <c r="D54" s="483">
        <v>92.1</v>
      </c>
      <c r="E54" s="483">
        <v>91.6</v>
      </c>
      <c r="F54" s="483">
        <v>101.2</v>
      </c>
      <c r="G54" s="483">
        <v>98.3</v>
      </c>
      <c r="H54" s="483">
        <v>99.7</v>
      </c>
      <c r="I54" s="483">
        <v>93.7</v>
      </c>
      <c r="J54" s="483">
        <v>97.1</v>
      </c>
      <c r="K54" s="483">
        <v>93.4</v>
      </c>
      <c r="L54" s="483">
        <v>102.6</v>
      </c>
      <c r="M54" s="483">
        <v>94.6</v>
      </c>
      <c r="N54" s="484">
        <f>SUM(B54:M54)/12</f>
        <v>94.424999999999997</v>
      </c>
      <c r="O54" s="485">
        <v>107.6</v>
      </c>
      <c r="P54" s="486"/>
      <c r="Q54" s="487"/>
      <c r="R54" s="487"/>
      <c r="S54" s="486"/>
      <c r="T54" s="486"/>
      <c r="U54" s="486"/>
      <c r="V54" s="486"/>
      <c r="W54" s="486"/>
      <c r="X54" s="486"/>
      <c r="Y54" s="486"/>
      <c r="Z54" s="486"/>
      <c r="AA54" s="488"/>
      <c r="AB54" s="488"/>
      <c r="AC54" s="488"/>
      <c r="AD54" s="488"/>
      <c r="AE54" s="488"/>
      <c r="AF54" s="488"/>
      <c r="AG54" s="488"/>
      <c r="AH54" s="488"/>
      <c r="AI54" s="488"/>
      <c r="AJ54" s="488"/>
      <c r="AK54" s="488"/>
      <c r="AL54" s="488"/>
      <c r="AM54" s="488"/>
      <c r="AN54" s="488"/>
      <c r="AO54" s="488"/>
      <c r="AP54" s="488"/>
      <c r="AQ54" s="488"/>
      <c r="AR54" s="488"/>
      <c r="AS54" s="488"/>
      <c r="AT54" s="488"/>
      <c r="AU54" s="488"/>
      <c r="AV54" s="488"/>
    </row>
    <row r="55" spans="1:48" s="415" customFormat="1" ht="11.1" customHeight="1" x14ac:dyDescent="0.15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4">
        <f>SUM(B55:M55)/12</f>
        <v>118.075</v>
      </c>
      <c r="O55" s="485">
        <f t="shared" ref="O55:O57" si="1">ROUND(N55/N54*100,1)</f>
        <v>125</v>
      </c>
      <c r="P55" s="486"/>
      <c r="Q55" s="487"/>
      <c r="R55" s="487"/>
      <c r="S55" s="486"/>
      <c r="T55" s="486"/>
      <c r="U55" s="486"/>
      <c r="V55" s="486"/>
      <c r="W55" s="486"/>
      <c r="X55" s="486"/>
      <c r="Y55" s="486"/>
      <c r="Z55" s="486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  <c r="AK55" s="488"/>
      <c r="AL55" s="488"/>
      <c r="AM55" s="488"/>
      <c r="AN55" s="488"/>
      <c r="AO55" s="488"/>
      <c r="AP55" s="488"/>
      <c r="AQ55" s="488"/>
      <c r="AR55" s="488"/>
      <c r="AS55" s="488"/>
      <c r="AT55" s="488"/>
      <c r="AU55" s="488"/>
      <c r="AV55" s="488"/>
    </row>
    <row r="56" spans="1:48" s="415" customFormat="1" ht="11.1" customHeight="1" x14ac:dyDescent="0.15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4">
        <f>SUM(B56:M56)/12</f>
        <v>127.89999999999999</v>
      </c>
      <c r="O56" s="485">
        <f t="shared" si="1"/>
        <v>108.3</v>
      </c>
      <c r="P56" s="486"/>
      <c r="Q56" s="487"/>
      <c r="R56" s="487"/>
      <c r="S56" s="486"/>
      <c r="T56" s="486"/>
      <c r="U56" s="486"/>
      <c r="V56" s="486"/>
      <c r="W56" s="486"/>
      <c r="X56" s="486"/>
      <c r="Y56" s="486"/>
      <c r="Z56" s="486"/>
      <c r="AA56" s="488"/>
    </row>
    <row r="57" spans="1:48" s="415" customFormat="1" ht="11.1" customHeight="1" x14ac:dyDescent="0.15">
      <c r="A57" s="10" t="s">
        <v>215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4">
        <f>SUM(B57:M57)/12</f>
        <v>127.17499999999997</v>
      </c>
      <c r="O57" s="485">
        <f t="shared" si="1"/>
        <v>99.4</v>
      </c>
      <c r="P57" s="486"/>
      <c r="Q57" s="487"/>
      <c r="R57" s="487"/>
      <c r="S57" s="486"/>
      <c r="T57" s="486"/>
      <c r="U57" s="486"/>
      <c r="V57" s="486"/>
      <c r="W57" s="486"/>
      <c r="X57" s="486"/>
      <c r="Y57" s="486"/>
      <c r="Z57" s="486"/>
      <c r="AA57" s="488"/>
    </row>
    <row r="58" spans="1:48" s="212" customFormat="1" ht="11.1" customHeight="1" x14ac:dyDescent="0.15">
      <c r="A58" s="10" t="s">
        <v>223</v>
      </c>
      <c r="B58" s="215">
        <v>119.6</v>
      </c>
      <c r="C58" s="215">
        <v>116.2</v>
      </c>
      <c r="D58" s="215">
        <v>120.4</v>
      </c>
      <c r="E58" s="215">
        <v>120.3</v>
      </c>
      <c r="F58" s="215">
        <v>123.1</v>
      </c>
      <c r="G58" s="215">
        <v>116.5</v>
      </c>
      <c r="H58" s="215"/>
      <c r="I58" s="215"/>
      <c r="J58" s="215"/>
      <c r="K58" s="215"/>
      <c r="L58" s="215"/>
      <c r="M58" s="215"/>
      <c r="N58" s="288"/>
      <c r="O58" s="485"/>
      <c r="P58" s="222"/>
      <c r="Q58" s="480"/>
      <c r="R58" s="480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1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/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99FF"/>
  </sheetPr>
  <dimension ref="A8:BC89"/>
  <sheetViews>
    <sheetView workbookViewId="0">
      <selection activeCell="G89" sqref="G89"/>
    </sheetView>
  </sheetViews>
  <sheetFormatPr defaultRowHeight="9.9499999999999993" customHeight="1" x14ac:dyDescent="0.15"/>
  <cols>
    <col min="1" max="1" width="8" style="497" customWidth="1"/>
    <col min="2" max="13" width="6.125" style="497" customWidth="1"/>
    <col min="14" max="26" width="7.625" style="497" customWidth="1"/>
    <col min="27" max="16384" width="9" style="497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8">
        <f>SUM(B25:M25)</f>
        <v>117.00000000000001</v>
      </c>
      <c r="O25" s="283">
        <v>117.1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 x14ac:dyDescent="0.15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8">
        <f>SUM(B26:M26)</f>
        <v>143.9</v>
      </c>
      <c r="O26" s="283">
        <f>ROUND(N26/N25*100,1)</f>
        <v>123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 x14ac:dyDescent="0.15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17">
        <f>SUM(B27:M27)</f>
        <v>142.29999999999998</v>
      </c>
      <c r="O27" s="283">
        <f t="shared" ref="O27:O28" si="0">ROUND(N27/N26*100,1)</f>
        <v>98.9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 x14ac:dyDescent="0.15">
      <c r="A28" s="10" t="s">
        <v>215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8">
        <f>SUM(B28:M28)</f>
        <v>133.69999999999999</v>
      </c>
      <c r="O28" s="283">
        <f t="shared" si="0"/>
        <v>94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 x14ac:dyDescent="0.15">
      <c r="A29" s="10" t="s">
        <v>223</v>
      </c>
      <c r="B29" s="215">
        <v>8.4</v>
      </c>
      <c r="C29" s="215">
        <v>9</v>
      </c>
      <c r="D29" s="215">
        <v>11.3</v>
      </c>
      <c r="E29" s="215">
        <v>11.3</v>
      </c>
      <c r="F29" s="215">
        <v>9.3000000000000007</v>
      </c>
      <c r="G29" s="215">
        <v>10</v>
      </c>
      <c r="H29" s="215"/>
      <c r="I29" s="215"/>
      <c r="J29" s="215"/>
      <c r="K29" s="215"/>
      <c r="L29" s="215"/>
      <c r="M29" s="215"/>
      <c r="N29" s="2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 x14ac:dyDescent="0.15">
      <c r="H30" s="266"/>
    </row>
    <row r="53" spans="1:48" s="212" customFormat="1" ht="11.1" customHeight="1" x14ac:dyDescent="0.15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2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 x14ac:dyDescent="0.15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8">
        <f>SUM(B54:M54)/12</f>
        <v>9.4500000000000011</v>
      </c>
      <c r="O54" s="283">
        <v>107.6</v>
      </c>
      <c r="P54" s="222"/>
      <c r="Q54" s="385"/>
      <c r="R54" s="385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 x14ac:dyDescent="0.15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8">
        <f>SUM(B55:M55)/12</f>
        <v>11.799999999999999</v>
      </c>
      <c r="O55" s="283">
        <f t="shared" ref="O55:O57" si="1">ROUND(N55/N54*100,1)</f>
        <v>124.9</v>
      </c>
      <c r="P55" s="222"/>
      <c r="Q55" s="385"/>
      <c r="R55" s="385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 x14ac:dyDescent="0.15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8">
        <f>SUM(B56:M56)/12</f>
        <v>12.791666666666664</v>
      </c>
      <c r="O56" s="283">
        <f t="shared" si="1"/>
        <v>108.4</v>
      </c>
      <c r="P56" s="222"/>
      <c r="Q56" s="385"/>
      <c r="R56" s="385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 x14ac:dyDescent="0.15">
      <c r="A57" s="10" t="s">
        <v>215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8">
        <f>SUM(B57:M57)/12</f>
        <v>12.708333333333334</v>
      </c>
      <c r="O57" s="283">
        <f t="shared" si="1"/>
        <v>99.3</v>
      </c>
      <c r="P57" s="222"/>
      <c r="Q57" s="385"/>
      <c r="R57" s="385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 x14ac:dyDescent="0.15">
      <c r="A58" s="10" t="s">
        <v>223</v>
      </c>
      <c r="B58" s="215">
        <v>12</v>
      </c>
      <c r="C58" s="215">
        <v>11.6</v>
      </c>
      <c r="D58" s="215">
        <v>12</v>
      </c>
      <c r="E58" s="215">
        <v>12</v>
      </c>
      <c r="F58" s="215">
        <v>12.3</v>
      </c>
      <c r="G58" s="215">
        <v>11.7</v>
      </c>
      <c r="H58" s="215"/>
      <c r="I58" s="215"/>
      <c r="J58" s="215"/>
      <c r="K58" s="215"/>
      <c r="L58" s="215"/>
      <c r="M58" s="215"/>
      <c r="N58" s="288"/>
      <c r="O58" s="283"/>
      <c r="P58" s="222"/>
      <c r="Q58" s="480"/>
      <c r="R58" s="480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1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/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G89" sqref="G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0">
        <v>14.8</v>
      </c>
      <c r="N25" s="288">
        <f>SUM(B25:M25)</f>
        <v>175.50000000000003</v>
      </c>
      <c r="O25" s="283">
        <v>96.9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0">
        <v>15.7</v>
      </c>
      <c r="N26" s="288">
        <f>SUM(B26:M26)</f>
        <v>191</v>
      </c>
      <c r="O26" s="283">
        <f>SUM(N26/N25)*100</f>
        <v>108.83190883190881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0">
        <v>18.5</v>
      </c>
      <c r="N27" s="388">
        <f>SUM(B27:M27)</f>
        <v>202.7</v>
      </c>
      <c r="O27" s="283">
        <f>SUM(N27/N26)*100</f>
        <v>106.12565445026176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215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0">
        <v>20.8</v>
      </c>
      <c r="N28" s="388">
        <f>SUM(B28:M28)</f>
        <v>260</v>
      </c>
      <c r="O28" s="283">
        <f>SUM(N28/N27)*100</f>
        <v>128.26837691169217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224</v>
      </c>
      <c r="B29" s="215">
        <v>20.3</v>
      </c>
      <c r="C29" s="215">
        <v>21.9</v>
      </c>
      <c r="D29" s="215">
        <v>25.5</v>
      </c>
      <c r="E29" s="215">
        <v>26.2</v>
      </c>
      <c r="F29" s="215">
        <v>20.399999999999999</v>
      </c>
      <c r="G29" s="215">
        <v>21.6</v>
      </c>
      <c r="H29" s="215"/>
      <c r="I29" s="215"/>
      <c r="J29" s="215"/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8">
        <f t="shared" ref="N54:N57" si="0">SUM(B54:M54)/12</f>
        <v>22.141666666666666</v>
      </c>
      <c r="O54" s="283">
        <v>101.9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8">
        <f t="shared" si="0"/>
        <v>23.383333333333336</v>
      </c>
      <c r="O55" s="283">
        <f>SUM(N55/N54)*100</f>
        <v>105.60782837786979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8">
        <f t="shared" si="0"/>
        <v>25.716666666666665</v>
      </c>
      <c r="O56" s="283">
        <f t="shared" ref="O56:O57" si="1">SUM(N56/N55)*100</f>
        <v>109.97861724875264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215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8">
        <f t="shared" si="0"/>
        <v>30.858333333333331</v>
      </c>
      <c r="O57" s="283">
        <f t="shared" si="1"/>
        <v>119.99351911860012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224</v>
      </c>
      <c r="B58" s="215">
        <v>31.5</v>
      </c>
      <c r="C58" s="215">
        <v>32.5</v>
      </c>
      <c r="D58" s="215">
        <v>33.299999999999997</v>
      </c>
      <c r="E58" s="215">
        <v>34</v>
      </c>
      <c r="F58" s="215">
        <v>33.9</v>
      </c>
      <c r="G58" s="215">
        <v>32.9</v>
      </c>
      <c r="H58" s="215"/>
      <c r="I58" s="215"/>
      <c r="J58" s="215"/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7">
        <f t="shared" ref="N84:N87" si="2">SUM(B84:M84)/12</f>
        <v>65.933333333333323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7">
        <f t="shared" si="2"/>
        <v>67.99166666666666</v>
      </c>
      <c r="O85" s="208">
        <f t="shared" ref="O85:O87" si="3">ROUND(N85/N84*100,1)</f>
        <v>103.1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7">
        <f t="shared" si="2"/>
        <v>65.424999999999997</v>
      </c>
      <c r="O86" s="208">
        <f t="shared" si="3"/>
        <v>96.2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215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7">
        <f t="shared" si="2"/>
        <v>70.283333333333346</v>
      </c>
      <c r="O87" s="208">
        <f t="shared" si="3"/>
        <v>107.4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224</v>
      </c>
      <c r="B88" s="206">
        <v>63.7</v>
      </c>
      <c r="C88" s="206">
        <v>66.900000000000006</v>
      </c>
      <c r="D88" s="206">
        <v>76.400000000000006</v>
      </c>
      <c r="E88" s="206">
        <v>76.900000000000006</v>
      </c>
      <c r="F88" s="206">
        <v>60.2</v>
      </c>
      <c r="G88" s="206">
        <v>66.400000000000006</v>
      </c>
      <c r="H88" s="206"/>
      <c r="I88" s="206"/>
      <c r="J88" s="206"/>
      <c r="K88" s="206"/>
      <c r="L88" s="206"/>
      <c r="M88" s="206"/>
      <c r="N88" s="287"/>
      <c r="O88" s="208"/>
      <c r="P88" s="57"/>
      <c r="Q88" s="479"/>
      <c r="R88" s="479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B1" workbookViewId="0">
      <selection activeCell="O36" sqref="O36"/>
    </sheetView>
  </sheetViews>
  <sheetFormatPr defaultColWidth="10.625" defaultRowHeight="13.5" x14ac:dyDescent="0.15"/>
  <cols>
    <col min="1" max="1" width="8.5" style="474" customWidth="1"/>
    <col min="2" max="2" width="13.375" style="474" customWidth="1"/>
    <col min="3" max="16384" width="10.625" style="474"/>
  </cols>
  <sheetData>
    <row r="1" spans="1:13" ht="17.25" customHeight="1" x14ac:dyDescent="0.2">
      <c r="A1" s="564" t="s">
        <v>154</v>
      </c>
      <c r="F1" s="201"/>
      <c r="G1" s="201"/>
      <c r="H1" s="201"/>
    </row>
    <row r="2" spans="1:13" x14ac:dyDescent="0.15">
      <c r="A2" s="558"/>
    </row>
    <row r="3" spans="1:13" ht="17.25" x14ac:dyDescent="0.2">
      <c r="A3" s="558"/>
      <c r="C3" s="201"/>
    </row>
    <row r="4" spans="1:13" ht="17.25" x14ac:dyDescent="0.2">
      <c r="A4" s="558"/>
      <c r="J4" s="201"/>
      <c r="K4" s="201"/>
      <c r="L4" s="201"/>
      <c r="M4" s="201"/>
    </row>
    <row r="5" spans="1:13" x14ac:dyDescent="0.15">
      <c r="A5" s="558"/>
    </row>
    <row r="6" spans="1:13" x14ac:dyDescent="0.15">
      <c r="A6" s="558"/>
    </row>
    <row r="7" spans="1:13" x14ac:dyDescent="0.15">
      <c r="A7" s="558"/>
    </row>
    <row r="8" spans="1:13" x14ac:dyDescent="0.15">
      <c r="A8" s="558"/>
    </row>
    <row r="9" spans="1:13" x14ac:dyDescent="0.15">
      <c r="A9" s="558"/>
    </row>
    <row r="10" spans="1:13" x14ac:dyDescent="0.15">
      <c r="A10" s="558"/>
    </row>
    <row r="11" spans="1:13" x14ac:dyDescent="0.15">
      <c r="A11" s="558"/>
    </row>
    <row r="12" spans="1:13" x14ac:dyDescent="0.15">
      <c r="A12" s="558"/>
    </row>
    <row r="13" spans="1:13" x14ac:dyDescent="0.15">
      <c r="A13" s="558"/>
    </row>
    <row r="14" spans="1:13" x14ac:dyDescent="0.15">
      <c r="A14" s="558"/>
    </row>
    <row r="15" spans="1:13" x14ac:dyDescent="0.15">
      <c r="A15" s="558"/>
    </row>
    <row r="16" spans="1:13" x14ac:dyDescent="0.15">
      <c r="A16" s="558"/>
    </row>
    <row r="17" spans="1:15" x14ac:dyDescent="0.15">
      <c r="A17" s="558"/>
    </row>
    <row r="18" spans="1:15" x14ac:dyDescent="0.15">
      <c r="A18" s="558"/>
    </row>
    <row r="19" spans="1:15" x14ac:dyDescent="0.15">
      <c r="A19" s="558"/>
    </row>
    <row r="20" spans="1:15" x14ac:dyDescent="0.15">
      <c r="A20" s="558"/>
    </row>
    <row r="21" spans="1:15" x14ac:dyDescent="0.15">
      <c r="A21" s="558"/>
    </row>
    <row r="22" spans="1:15" x14ac:dyDescent="0.15">
      <c r="A22" s="558"/>
    </row>
    <row r="23" spans="1:15" x14ac:dyDescent="0.15">
      <c r="A23" s="558"/>
    </row>
    <row r="24" spans="1:15" x14ac:dyDescent="0.15">
      <c r="A24" s="558"/>
    </row>
    <row r="25" spans="1:15" x14ac:dyDescent="0.15">
      <c r="A25" s="558"/>
    </row>
    <row r="26" spans="1:15" x14ac:dyDescent="0.15">
      <c r="A26" s="558"/>
    </row>
    <row r="27" spans="1:15" x14ac:dyDescent="0.15">
      <c r="A27" s="558"/>
    </row>
    <row r="28" spans="1:15" x14ac:dyDescent="0.15">
      <c r="A28" s="558"/>
    </row>
    <row r="29" spans="1:15" x14ac:dyDescent="0.15">
      <c r="A29" s="558"/>
      <c r="O29" s="471"/>
    </row>
    <row r="30" spans="1:15" x14ac:dyDescent="0.15">
      <c r="A30" s="558"/>
    </row>
    <row r="31" spans="1:15" x14ac:dyDescent="0.15">
      <c r="A31" s="558"/>
    </row>
    <row r="32" spans="1:15" x14ac:dyDescent="0.15">
      <c r="A32" s="558"/>
    </row>
    <row r="33" spans="1:15" x14ac:dyDescent="0.15">
      <c r="A33" s="558"/>
    </row>
    <row r="34" spans="1:15" x14ac:dyDescent="0.15">
      <c r="A34" s="558"/>
    </row>
    <row r="35" spans="1:15" s="51" customFormat="1" ht="20.100000000000001" customHeight="1" x14ac:dyDescent="0.15">
      <c r="A35" s="558"/>
      <c r="B35" s="501" t="s">
        <v>204</v>
      </c>
      <c r="C35" s="501" t="s">
        <v>144</v>
      </c>
      <c r="D35" s="501" t="s">
        <v>153</v>
      </c>
      <c r="E35" s="501" t="s">
        <v>184</v>
      </c>
      <c r="F35" s="501" t="s">
        <v>185</v>
      </c>
      <c r="G35" s="502" t="s">
        <v>188</v>
      </c>
      <c r="H35" s="503" t="s">
        <v>191</v>
      </c>
      <c r="I35" s="503" t="s">
        <v>196</v>
      </c>
      <c r="J35" s="503" t="s">
        <v>203</v>
      </c>
      <c r="K35" s="503" t="s">
        <v>206</v>
      </c>
      <c r="L35" s="503" t="s">
        <v>211</v>
      </c>
      <c r="M35" s="504" t="s">
        <v>232</v>
      </c>
      <c r="N35" s="56"/>
      <c r="O35" s="203"/>
    </row>
    <row r="36" spans="1:15" ht="25.5" customHeight="1" x14ac:dyDescent="0.15">
      <c r="A36" s="558"/>
      <c r="B36" s="269" t="s">
        <v>130</v>
      </c>
      <c r="C36" s="380">
        <v>101.6</v>
      </c>
      <c r="D36" s="380">
        <v>107.2</v>
      </c>
      <c r="E36" s="380">
        <v>105</v>
      </c>
      <c r="F36" s="380">
        <v>95.8</v>
      </c>
      <c r="G36" s="380">
        <v>99.5</v>
      </c>
      <c r="H36" s="380">
        <v>100.7</v>
      </c>
      <c r="I36" s="380">
        <v>106.9</v>
      </c>
      <c r="J36" s="380">
        <v>108.5</v>
      </c>
      <c r="K36" s="380">
        <v>114.8</v>
      </c>
      <c r="L36" s="380">
        <v>122.6</v>
      </c>
      <c r="M36" s="380">
        <v>125</v>
      </c>
      <c r="N36" s="1"/>
      <c r="O36" s="1"/>
    </row>
    <row r="37" spans="1:15" ht="25.5" customHeight="1" x14ac:dyDescent="0.15">
      <c r="A37" s="558"/>
      <c r="B37" s="268" t="s">
        <v>158</v>
      </c>
      <c r="C37" s="380">
        <v>215.3</v>
      </c>
      <c r="D37" s="380">
        <v>214.8</v>
      </c>
      <c r="E37" s="380">
        <v>215</v>
      </c>
      <c r="F37" s="380">
        <v>220.5</v>
      </c>
      <c r="G37" s="380">
        <v>225.3</v>
      </c>
      <c r="H37" s="380">
        <v>226.3</v>
      </c>
      <c r="I37" s="380">
        <v>228.9</v>
      </c>
      <c r="J37" s="380">
        <v>231.8</v>
      </c>
      <c r="K37" s="380">
        <v>234.9</v>
      </c>
      <c r="L37" s="380">
        <v>240.8</v>
      </c>
      <c r="M37" s="380">
        <v>231.9</v>
      </c>
      <c r="N37" s="1"/>
      <c r="O37" s="1"/>
    </row>
    <row r="38" spans="1:15" ht="24.75" customHeight="1" x14ac:dyDescent="0.15">
      <c r="A38" s="558"/>
      <c r="B38" s="242" t="s">
        <v>157</v>
      </c>
      <c r="C38" s="380">
        <v>174</v>
      </c>
      <c r="D38" s="380">
        <v>174</v>
      </c>
      <c r="E38" s="380">
        <v>174</v>
      </c>
      <c r="F38" s="380">
        <v>173</v>
      </c>
      <c r="G38" s="380">
        <v>171</v>
      </c>
      <c r="H38" s="380">
        <v>171</v>
      </c>
      <c r="I38" s="380">
        <v>171</v>
      </c>
      <c r="J38" s="380">
        <v>171</v>
      </c>
      <c r="K38" s="380">
        <v>170</v>
      </c>
      <c r="L38" s="380">
        <v>171</v>
      </c>
      <c r="M38" s="380">
        <v>168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L30" sqref="L30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70" t="s">
        <v>233</v>
      </c>
      <c r="C1" s="570"/>
      <c r="D1" s="570"/>
      <c r="E1" s="570"/>
      <c r="F1" s="570"/>
      <c r="G1" s="571" t="s">
        <v>155</v>
      </c>
      <c r="H1" s="571"/>
      <c r="I1" s="571"/>
      <c r="J1" s="309" t="s">
        <v>132</v>
      </c>
      <c r="K1" s="5"/>
      <c r="M1" s="5" t="s">
        <v>198</v>
      </c>
    </row>
    <row r="2" spans="1:15" x14ac:dyDescent="0.15">
      <c r="A2" s="306"/>
      <c r="B2" s="570"/>
      <c r="C2" s="570"/>
      <c r="D2" s="570"/>
      <c r="E2" s="570"/>
      <c r="F2" s="570"/>
      <c r="G2" s="571"/>
      <c r="H2" s="571"/>
      <c r="I2" s="571"/>
      <c r="J2" s="463">
        <v>191440</v>
      </c>
      <c r="K2" s="7" t="s">
        <v>134</v>
      </c>
      <c r="L2" s="278">
        <f t="shared" ref="L2:L7" si="0">SUM(J2)</f>
        <v>191440</v>
      </c>
      <c r="M2" s="463">
        <v>134088</v>
      </c>
    </row>
    <row r="3" spans="1:15" x14ac:dyDescent="0.15">
      <c r="J3" s="463">
        <v>418657</v>
      </c>
      <c r="K3" s="5" t="s">
        <v>135</v>
      </c>
      <c r="L3" s="278">
        <f t="shared" si="0"/>
        <v>418657</v>
      </c>
      <c r="M3" s="463">
        <v>280748</v>
      </c>
    </row>
    <row r="4" spans="1:15" x14ac:dyDescent="0.15">
      <c r="J4" s="463">
        <v>502755</v>
      </c>
      <c r="K4" s="5" t="s">
        <v>124</v>
      </c>
      <c r="L4" s="278">
        <f t="shared" si="0"/>
        <v>502755</v>
      </c>
      <c r="M4" s="463">
        <v>331437</v>
      </c>
    </row>
    <row r="5" spans="1:15" x14ac:dyDescent="0.15">
      <c r="J5" s="463">
        <v>152430</v>
      </c>
      <c r="K5" s="5" t="s">
        <v>104</v>
      </c>
      <c r="L5" s="278">
        <f t="shared" si="0"/>
        <v>152430</v>
      </c>
      <c r="M5" s="463">
        <v>124694</v>
      </c>
    </row>
    <row r="6" spans="1:15" x14ac:dyDescent="0.15">
      <c r="J6" s="463">
        <v>246495</v>
      </c>
      <c r="K6" s="5" t="s">
        <v>122</v>
      </c>
      <c r="L6" s="278">
        <f t="shared" si="0"/>
        <v>246495</v>
      </c>
      <c r="M6" s="463">
        <v>150398</v>
      </c>
    </row>
    <row r="7" spans="1:15" x14ac:dyDescent="0.15">
      <c r="J7" s="463">
        <v>806794</v>
      </c>
      <c r="K7" s="5" t="s">
        <v>125</v>
      </c>
      <c r="L7" s="278">
        <f t="shared" si="0"/>
        <v>806794</v>
      </c>
      <c r="M7" s="463">
        <v>544182</v>
      </c>
    </row>
    <row r="8" spans="1:15" x14ac:dyDescent="0.15">
      <c r="J8" s="278">
        <f>SUM(J2:J7)</f>
        <v>2318571</v>
      </c>
      <c r="K8" s="5" t="s">
        <v>111</v>
      </c>
      <c r="L8" s="60">
        <f>SUM(L2:L7)</f>
        <v>2318571</v>
      </c>
      <c r="M8" s="532">
        <f>SUM(M2:M7)</f>
        <v>1565547</v>
      </c>
    </row>
    <row r="10" spans="1:15" x14ac:dyDescent="0.15">
      <c r="K10" s="5"/>
      <c r="L10" s="5" t="s">
        <v>198</v>
      </c>
      <c r="M10" s="5" t="s">
        <v>136</v>
      </c>
      <c r="N10" s="5"/>
      <c r="O10" s="5" t="s">
        <v>156</v>
      </c>
    </row>
    <row r="11" spans="1:15" x14ac:dyDescent="0.15">
      <c r="K11" s="7" t="s">
        <v>134</v>
      </c>
      <c r="L11" s="278">
        <f>SUM(M2)</f>
        <v>134088</v>
      </c>
      <c r="M11" s="278">
        <f t="shared" ref="M11:M17" si="1">SUM(N11-L11)</f>
        <v>57352</v>
      </c>
      <c r="N11" s="278">
        <f t="shared" ref="N11:N17" si="2">SUM(L2)</f>
        <v>191440</v>
      </c>
      <c r="O11" s="464">
        <f>SUM(L11/N11)</f>
        <v>0.70041788549937323</v>
      </c>
    </row>
    <row r="12" spans="1:15" x14ac:dyDescent="0.15">
      <c r="K12" s="5" t="s">
        <v>135</v>
      </c>
      <c r="L12" s="278">
        <f t="shared" ref="L12:L17" si="3">SUM(M3)</f>
        <v>280748</v>
      </c>
      <c r="M12" s="278">
        <f t="shared" si="1"/>
        <v>137909</v>
      </c>
      <c r="N12" s="278">
        <f t="shared" si="2"/>
        <v>418657</v>
      </c>
      <c r="O12" s="464">
        <f t="shared" ref="O12:O17" si="4">SUM(L12/N12)</f>
        <v>0.67059191653310468</v>
      </c>
    </row>
    <row r="13" spans="1:15" x14ac:dyDescent="0.15">
      <c r="K13" s="5" t="s">
        <v>124</v>
      </c>
      <c r="L13" s="278">
        <f t="shared" si="3"/>
        <v>331437</v>
      </c>
      <c r="M13" s="278">
        <f t="shared" si="1"/>
        <v>171318</v>
      </c>
      <c r="N13" s="278">
        <f t="shared" si="2"/>
        <v>502755</v>
      </c>
      <c r="O13" s="464">
        <f t="shared" si="4"/>
        <v>0.65924157890025958</v>
      </c>
    </row>
    <row r="14" spans="1:15" x14ac:dyDescent="0.15">
      <c r="K14" s="5" t="s">
        <v>104</v>
      </c>
      <c r="L14" s="278">
        <f t="shared" si="3"/>
        <v>124694</v>
      </c>
      <c r="M14" s="278">
        <f t="shared" si="1"/>
        <v>27736</v>
      </c>
      <c r="N14" s="278">
        <f t="shared" si="2"/>
        <v>152430</v>
      </c>
      <c r="O14" s="464">
        <f t="shared" si="4"/>
        <v>0.81804106803122745</v>
      </c>
    </row>
    <row r="15" spans="1:15" x14ac:dyDescent="0.15">
      <c r="K15" s="5" t="s">
        <v>122</v>
      </c>
      <c r="L15" s="278">
        <f t="shared" si="3"/>
        <v>150398</v>
      </c>
      <c r="M15" s="278">
        <f t="shared" si="1"/>
        <v>96097</v>
      </c>
      <c r="N15" s="278">
        <f t="shared" si="2"/>
        <v>246495</v>
      </c>
      <c r="O15" s="464">
        <f t="shared" si="4"/>
        <v>0.6101462504310432</v>
      </c>
    </row>
    <row r="16" spans="1:15" x14ac:dyDescent="0.15">
      <c r="K16" s="5" t="s">
        <v>125</v>
      </c>
      <c r="L16" s="278">
        <f t="shared" si="3"/>
        <v>544182</v>
      </c>
      <c r="M16" s="278">
        <f t="shared" si="1"/>
        <v>262612</v>
      </c>
      <c r="N16" s="278">
        <f t="shared" si="2"/>
        <v>806794</v>
      </c>
      <c r="O16" s="464">
        <f t="shared" si="4"/>
        <v>0.67449931457100576</v>
      </c>
    </row>
    <row r="17" spans="11:15" x14ac:dyDescent="0.15">
      <c r="K17" s="5" t="s">
        <v>111</v>
      </c>
      <c r="L17" s="278">
        <f t="shared" si="3"/>
        <v>1565547</v>
      </c>
      <c r="M17" s="278">
        <f t="shared" si="1"/>
        <v>753024</v>
      </c>
      <c r="N17" s="278">
        <f t="shared" si="2"/>
        <v>2318571</v>
      </c>
      <c r="O17" s="533">
        <f t="shared" si="4"/>
        <v>0.6752206423698045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72" t="s">
        <v>132</v>
      </c>
      <c r="D56" s="573"/>
      <c r="E56" s="572" t="s">
        <v>133</v>
      </c>
      <c r="F56" s="573"/>
      <c r="G56" s="576" t="s">
        <v>138</v>
      </c>
      <c r="H56" s="572" t="s">
        <v>139</v>
      </c>
      <c r="I56" s="573"/>
    </row>
    <row r="57" spans="1:11" ht="14.25" x14ac:dyDescent="0.15">
      <c r="A57" s="45" t="s">
        <v>140</v>
      </c>
      <c r="B57" s="46"/>
      <c r="C57" s="574"/>
      <c r="D57" s="575"/>
      <c r="E57" s="574"/>
      <c r="F57" s="575"/>
      <c r="G57" s="577"/>
      <c r="H57" s="574"/>
      <c r="I57" s="575"/>
    </row>
    <row r="58" spans="1:11" ht="19.5" customHeight="1" x14ac:dyDescent="0.15">
      <c r="A58" s="50" t="s">
        <v>141</v>
      </c>
      <c r="B58" s="47"/>
      <c r="C58" s="567" t="s">
        <v>190</v>
      </c>
      <c r="D58" s="566"/>
      <c r="E58" s="568" t="s">
        <v>225</v>
      </c>
      <c r="F58" s="566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65" t="s">
        <v>187</v>
      </c>
      <c r="D59" s="566"/>
      <c r="E59" s="568" t="s">
        <v>234</v>
      </c>
      <c r="F59" s="566"/>
      <c r="G59" s="122">
        <v>31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68" t="s">
        <v>226</v>
      </c>
      <c r="D60" s="569"/>
      <c r="E60" s="565" t="s">
        <v>235</v>
      </c>
      <c r="F60" s="566"/>
      <c r="G60" s="116">
        <v>74.2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T72" sqref="T72"/>
    </sheetView>
  </sheetViews>
  <sheetFormatPr defaultColWidth="4.75" defaultRowHeight="9.9499999999999993" customHeight="1" x14ac:dyDescent="0.15"/>
  <cols>
    <col min="1" max="1" width="7.625" style="475" customWidth="1"/>
    <col min="2" max="10" width="6.125" style="475" customWidth="1"/>
    <col min="11" max="11" width="6.125" style="1" customWidth="1"/>
    <col min="12" max="13" width="6.125" style="475" customWidth="1"/>
    <col min="14" max="14" width="7.625" style="475" customWidth="1"/>
    <col min="15" max="15" width="7.5" style="475" customWidth="1"/>
    <col min="16" max="34" width="7.625" style="475" customWidth="1"/>
    <col min="35" max="41" width="9.625" style="475" customWidth="1"/>
    <col min="42" max="16384" width="4.75" style="475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149</v>
      </c>
      <c r="O25" s="209" t="s">
        <v>148</v>
      </c>
      <c r="AI25" s="475"/>
    </row>
    <row r="26" spans="1:35" ht="9.9499999999999993" customHeight="1" x14ac:dyDescent="0.15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6">
        <v>68.3</v>
      </c>
      <c r="N26" s="417">
        <f t="shared" ref="N26:N29" si="0">SUM(B26:M26)</f>
        <v>790.50000000000011</v>
      </c>
      <c r="O26" s="208">
        <v>101.6</v>
      </c>
    </row>
    <row r="27" spans="1:35" ht="9.9499999999999993" customHeight="1" x14ac:dyDescent="0.15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6">
        <v>75.400000000000006</v>
      </c>
      <c r="N27" s="417">
        <f t="shared" si="0"/>
        <v>879.9</v>
      </c>
      <c r="O27" s="208">
        <f>SUM(N27/N26)*100</f>
        <v>111.30929791271345</v>
      </c>
    </row>
    <row r="28" spans="1:35" ht="9.9499999999999993" customHeight="1" x14ac:dyDescent="0.15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6">
        <v>74.400000000000006</v>
      </c>
      <c r="N28" s="417">
        <f t="shared" si="0"/>
        <v>905.5</v>
      </c>
      <c r="O28" s="208">
        <f>SUM(N28/N27)*100</f>
        <v>102.90942152517333</v>
      </c>
    </row>
    <row r="29" spans="1:35" ht="9.9499999999999993" customHeight="1" x14ac:dyDescent="0.15">
      <c r="A29" s="10" t="s">
        <v>215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6">
        <v>76.5</v>
      </c>
      <c r="N29" s="417">
        <f t="shared" si="0"/>
        <v>947.3</v>
      </c>
      <c r="O29" s="208">
        <f>SUM(N29/N28)*100</f>
        <v>104.61623412479292</v>
      </c>
    </row>
    <row r="30" spans="1:35" ht="9.9499999999999993" customHeight="1" x14ac:dyDescent="0.15">
      <c r="A30" s="10" t="s">
        <v>214</v>
      </c>
      <c r="B30" s="206">
        <v>69</v>
      </c>
      <c r="C30" s="206">
        <v>77.5</v>
      </c>
      <c r="D30" s="208">
        <v>84.3</v>
      </c>
      <c r="E30" s="206">
        <v>83</v>
      </c>
      <c r="F30" s="206">
        <v>72.7</v>
      </c>
      <c r="G30" s="206">
        <v>75.400000000000006</v>
      </c>
      <c r="H30" s="208"/>
      <c r="I30" s="206"/>
      <c r="J30" s="206"/>
      <c r="K30" s="206"/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150</v>
      </c>
      <c r="O55" s="209" t="s">
        <v>148</v>
      </c>
    </row>
    <row r="56" spans="1:27" ht="9.9499999999999993" customHeight="1" x14ac:dyDescent="0.15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7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 x14ac:dyDescent="0.15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7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 x14ac:dyDescent="0.15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7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 x14ac:dyDescent="0.15">
      <c r="A59" s="10" t="s">
        <v>215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7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 x14ac:dyDescent="0.15">
      <c r="A60" s="10" t="s">
        <v>214</v>
      </c>
      <c r="B60" s="206">
        <v>121.9</v>
      </c>
      <c r="C60" s="206">
        <v>124.4</v>
      </c>
      <c r="D60" s="206">
        <v>124.3</v>
      </c>
      <c r="E60" s="206">
        <v>124</v>
      </c>
      <c r="F60" s="206">
        <v>129.1</v>
      </c>
      <c r="G60" s="206">
        <v>126</v>
      </c>
      <c r="H60" s="206"/>
      <c r="I60" s="206"/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150</v>
      </c>
      <c r="O85" s="209" t="s">
        <v>148</v>
      </c>
    </row>
    <row r="86" spans="1:25" ht="9.9499999999999993" customHeight="1" x14ac:dyDescent="0.15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7">
        <f t="shared" ref="N86" si="2">SUM(B86:M86)/12</f>
        <v>61.633333333333333</v>
      </c>
      <c r="O86" s="208">
        <v>95.9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7">
        <f>SUM(B87:M87)/12</f>
        <v>67.408333333333317</v>
      </c>
      <c r="O87" s="208">
        <f t="shared" ref="O87:O88" si="3">SUM(N87/N86)*100</f>
        <v>109.36992969172523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7">
        <f>SUM(B88:M88)/12</f>
        <v>65.650000000000006</v>
      </c>
      <c r="O88" s="208">
        <f t="shared" si="3"/>
        <v>97.391519347261749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215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7">
        <f>SUM(B89:M89)/12</f>
        <v>64.38333333333334</v>
      </c>
      <c r="O89" s="208">
        <f>SUM(N89/N88)*100</f>
        <v>98.070576288398073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214</v>
      </c>
      <c r="B90" s="206">
        <v>56.2</v>
      </c>
      <c r="C90" s="206">
        <v>61.9</v>
      </c>
      <c r="D90" s="206">
        <v>67.900000000000006</v>
      </c>
      <c r="E90" s="206">
        <v>67</v>
      </c>
      <c r="F90" s="206">
        <v>55.4</v>
      </c>
      <c r="G90" s="206">
        <v>60.3</v>
      </c>
      <c r="H90" s="206"/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I47" sqref="I4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8" t="s">
        <v>236</v>
      </c>
      <c r="B1" s="579"/>
      <c r="C1" s="579"/>
      <c r="D1" s="579"/>
      <c r="E1" s="579"/>
      <c r="F1" s="579"/>
      <c r="G1" s="579"/>
      <c r="M1" s="20"/>
      <c r="N1" s="453" t="s">
        <v>216</v>
      </c>
      <c r="O1" s="155"/>
      <c r="P1" s="58"/>
      <c r="Q1" s="382" t="s">
        <v>215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106168</v>
      </c>
      <c r="K3" s="271">
        <v>1</v>
      </c>
      <c r="L3" s="5">
        <f>SUM(H3)</f>
        <v>33</v>
      </c>
      <c r="M3" s="224" t="s">
        <v>0</v>
      </c>
      <c r="N3" s="17">
        <f>SUM(J3)</f>
        <v>106168</v>
      </c>
      <c r="O3" s="5">
        <f>SUM(H3)</f>
        <v>33</v>
      </c>
      <c r="P3" s="224" t="s">
        <v>0</v>
      </c>
      <c r="Q3" s="272">
        <v>113882</v>
      </c>
    </row>
    <row r="4" spans="1:19" ht="13.5" customHeight="1" x14ac:dyDescent="0.15">
      <c r="H4" s="119">
        <v>26</v>
      </c>
      <c r="I4" s="224" t="s">
        <v>31</v>
      </c>
      <c r="J4" s="17">
        <v>94789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94789</v>
      </c>
      <c r="O4" s="5">
        <f t="shared" ref="O4:O12" si="2">SUM(H4)</f>
        <v>26</v>
      </c>
      <c r="P4" s="224" t="s">
        <v>31</v>
      </c>
      <c r="Q4" s="125">
        <v>110950</v>
      </c>
    </row>
    <row r="5" spans="1:19" ht="13.5" customHeight="1" x14ac:dyDescent="0.15">
      <c r="H5" s="119">
        <v>36</v>
      </c>
      <c r="I5" s="225" t="s">
        <v>5</v>
      </c>
      <c r="J5" s="17">
        <v>93955</v>
      </c>
      <c r="K5" s="271">
        <v>3</v>
      </c>
      <c r="L5" s="5">
        <f t="shared" si="0"/>
        <v>36</v>
      </c>
      <c r="M5" s="225" t="s">
        <v>5</v>
      </c>
      <c r="N5" s="17">
        <f t="shared" si="1"/>
        <v>93955</v>
      </c>
      <c r="O5" s="5">
        <f t="shared" si="2"/>
        <v>36</v>
      </c>
      <c r="P5" s="225" t="s">
        <v>5</v>
      </c>
      <c r="Q5" s="125">
        <v>88964</v>
      </c>
      <c r="S5" s="58"/>
    </row>
    <row r="6" spans="1:19" ht="13.5" customHeight="1" x14ac:dyDescent="0.15">
      <c r="H6" s="119">
        <v>16</v>
      </c>
      <c r="I6" s="224" t="s">
        <v>3</v>
      </c>
      <c r="J6" s="126">
        <v>73368</v>
      </c>
      <c r="K6" s="271">
        <v>4</v>
      </c>
      <c r="L6" s="5">
        <f t="shared" si="0"/>
        <v>16</v>
      </c>
      <c r="M6" s="224" t="s">
        <v>3</v>
      </c>
      <c r="N6" s="17">
        <f t="shared" si="1"/>
        <v>73368</v>
      </c>
      <c r="O6" s="5">
        <f t="shared" si="2"/>
        <v>16</v>
      </c>
      <c r="P6" s="224" t="s">
        <v>3</v>
      </c>
      <c r="Q6" s="125">
        <v>79711</v>
      </c>
    </row>
    <row r="7" spans="1:19" ht="13.5" customHeight="1" x14ac:dyDescent="0.15">
      <c r="H7" s="119">
        <v>34</v>
      </c>
      <c r="I7" s="224" t="s">
        <v>1</v>
      </c>
      <c r="J7" s="300">
        <v>51985</v>
      </c>
      <c r="K7" s="271">
        <v>5</v>
      </c>
      <c r="L7" s="5">
        <f t="shared" si="0"/>
        <v>34</v>
      </c>
      <c r="M7" s="224" t="s">
        <v>1</v>
      </c>
      <c r="N7" s="17">
        <f t="shared" si="1"/>
        <v>51985</v>
      </c>
      <c r="O7" s="5">
        <f t="shared" si="2"/>
        <v>34</v>
      </c>
      <c r="P7" s="224" t="s">
        <v>1</v>
      </c>
      <c r="Q7" s="125">
        <v>60066</v>
      </c>
    </row>
    <row r="8" spans="1:19" ht="13.5" customHeight="1" x14ac:dyDescent="0.15">
      <c r="G8" s="518"/>
      <c r="H8" s="119">
        <v>17</v>
      </c>
      <c r="I8" s="224" t="s">
        <v>22</v>
      </c>
      <c r="J8" s="17">
        <v>51520</v>
      </c>
      <c r="K8" s="271">
        <v>6</v>
      </c>
      <c r="L8" s="5">
        <f t="shared" si="0"/>
        <v>17</v>
      </c>
      <c r="M8" s="224" t="s">
        <v>22</v>
      </c>
      <c r="N8" s="17">
        <f t="shared" si="1"/>
        <v>51520</v>
      </c>
      <c r="O8" s="5">
        <f t="shared" si="2"/>
        <v>17</v>
      </c>
      <c r="P8" s="224" t="s">
        <v>22</v>
      </c>
      <c r="Q8" s="125">
        <v>53795</v>
      </c>
    </row>
    <row r="9" spans="1:19" ht="13.5" customHeight="1" x14ac:dyDescent="0.15">
      <c r="H9" s="536">
        <v>40</v>
      </c>
      <c r="I9" s="302" t="s">
        <v>2</v>
      </c>
      <c r="J9" s="17">
        <v>43724</v>
      </c>
      <c r="K9" s="271">
        <v>7</v>
      </c>
      <c r="L9" s="5">
        <f t="shared" si="0"/>
        <v>40</v>
      </c>
      <c r="M9" s="302" t="s">
        <v>2</v>
      </c>
      <c r="N9" s="17">
        <f t="shared" si="1"/>
        <v>43724</v>
      </c>
      <c r="O9" s="5">
        <f t="shared" si="2"/>
        <v>40</v>
      </c>
      <c r="P9" s="302" t="s">
        <v>2</v>
      </c>
      <c r="Q9" s="125">
        <v>48350</v>
      </c>
    </row>
    <row r="10" spans="1:19" ht="13.5" customHeight="1" x14ac:dyDescent="0.15">
      <c r="G10" s="518"/>
      <c r="H10" s="119">
        <v>25</v>
      </c>
      <c r="I10" s="224" t="s">
        <v>30</v>
      </c>
      <c r="J10" s="17">
        <v>31119</v>
      </c>
      <c r="K10" s="271">
        <v>8</v>
      </c>
      <c r="L10" s="5">
        <f t="shared" si="0"/>
        <v>25</v>
      </c>
      <c r="M10" s="224" t="s">
        <v>30</v>
      </c>
      <c r="N10" s="17">
        <f t="shared" si="1"/>
        <v>31119</v>
      </c>
      <c r="O10" s="5">
        <f t="shared" si="2"/>
        <v>25</v>
      </c>
      <c r="P10" s="224" t="s">
        <v>30</v>
      </c>
      <c r="Q10" s="125">
        <v>23833</v>
      </c>
    </row>
    <row r="11" spans="1:19" ht="13.5" customHeight="1" x14ac:dyDescent="0.15">
      <c r="H11" s="194">
        <v>38</v>
      </c>
      <c r="I11" s="227" t="s">
        <v>39</v>
      </c>
      <c r="J11" s="17">
        <v>28611</v>
      </c>
      <c r="K11" s="271">
        <v>9</v>
      </c>
      <c r="L11" s="5">
        <f t="shared" si="0"/>
        <v>38</v>
      </c>
      <c r="M11" s="227" t="s">
        <v>39</v>
      </c>
      <c r="N11" s="17">
        <f t="shared" si="1"/>
        <v>28611</v>
      </c>
      <c r="O11" s="5">
        <f t="shared" si="2"/>
        <v>38</v>
      </c>
      <c r="P11" s="227" t="s">
        <v>39</v>
      </c>
      <c r="Q11" s="125">
        <v>26805</v>
      </c>
    </row>
    <row r="12" spans="1:19" ht="13.5" customHeight="1" thickBot="1" x14ac:dyDescent="0.2">
      <c r="H12" s="373">
        <v>3</v>
      </c>
      <c r="I12" s="459" t="s">
        <v>11</v>
      </c>
      <c r="J12" s="542">
        <v>26004</v>
      </c>
      <c r="K12" s="270">
        <v>10</v>
      </c>
      <c r="L12" s="5">
        <f t="shared" si="0"/>
        <v>3</v>
      </c>
      <c r="M12" s="459" t="s">
        <v>11</v>
      </c>
      <c r="N12" s="160">
        <f t="shared" si="1"/>
        <v>26004</v>
      </c>
      <c r="O12" s="18">
        <f t="shared" si="2"/>
        <v>3</v>
      </c>
      <c r="P12" s="459" t="s">
        <v>11</v>
      </c>
      <c r="Q12" s="273">
        <v>4300</v>
      </c>
    </row>
    <row r="13" spans="1:19" ht="13.5" customHeight="1" thickTop="1" thickBot="1" x14ac:dyDescent="0.2">
      <c r="H13" s="168">
        <v>13</v>
      </c>
      <c r="I13" s="245" t="s">
        <v>7</v>
      </c>
      <c r="J13" s="554">
        <v>25468</v>
      </c>
      <c r="K13" s="147"/>
      <c r="L13" s="113"/>
      <c r="M13" s="228"/>
      <c r="N13" s="461">
        <f>SUM(J43)</f>
        <v>753553</v>
      </c>
      <c r="O13" s="5"/>
      <c r="P13" s="372" t="s">
        <v>182</v>
      </c>
      <c r="Q13" s="275">
        <v>794127</v>
      </c>
    </row>
    <row r="14" spans="1:19" ht="13.5" customHeight="1" x14ac:dyDescent="0.15">
      <c r="B14" s="24"/>
      <c r="G14" s="1"/>
      <c r="H14" s="119">
        <v>31</v>
      </c>
      <c r="I14" s="224" t="s">
        <v>126</v>
      </c>
      <c r="J14" s="17">
        <v>24728</v>
      </c>
      <c r="K14" s="147"/>
      <c r="L14" s="31"/>
      <c r="N14" t="s">
        <v>66</v>
      </c>
      <c r="O14"/>
    </row>
    <row r="15" spans="1:19" ht="13.5" customHeight="1" x14ac:dyDescent="0.15">
      <c r="H15" s="119">
        <v>24</v>
      </c>
      <c r="I15" s="225" t="s">
        <v>29</v>
      </c>
      <c r="J15" s="553">
        <v>23682</v>
      </c>
      <c r="K15" s="147"/>
      <c r="L15" s="31"/>
      <c r="M15" s="1" t="s">
        <v>217</v>
      </c>
      <c r="N15" s="19"/>
      <c r="O15"/>
      <c r="P15" s="453" t="s">
        <v>218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14</v>
      </c>
      <c r="I16" s="224" t="s">
        <v>20</v>
      </c>
      <c r="J16" s="17">
        <v>11118</v>
      </c>
      <c r="K16" s="147"/>
      <c r="L16" s="5">
        <f>SUM(L3)</f>
        <v>33</v>
      </c>
      <c r="M16" s="17">
        <f>SUM(N3)</f>
        <v>106168</v>
      </c>
      <c r="N16" s="224" t="s">
        <v>0</v>
      </c>
      <c r="O16" s="5">
        <f>SUM(O3)</f>
        <v>33</v>
      </c>
      <c r="P16" s="17">
        <f>SUM(M16)</f>
        <v>106168</v>
      </c>
      <c r="Q16" s="377">
        <v>107558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9</v>
      </c>
      <c r="I17" s="454" t="s">
        <v>201</v>
      </c>
      <c r="J17" s="17">
        <v>10164</v>
      </c>
      <c r="K17" s="147"/>
      <c r="L17" s="5">
        <f t="shared" ref="L17:L25" si="3">SUM(L4)</f>
        <v>26</v>
      </c>
      <c r="M17" s="17">
        <f t="shared" ref="M17:M25" si="4">SUM(N4)</f>
        <v>94789</v>
      </c>
      <c r="N17" s="224" t="s">
        <v>31</v>
      </c>
      <c r="O17" s="5">
        <f t="shared" ref="O17:O25" si="5">SUM(O4)</f>
        <v>26</v>
      </c>
      <c r="P17" s="17">
        <f t="shared" ref="P17:P25" si="6">SUM(M17)</f>
        <v>94789</v>
      </c>
      <c r="Q17" s="378">
        <v>88934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21</v>
      </c>
      <c r="I18" s="454" t="s">
        <v>193</v>
      </c>
      <c r="J18" s="17">
        <v>9030</v>
      </c>
      <c r="K18" s="147"/>
      <c r="L18" s="5">
        <f t="shared" si="3"/>
        <v>36</v>
      </c>
      <c r="M18" s="17">
        <f t="shared" si="4"/>
        <v>93955</v>
      </c>
      <c r="N18" s="225" t="s">
        <v>5</v>
      </c>
      <c r="O18" s="5">
        <f t="shared" si="5"/>
        <v>36</v>
      </c>
      <c r="P18" s="17">
        <f t="shared" si="6"/>
        <v>93955</v>
      </c>
      <c r="Q18" s="378">
        <v>86874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9"/>
      <c r="H19" s="119">
        <v>11</v>
      </c>
      <c r="I19" s="224" t="s">
        <v>18</v>
      </c>
      <c r="J19" s="300">
        <v>8328</v>
      </c>
      <c r="L19" s="5">
        <f t="shared" si="3"/>
        <v>16</v>
      </c>
      <c r="M19" s="17">
        <f t="shared" si="4"/>
        <v>73368</v>
      </c>
      <c r="N19" s="224" t="s">
        <v>3</v>
      </c>
      <c r="O19" s="5">
        <f t="shared" si="5"/>
        <v>16</v>
      </c>
      <c r="P19" s="17">
        <f t="shared" si="6"/>
        <v>73368</v>
      </c>
      <c r="Q19" s="378">
        <v>57813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15</v>
      </c>
      <c r="I20" s="224" t="s">
        <v>21</v>
      </c>
      <c r="J20" s="17">
        <v>6238</v>
      </c>
      <c r="L20" s="5">
        <f t="shared" si="3"/>
        <v>34</v>
      </c>
      <c r="M20" s="17">
        <f t="shared" si="4"/>
        <v>51985</v>
      </c>
      <c r="N20" s="224" t="s">
        <v>1</v>
      </c>
      <c r="O20" s="5">
        <f t="shared" si="5"/>
        <v>34</v>
      </c>
      <c r="P20" s="17">
        <f t="shared" si="6"/>
        <v>51985</v>
      </c>
      <c r="Q20" s="378">
        <v>52293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2</v>
      </c>
      <c r="I21" s="224" t="s">
        <v>6</v>
      </c>
      <c r="J21" s="17">
        <v>5904</v>
      </c>
      <c r="L21" s="5">
        <f t="shared" si="3"/>
        <v>17</v>
      </c>
      <c r="M21" s="17">
        <f t="shared" si="4"/>
        <v>51520</v>
      </c>
      <c r="N21" s="224" t="s">
        <v>22</v>
      </c>
      <c r="O21" s="5">
        <f t="shared" si="5"/>
        <v>17</v>
      </c>
      <c r="P21" s="17">
        <f t="shared" si="6"/>
        <v>51520</v>
      </c>
      <c r="Q21" s="378">
        <v>46178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37</v>
      </c>
      <c r="I22" s="224" t="s">
        <v>38</v>
      </c>
      <c r="J22" s="17">
        <v>4786</v>
      </c>
      <c r="K22" s="19"/>
      <c r="L22" s="5">
        <f t="shared" si="3"/>
        <v>40</v>
      </c>
      <c r="M22" s="17">
        <f t="shared" si="4"/>
        <v>43724</v>
      </c>
      <c r="N22" s="302" t="s">
        <v>2</v>
      </c>
      <c r="O22" s="5">
        <f t="shared" si="5"/>
        <v>40</v>
      </c>
      <c r="P22" s="17">
        <f t="shared" si="6"/>
        <v>43724</v>
      </c>
      <c r="Q22" s="378">
        <v>44093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</v>
      </c>
      <c r="I23" s="224" t="s">
        <v>4</v>
      </c>
      <c r="J23" s="17">
        <v>3583</v>
      </c>
      <c r="K23" s="19"/>
      <c r="L23" s="5">
        <f t="shared" si="3"/>
        <v>25</v>
      </c>
      <c r="M23" s="17">
        <f t="shared" si="4"/>
        <v>31119</v>
      </c>
      <c r="N23" s="224" t="s">
        <v>30</v>
      </c>
      <c r="O23" s="5">
        <f t="shared" si="5"/>
        <v>25</v>
      </c>
      <c r="P23" s="17">
        <f t="shared" si="6"/>
        <v>31119</v>
      </c>
      <c r="Q23" s="378">
        <v>36057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12</v>
      </c>
      <c r="I24" s="224" t="s">
        <v>19</v>
      </c>
      <c r="J24" s="17">
        <v>3289</v>
      </c>
      <c r="K24" s="19"/>
      <c r="L24" s="5">
        <f t="shared" si="3"/>
        <v>38</v>
      </c>
      <c r="M24" s="17">
        <f t="shared" si="4"/>
        <v>28611</v>
      </c>
      <c r="N24" s="227" t="s">
        <v>39</v>
      </c>
      <c r="O24" s="5">
        <f t="shared" si="5"/>
        <v>38</v>
      </c>
      <c r="P24" s="17">
        <f t="shared" si="6"/>
        <v>28611</v>
      </c>
      <c r="Q24" s="378">
        <v>24598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22</v>
      </c>
      <c r="I25" s="224" t="s">
        <v>27</v>
      </c>
      <c r="J25" s="300">
        <v>2576</v>
      </c>
      <c r="K25" s="19"/>
      <c r="L25" s="18">
        <f t="shared" si="3"/>
        <v>3</v>
      </c>
      <c r="M25" s="160">
        <f t="shared" si="4"/>
        <v>26004</v>
      </c>
      <c r="N25" s="459" t="s">
        <v>11</v>
      </c>
      <c r="O25" s="18">
        <f t="shared" si="5"/>
        <v>3</v>
      </c>
      <c r="P25" s="160">
        <f t="shared" si="6"/>
        <v>26004</v>
      </c>
      <c r="Q25" s="379">
        <v>23666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30</v>
      </c>
      <c r="I26" s="224" t="s">
        <v>34</v>
      </c>
      <c r="J26" s="17">
        <v>2258</v>
      </c>
      <c r="K26" s="19"/>
      <c r="L26" s="161"/>
      <c r="M26" s="226">
        <f>SUM(J43-(M16+M17+M18+M19+M20+M21+M22+M23+M24+M25))</f>
        <v>152310</v>
      </c>
      <c r="N26" s="301" t="s">
        <v>46</v>
      </c>
      <c r="O26" s="162"/>
      <c r="P26" s="226">
        <f>SUM(M26)</f>
        <v>152310</v>
      </c>
      <c r="Q26" s="226"/>
      <c r="R26" s="246">
        <v>726744</v>
      </c>
      <c r="T26" s="33"/>
    </row>
    <row r="27" spans="2:20" ht="13.5" customHeight="1" x14ac:dyDescent="0.15">
      <c r="H27" s="119">
        <v>39</v>
      </c>
      <c r="I27" s="224" t="s">
        <v>40</v>
      </c>
      <c r="J27" s="17">
        <v>2163</v>
      </c>
      <c r="K27" s="19"/>
      <c r="M27" s="58" t="s">
        <v>227</v>
      </c>
      <c r="N27" s="58"/>
      <c r="O27" s="155"/>
      <c r="P27" s="156" t="s">
        <v>228</v>
      </c>
    </row>
    <row r="28" spans="2:20" ht="13.5" customHeight="1" x14ac:dyDescent="0.15">
      <c r="G28" s="21"/>
      <c r="H28" s="119">
        <v>18</v>
      </c>
      <c r="I28" s="224" t="s">
        <v>23</v>
      </c>
      <c r="J28" s="17">
        <v>1915</v>
      </c>
      <c r="K28" s="19"/>
      <c r="M28" s="125">
        <f t="shared" ref="M28:M37" si="7">SUM(Q3)</f>
        <v>113882</v>
      </c>
      <c r="N28" s="224" t="s">
        <v>0</v>
      </c>
      <c r="O28" s="5">
        <f>SUM(L3)</f>
        <v>33</v>
      </c>
      <c r="P28" s="125">
        <f t="shared" ref="P28:P37" si="8">SUM(Q3)</f>
        <v>113882</v>
      </c>
    </row>
    <row r="29" spans="2:20" ht="13.5" customHeight="1" x14ac:dyDescent="0.15">
      <c r="H29" s="119">
        <v>35</v>
      </c>
      <c r="I29" s="224" t="s">
        <v>37</v>
      </c>
      <c r="J29" s="193">
        <v>1644</v>
      </c>
      <c r="K29" s="19"/>
      <c r="M29" s="125">
        <f t="shared" si="7"/>
        <v>110950</v>
      </c>
      <c r="N29" s="224" t="s">
        <v>31</v>
      </c>
      <c r="O29" s="5">
        <f t="shared" ref="O29:O37" si="9">SUM(L4)</f>
        <v>26</v>
      </c>
      <c r="P29" s="125">
        <f t="shared" si="8"/>
        <v>110950</v>
      </c>
    </row>
    <row r="30" spans="2:20" ht="13.5" customHeight="1" x14ac:dyDescent="0.15">
      <c r="H30" s="119">
        <v>29</v>
      </c>
      <c r="I30" s="224" t="s">
        <v>116</v>
      </c>
      <c r="J30" s="17">
        <v>1386</v>
      </c>
      <c r="K30" s="19"/>
      <c r="M30" s="125">
        <f t="shared" si="7"/>
        <v>88964</v>
      </c>
      <c r="N30" s="225" t="s">
        <v>5</v>
      </c>
      <c r="O30" s="5">
        <f t="shared" si="9"/>
        <v>36</v>
      </c>
      <c r="P30" s="125">
        <f t="shared" si="8"/>
        <v>88964</v>
      </c>
    </row>
    <row r="31" spans="2:20" ht="13.5" customHeight="1" x14ac:dyDescent="0.15">
      <c r="H31" s="119">
        <v>8</v>
      </c>
      <c r="I31" s="224" t="s">
        <v>16</v>
      </c>
      <c r="J31" s="17">
        <v>1026</v>
      </c>
      <c r="K31" s="19"/>
      <c r="M31" s="125">
        <f t="shared" si="7"/>
        <v>79711</v>
      </c>
      <c r="N31" s="224" t="s">
        <v>3</v>
      </c>
      <c r="O31" s="5">
        <f t="shared" si="9"/>
        <v>16</v>
      </c>
      <c r="P31" s="125">
        <f t="shared" si="8"/>
        <v>79711</v>
      </c>
    </row>
    <row r="32" spans="2:20" ht="13.5" customHeight="1" x14ac:dyDescent="0.15">
      <c r="H32" s="119">
        <v>27</v>
      </c>
      <c r="I32" s="224" t="s">
        <v>32</v>
      </c>
      <c r="J32" s="193">
        <v>783</v>
      </c>
      <c r="K32" s="19"/>
      <c r="M32" s="125">
        <f t="shared" si="7"/>
        <v>60066</v>
      </c>
      <c r="N32" s="224" t="s">
        <v>1</v>
      </c>
      <c r="O32" s="5">
        <f t="shared" si="9"/>
        <v>34</v>
      </c>
      <c r="P32" s="125">
        <f t="shared" si="8"/>
        <v>60066</v>
      </c>
      <c r="S32" s="14"/>
    </row>
    <row r="33" spans="7:21" ht="13.5" customHeight="1" x14ac:dyDescent="0.15">
      <c r="G33" s="519"/>
      <c r="H33" s="119">
        <v>6</v>
      </c>
      <c r="I33" s="224" t="s">
        <v>14</v>
      </c>
      <c r="J33" s="17">
        <v>574</v>
      </c>
      <c r="K33" s="19"/>
      <c r="M33" s="125">
        <f t="shared" si="7"/>
        <v>53795</v>
      </c>
      <c r="N33" s="224" t="s">
        <v>22</v>
      </c>
      <c r="O33" s="5">
        <f t="shared" si="9"/>
        <v>17</v>
      </c>
      <c r="P33" s="125">
        <f t="shared" si="8"/>
        <v>53795</v>
      </c>
      <c r="S33" s="33"/>
      <c r="T33" s="33"/>
    </row>
    <row r="34" spans="7:21" ht="13.5" customHeight="1" x14ac:dyDescent="0.15">
      <c r="H34" s="119">
        <v>4</v>
      </c>
      <c r="I34" s="224" t="s">
        <v>12</v>
      </c>
      <c r="J34" s="300">
        <v>550</v>
      </c>
      <c r="K34" s="19"/>
      <c r="M34" s="125">
        <f t="shared" si="7"/>
        <v>48350</v>
      </c>
      <c r="N34" s="302" t="s">
        <v>2</v>
      </c>
      <c r="O34" s="5">
        <f t="shared" si="9"/>
        <v>40</v>
      </c>
      <c r="P34" s="125">
        <f t="shared" si="8"/>
        <v>48350</v>
      </c>
      <c r="S34" s="33"/>
      <c r="T34" s="33"/>
    </row>
    <row r="35" spans="7:21" ht="13.5" customHeight="1" x14ac:dyDescent="0.15">
      <c r="H35" s="119">
        <v>23</v>
      </c>
      <c r="I35" s="224" t="s">
        <v>28</v>
      </c>
      <c r="J35" s="17">
        <v>343</v>
      </c>
      <c r="K35" s="19"/>
      <c r="M35" s="125">
        <f t="shared" si="7"/>
        <v>23833</v>
      </c>
      <c r="N35" s="224" t="s">
        <v>30</v>
      </c>
      <c r="O35" s="5">
        <f t="shared" si="9"/>
        <v>25</v>
      </c>
      <c r="P35" s="125">
        <f t="shared" si="8"/>
        <v>23833</v>
      </c>
      <c r="S35" s="33"/>
    </row>
    <row r="36" spans="7:21" ht="13.5" customHeight="1" x14ac:dyDescent="0.15">
      <c r="H36" s="119">
        <v>32</v>
      </c>
      <c r="I36" s="224" t="s">
        <v>36</v>
      </c>
      <c r="J36" s="193">
        <v>246</v>
      </c>
      <c r="K36" s="19"/>
      <c r="M36" s="125">
        <f t="shared" si="7"/>
        <v>26805</v>
      </c>
      <c r="N36" s="227" t="s">
        <v>39</v>
      </c>
      <c r="O36" s="5">
        <f t="shared" si="9"/>
        <v>38</v>
      </c>
      <c r="P36" s="125">
        <f t="shared" si="8"/>
        <v>26805</v>
      </c>
      <c r="S36" s="33"/>
    </row>
    <row r="37" spans="7:21" ht="13.5" customHeight="1" thickBot="1" x14ac:dyDescent="0.2">
      <c r="H37" s="119">
        <v>5</v>
      </c>
      <c r="I37" s="224" t="s">
        <v>13</v>
      </c>
      <c r="J37" s="300">
        <v>181</v>
      </c>
      <c r="K37" s="19"/>
      <c r="M37" s="159">
        <f t="shared" si="7"/>
        <v>4300</v>
      </c>
      <c r="N37" s="459" t="s">
        <v>11</v>
      </c>
      <c r="O37" s="18">
        <f t="shared" si="9"/>
        <v>3</v>
      </c>
      <c r="P37" s="159">
        <f t="shared" si="8"/>
        <v>4300</v>
      </c>
      <c r="S37" s="33"/>
    </row>
    <row r="38" spans="7:21" ht="13.5" customHeight="1" thickTop="1" x14ac:dyDescent="0.15">
      <c r="G38" s="499"/>
      <c r="H38" s="119">
        <v>19</v>
      </c>
      <c r="I38" s="224" t="s">
        <v>24</v>
      </c>
      <c r="J38" s="17">
        <v>154</v>
      </c>
      <c r="K38" s="19"/>
      <c r="M38" s="467">
        <f>SUM(Q13-(Q3+Q4+Q5+Q6+Q7+Q8+Q9+Q10+Q11+Q12))</f>
        <v>183471</v>
      </c>
      <c r="N38" s="468" t="s">
        <v>197</v>
      </c>
      <c r="O38" s="469"/>
      <c r="P38" s="470">
        <f>SUM(M38)</f>
        <v>183471</v>
      </c>
      <c r="U38" s="33"/>
    </row>
    <row r="39" spans="7:21" ht="13.5" customHeight="1" x14ac:dyDescent="0.15">
      <c r="H39" s="119">
        <v>20</v>
      </c>
      <c r="I39" s="224" t="s">
        <v>25</v>
      </c>
      <c r="J39" s="126">
        <v>100</v>
      </c>
      <c r="K39" s="19"/>
      <c r="P39" s="33"/>
    </row>
    <row r="40" spans="7:21" ht="13.5" customHeight="1" x14ac:dyDescent="0.15">
      <c r="H40" s="119">
        <v>28</v>
      </c>
      <c r="I40" s="224" t="s">
        <v>33</v>
      </c>
      <c r="J40" s="17">
        <v>49</v>
      </c>
      <c r="K40" s="19"/>
    </row>
    <row r="41" spans="7:21" ht="13.5" customHeight="1" x14ac:dyDescent="0.15">
      <c r="G41" s="519"/>
      <c r="H41" s="119">
        <v>10</v>
      </c>
      <c r="I41" s="224" t="s">
        <v>17</v>
      </c>
      <c r="J41" s="17">
        <v>44</v>
      </c>
      <c r="K41" s="19"/>
    </row>
    <row r="42" spans="7:21" ht="13.5" customHeight="1" thickBot="1" x14ac:dyDescent="0.2">
      <c r="H42" s="194">
        <v>7</v>
      </c>
      <c r="I42" s="227" t="s">
        <v>15</v>
      </c>
      <c r="J42" s="547">
        <v>0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753553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216</v>
      </c>
      <c r="D52" s="12" t="s">
        <v>215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106168</v>
      </c>
      <c r="D53" s="126">
        <f t="shared" ref="D53:D63" si="11">SUM(Q3)</f>
        <v>113882</v>
      </c>
      <c r="E53" s="123">
        <f t="shared" ref="E53:E62" si="12">SUM(P16/Q16*100)</f>
        <v>98.707673999144646</v>
      </c>
      <c r="F53" s="25">
        <f t="shared" ref="F53:F63" si="13">SUM(C53/D53*100)</f>
        <v>93.226321982402837</v>
      </c>
      <c r="G53" s="26"/>
      <c r="I53" s="223"/>
    </row>
    <row r="54" spans="1:16" ht="13.5" customHeight="1" x14ac:dyDescent="0.15">
      <c r="A54" s="13">
        <v>2</v>
      </c>
      <c r="B54" s="224" t="s">
        <v>31</v>
      </c>
      <c r="C54" s="17">
        <f t="shared" si="10"/>
        <v>94789</v>
      </c>
      <c r="D54" s="126">
        <f t="shared" si="11"/>
        <v>110950</v>
      </c>
      <c r="E54" s="123">
        <f t="shared" si="12"/>
        <v>106.5835338565678</v>
      </c>
      <c r="F54" s="25">
        <f t="shared" si="13"/>
        <v>85.433979269941418</v>
      </c>
      <c r="G54" s="26"/>
      <c r="I54" s="223"/>
    </row>
    <row r="55" spans="1:16" ht="13.5" customHeight="1" x14ac:dyDescent="0.15">
      <c r="A55" s="13">
        <v>3</v>
      </c>
      <c r="B55" s="225" t="s">
        <v>5</v>
      </c>
      <c r="C55" s="17">
        <f t="shared" si="10"/>
        <v>93955</v>
      </c>
      <c r="D55" s="126">
        <f t="shared" si="11"/>
        <v>88964</v>
      </c>
      <c r="E55" s="123">
        <f t="shared" si="12"/>
        <v>108.15088519004534</v>
      </c>
      <c r="F55" s="25">
        <f t="shared" si="13"/>
        <v>105.61013443640124</v>
      </c>
      <c r="G55" s="26"/>
      <c r="I55" s="223"/>
    </row>
    <row r="56" spans="1:16" ht="13.5" customHeight="1" x14ac:dyDescent="0.15">
      <c r="A56" s="13">
        <v>4</v>
      </c>
      <c r="B56" s="224" t="s">
        <v>3</v>
      </c>
      <c r="C56" s="17">
        <f t="shared" si="10"/>
        <v>73368</v>
      </c>
      <c r="D56" s="126">
        <f t="shared" si="11"/>
        <v>79711</v>
      </c>
      <c r="E56" s="123">
        <f t="shared" si="12"/>
        <v>126.90571324788542</v>
      </c>
      <c r="F56" s="25">
        <f t="shared" si="13"/>
        <v>92.042503544052892</v>
      </c>
      <c r="G56" s="26"/>
      <c r="I56" s="223"/>
    </row>
    <row r="57" spans="1:16" ht="13.5" customHeight="1" x14ac:dyDescent="0.15">
      <c r="A57" s="13">
        <v>5</v>
      </c>
      <c r="B57" s="224" t="s">
        <v>1</v>
      </c>
      <c r="C57" s="17">
        <f t="shared" si="10"/>
        <v>51985</v>
      </c>
      <c r="D57" s="126">
        <f t="shared" si="11"/>
        <v>60066</v>
      </c>
      <c r="E57" s="123">
        <f t="shared" si="12"/>
        <v>99.411011033981595</v>
      </c>
      <c r="F57" s="25">
        <f t="shared" si="13"/>
        <v>86.546465554556647</v>
      </c>
      <c r="G57" s="26"/>
      <c r="I57" s="223"/>
      <c r="P57" s="33"/>
    </row>
    <row r="58" spans="1:16" ht="13.5" customHeight="1" x14ac:dyDescent="0.15">
      <c r="A58" s="13">
        <v>6</v>
      </c>
      <c r="B58" s="224" t="s">
        <v>22</v>
      </c>
      <c r="C58" s="17">
        <f t="shared" si="10"/>
        <v>51520</v>
      </c>
      <c r="D58" s="126">
        <f t="shared" si="11"/>
        <v>53795</v>
      </c>
      <c r="E58" s="123">
        <f t="shared" si="12"/>
        <v>111.56827926718351</v>
      </c>
      <c r="F58" s="25">
        <f t="shared" si="13"/>
        <v>95.770982433311644</v>
      </c>
      <c r="G58" s="26"/>
    </row>
    <row r="59" spans="1:16" ht="13.5" customHeight="1" x14ac:dyDescent="0.15">
      <c r="A59" s="13">
        <v>7</v>
      </c>
      <c r="B59" s="302" t="s">
        <v>2</v>
      </c>
      <c r="C59" s="17">
        <f t="shared" si="10"/>
        <v>43724</v>
      </c>
      <c r="D59" s="126">
        <f t="shared" si="11"/>
        <v>48350</v>
      </c>
      <c r="E59" s="123">
        <f t="shared" si="12"/>
        <v>99.163132470006573</v>
      </c>
      <c r="F59" s="25">
        <f t="shared" si="13"/>
        <v>90.432264736297824</v>
      </c>
      <c r="G59" s="26"/>
    </row>
    <row r="60" spans="1:16" ht="13.5" customHeight="1" x14ac:dyDescent="0.15">
      <c r="A60" s="13">
        <v>8</v>
      </c>
      <c r="B60" s="224" t="s">
        <v>30</v>
      </c>
      <c r="C60" s="17">
        <f t="shared" si="10"/>
        <v>31119</v>
      </c>
      <c r="D60" s="126">
        <f t="shared" si="11"/>
        <v>23833</v>
      </c>
      <c r="E60" s="123">
        <f t="shared" si="12"/>
        <v>86.305017056327486</v>
      </c>
      <c r="F60" s="25">
        <f t="shared" si="13"/>
        <v>130.57105693785925</v>
      </c>
      <c r="G60" s="26"/>
    </row>
    <row r="61" spans="1:16" ht="13.5" customHeight="1" x14ac:dyDescent="0.15">
      <c r="A61" s="13">
        <v>9</v>
      </c>
      <c r="B61" s="227" t="s">
        <v>39</v>
      </c>
      <c r="C61" s="17">
        <f t="shared" si="10"/>
        <v>28611</v>
      </c>
      <c r="D61" s="126">
        <f t="shared" si="11"/>
        <v>26805</v>
      </c>
      <c r="E61" s="123">
        <f t="shared" si="12"/>
        <v>116.31433449873974</v>
      </c>
      <c r="F61" s="25">
        <f t="shared" si="13"/>
        <v>106.73754896474539</v>
      </c>
      <c r="G61" s="26"/>
    </row>
    <row r="62" spans="1:16" ht="13.5" customHeight="1" thickBot="1" x14ac:dyDescent="0.2">
      <c r="A62" s="179">
        <v>10</v>
      </c>
      <c r="B62" s="459" t="s">
        <v>11</v>
      </c>
      <c r="C62" s="160">
        <f t="shared" si="10"/>
        <v>26004</v>
      </c>
      <c r="D62" s="180">
        <f t="shared" si="11"/>
        <v>4300</v>
      </c>
      <c r="E62" s="181">
        <f t="shared" si="12"/>
        <v>109.87915152539509</v>
      </c>
      <c r="F62" s="182">
        <f t="shared" si="13"/>
        <v>604.74418604651157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753553</v>
      </c>
      <c r="D63" s="185">
        <f t="shared" si="11"/>
        <v>794127</v>
      </c>
      <c r="E63" s="186">
        <f>SUM(C63/R26*100)</f>
        <v>103.68891934436336</v>
      </c>
      <c r="F63" s="187">
        <f t="shared" si="13"/>
        <v>94.890741657190844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23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H54" sqref="H5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214</v>
      </c>
      <c r="I2" s="119"/>
      <c r="J2" s="257" t="s">
        <v>123</v>
      </c>
      <c r="K2" s="5"/>
      <c r="L2" s="408" t="s">
        <v>215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139">
        <v>22050</v>
      </c>
      <c r="I4" s="119">
        <v>33</v>
      </c>
      <c r="J4" s="224" t="s">
        <v>0</v>
      </c>
      <c r="K4" s="163">
        <f>SUM(I4)</f>
        <v>33</v>
      </c>
      <c r="L4" s="425">
        <v>28380</v>
      </c>
      <c r="M4" s="54"/>
      <c r="N4" s="130"/>
      <c r="O4" s="130"/>
      <c r="S4" s="31"/>
      <c r="T4" s="31"/>
      <c r="U4" s="31"/>
    </row>
    <row r="5" spans="8:30" x14ac:dyDescent="0.15">
      <c r="H5" s="127">
        <v>14554</v>
      </c>
      <c r="I5" s="119">
        <v>26</v>
      </c>
      <c r="J5" s="224" t="s">
        <v>31</v>
      </c>
      <c r="K5" s="163">
        <f t="shared" ref="K5:K13" si="0">SUM(I5)</f>
        <v>26</v>
      </c>
      <c r="L5" s="426">
        <v>20917</v>
      </c>
      <c r="M5" s="54"/>
      <c r="N5" s="130"/>
      <c r="O5" s="130"/>
      <c r="S5" s="31"/>
      <c r="T5" s="31"/>
      <c r="U5" s="31"/>
    </row>
    <row r="6" spans="8:30" x14ac:dyDescent="0.15">
      <c r="H6" s="53">
        <v>8127</v>
      </c>
      <c r="I6" s="119">
        <v>14</v>
      </c>
      <c r="J6" s="224" t="s">
        <v>20</v>
      </c>
      <c r="K6" s="163">
        <f t="shared" si="0"/>
        <v>14</v>
      </c>
      <c r="L6" s="426">
        <v>7455</v>
      </c>
      <c r="M6" s="54"/>
      <c r="N6" s="256"/>
      <c r="O6" s="130"/>
      <c r="S6" s="31"/>
      <c r="T6" s="31"/>
      <c r="U6" s="31"/>
    </row>
    <row r="7" spans="8:30" x14ac:dyDescent="0.15">
      <c r="H7" s="127">
        <v>2898</v>
      </c>
      <c r="I7" s="119">
        <v>15</v>
      </c>
      <c r="J7" s="224" t="s">
        <v>21</v>
      </c>
      <c r="K7" s="163">
        <f t="shared" si="0"/>
        <v>15</v>
      </c>
      <c r="L7" s="426">
        <v>4044</v>
      </c>
      <c r="M7" s="54"/>
      <c r="N7" s="130"/>
      <c r="O7" s="130"/>
      <c r="S7" s="31"/>
      <c r="T7" s="31"/>
      <c r="U7" s="31"/>
    </row>
    <row r="8" spans="8:30" x14ac:dyDescent="0.15">
      <c r="H8" s="127">
        <v>2721</v>
      </c>
      <c r="I8" s="119">
        <v>36</v>
      </c>
      <c r="J8" s="224" t="s">
        <v>5</v>
      </c>
      <c r="K8" s="163">
        <f t="shared" si="0"/>
        <v>36</v>
      </c>
      <c r="L8" s="426">
        <v>1459</v>
      </c>
      <c r="M8" s="54"/>
      <c r="N8" s="130"/>
      <c r="O8" s="130"/>
      <c r="S8" s="31"/>
      <c r="T8" s="31"/>
      <c r="U8" s="31"/>
    </row>
    <row r="9" spans="8:30" x14ac:dyDescent="0.15">
      <c r="H9" s="127">
        <v>2347</v>
      </c>
      <c r="I9" s="119">
        <v>38</v>
      </c>
      <c r="J9" s="224" t="s">
        <v>39</v>
      </c>
      <c r="K9" s="163">
        <f t="shared" si="0"/>
        <v>38</v>
      </c>
      <c r="L9" s="426">
        <v>4311</v>
      </c>
      <c r="M9" s="54"/>
      <c r="N9" s="130"/>
      <c r="O9" s="130"/>
      <c r="S9" s="31"/>
      <c r="T9" s="31"/>
      <c r="U9" s="31"/>
    </row>
    <row r="10" spans="8:30" x14ac:dyDescent="0.15">
      <c r="H10" s="53">
        <v>2150</v>
      </c>
      <c r="I10" s="194">
        <v>34</v>
      </c>
      <c r="J10" s="227" t="s">
        <v>1</v>
      </c>
      <c r="K10" s="163">
        <f t="shared" si="0"/>
        <v>34</v>
      </c>
      <c r="L10" s="426">
        <v>2165</v>
      </c>
      <c r="S10" s="31"/>
      <c r="T10" s="31"/>
      <c r="U10" s="31"/>
    </row>
    <row r="11" spans="8:30" x14ac:dyDescent="0.15">
      <c r="H11" s="139">
        <v>1838</v>
      </c>
      <c r="I11" s="119">
        <v>24</v>
      </c>
      <c r="J11" s="224" t="s">
        <v>29</v>
      </c>
      <c r="K11" s="163">
        <f t="shared" si="0"/>
        <v>24</v>
      </c>
      <c r="L11" s="426">
        <v>2685</v>
      </c>
      <c r="M11" s="54"/>
      <c r="N11" s="130"/>
      <c r="O11" s="130"/>
      <c r="S11" s="31"/>
      <c r="T11" s="31"/>
      <c r="U11" s="31"/>
    </row>
    <row r="12" spans="8:30" x14ac:dyDescent="0.15">
      <c r="H12" s="195">
        <v>1484</v>
      </c>
      <c r="I12" s="194">
        <v>37</v>
      </c>
      <c r="J12" s="227" t="s">
        <v>38</v>
      </c>
      <c r="K12" s="163">
        <f t="shared" si="0"/>
        <v>37</v>
      </c>
      <c r="L12" s="426">
        <v>2695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43">
        <v>1253</v>
      </c>
      <c r="I13" s="530">
        <v>17</v>
      </c>
      <c r="J13" s="531" t="s">
        <v>22</v>
      </c>
      <c r="K13" s="163">
        <f t="shared" si="0"/>
        <v>17</v>
      </c>
      <c r="L13" s="426">
        <v>1739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538">
        <v>1100</v>
      </c>
      <c r="I14" s="544">
        <v>40</v>
      </c>
      <c r="J14" s="545" t="s">
        <v>2</v>
      </c>
      <c r="K14" s="151" t="s">
        <v>8</v>
      </c>
      <c r="L14" s="427">
        <v>80465</v>
      </c>
      <c r="S14" s="31"/>
      <c r="T14" s="31"/>
      <c r="U14" s="31"/>
    </row>
    <row r="15" spans="8:30" x14ac:dyDescent="0.15">
      <c r="H15" s="53">
        <v>1052</v>
      </c>
      <c r="I15" s="119">
        <v>25</v>
      </c>
      <c r="J15" s="224" t="s">
        <v>30</v>
      </c>
      <c r="K15" s="61"/>
      <c r="L15" s="1" t="s">
        <v>67</v>
      </c>
      <c r="M15" s="540" t="s">
        <v>112</v>
      </c>
      <c r="N15" s="51" t="s">
        <v>83</v>
      </c>
      <c r="S15" s="31"/>
      <c r="T15" s="31"/>
      <c r="U15" s="31"/>
    </row>
    <row r="16" spans="8:30" x14ac:dyDescent="0.15">
      <c r="H16" s="53">
        <v>509</v>
      </c>
      <c r="I16" s="119">
        <v>1</v>
      </c>
      <c r="J16" s="224" t="s">
        <v>4</v>
      </c>
      <c r="K16" s="163">
        <f>SUM(I4)</f>
        <v>33</v>
      </c>
      <c r="L16" s="224" t="s">
        <v>0</v>
      </c>
      <c r="M16" s="428">
        <v>20869</v>
      </c>
      <c r="N16" s="128">
        <f>SUM(H4)</f>
        <v>22050</v>
      </c>
      <c r="O16" s="54"/>
      <c r="P16" s="21"/>
      <c r="S16" s="31"/>
      <c r="T16" s="31"/>
      <c r="U16" s="31"/>
    </row>
    <row r="17" spans="1:21" x14ac:dyDescent="0.15">
      <c r="H17" s="53">
        <v>147</v>
      </c>
      <c r="I17" s="119">
        <v>16</v>
      </c>
      <c r="J17" s="224" t="s">
        <v>3</v>
      </c>
      <c r="K17" s="163">
        <f t="shared" ref="K17:K25" si="1">SUM(I5)</f>
        <v>26</v>
      </c>
      <c r="L17" s="224" t="s">
        <v>31</v>
      </c>
      <c r="M17" s="429">
        <v>13868</v>
      </c>
      <c r="N17" s="128">
        <f t="shared" ref="N17:N25" si="2">SUM(H5)</f>
        <v>14554</v>
      </c>
      <c r="O17" s="54"/>
      <c r="P17" s="21"/>
      <c r="S17" s="31"/>
      <c r="T17" s="31"/>
      <c r="U17" s="31"/>
    </row>
    <row r="18" spans="1:21" x14ac:dyDescent="0.15">
      <c r="H18" s="472">
        <v>131</v>
      </c>
      <c r="I18" s="119">
        <v>21</v>
      </c>
      <c r="J18" s="224" t="s">
        <v>26</v>
      </c>
      <c r="K18" s="163">
        <f t="shared" si="1"/>
        <v>14</v>
      </c>
      <c r="L18" s="224" t="s">
        <v>20</v>
      </c>
      <c r="M18" s="429">
        <v>8822</v>
      </c>
      <c r="N18" s="128">
        <f t="shared" si="2"/>
        <v>8127</v>
      </c>
      <c r="O18" s="54"/>
      <c r="P18" s="21"/>
      <c r="S18" s="31"/>
      <c r="T18" s="31"/>
      <c r="U18" s="31"/>
    </row>
    <row r="19" spans="1:21" x14ac:dyDescent="0.15">
      <c r="H19" s="128">
        <v>129</v>
      </c>
      <c r="I19" s="119">
        <v>23</v>
      </c>
      <c r="J19" s="224" t="s">
        <v>28</v>
      </c>
      <c r="K19" s="163">
        <f t="shared" si="1"/>
        <v>15</v>
      </c>
      <c r="L19" s="224" t="s">
        <v>21</v>
      </c>
      <c r="M19" s="429">
        <v>2301</v>
      </c>
      <c r="N19" s="128">
        <f t="shared" si="2"/>
        <v>2898</v>
      </c>
      <c r="O19" s="54"/>
      <c r="P19" s="21"/>
      <c r="S19" s="31"/>
      <c r="T19" s="31"/>
      <c r="U19" s="31"/>
    </row>
    <row r="20" spans="1:21" ht="14.25" thickBot="1" x14ac:dyDescent="0.2">
      <c r="H20" s="267">
        <v>32</v>
      </c>
      <c r="I20" s="119">
        <v>9</v>
      </c>
      <c r="J20" s="454" t="s">
        <v>202</v>
      </c>
      <c r="K20" s="163">
        <f t="shared" si="1"/>
        <v>36</v>
      </c>
      <c r="L20" s="224" t="s">
        <v>5</v>
      </c>
      <c r="M20" s="429">
        <v>2166</v>
      </c>
      <c r="N20" s="128">
        <f t="shared" si="2"/>
        <v>2721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214</v>
      </c>
      <c r="D21" s="74" t="s">
        <v>215</v>
      </c>
      <c r="E21" s="74" t="s">
        <v>54</v>
      </c>
      <c r="F21" s="74" t="s">
        <v>53</v>
      </c>
      <c r="G21" s="74" t="s">
        <v>55</v>
      </c>
      <c r="H21" s="53">
        <v>13</v>
      </c>
      <c r="I21" s="119">
        <v>2</v>
      </c>
      <c r="J21" s="224" t="s">
        <v>6</v>
      </c>
      <c r="K21" s="163">
        <f t="shared" si="1"/>
        <v>38</v>
      </c>
      <c r="L21" s="224" t="s">
        <v>39</v>
      </c>
      <c r="M21" s="429">
        <v>2336</v>
      </c>
      <c r="N21" s="128">
        <f t="shared" si="2"/>
        <v>2347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22050</v>
      </c>
      <c r="D22" s="128">
        <f>SUM(L4)</f>
        <v>28380</v>
      </c>
      <c r="E22" s="66">
        <f t="shared" ref="E22:E32" si="4">SUM(N16/M16*100)</f>
        <v>105.6591116009392</v>
      </c>
      <c r="F22" s="70">
        <f>SUM(C22/D22*100)</f>
        <v>77.695560253699796</v>
      </c>
      <c r="G22" s="5"/>
      <c r="H22" s="176">
        <v>4</v>
      </c>
      <c r="I22" s="119">
        <v>31</v>
      </c>
      <c r="J22" s="224" t="s">
        <v>126</v>
      </c>
      <c r="K22" s="163">
        <f t="shared" si="1"/>
        <v>34</v>
      </c>
      <c r="L22" s="227" t="s">
        <v>1</v>
      </c>
      <c r="M22" s="429">
        <v>2011</v>
      </c>
      <c r="N22" s="128">
        <f t="shared" si="2"/>
        <v>2150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14554</v>
      </c>
      <c r="D23" s="128">
        <f>SUM(L5)</f>
        <v>20917</v>
      </c>
      <c r="E23" s="66">
        <f t="shared" si="4"/>
        <v>104.94663974617826</v>
      </c>
      <c r="F23" s="70">
        <f t="shared" ref="F23:F32" si="5">SUM(C23/D23*100)</f>
        <v>69.579767653105122</v>
      </c>
      <c r="G23" s="5"/>
      <c r="H23" s="176">
        <v>3</v>
      </c>
      <c r="I23" s="119">
        <v>3</v>
      </c>
      <c r="J23" s="224" t="s">
        <v>11</v>
      </c>
      <c r="K23" s="163">
        <f t="shared" si="1"/>
        <v>24</v>
      </c>
      <c r="L23" s="224" t="s">
        <v>29</v>
      </c>
      <c r="M23" s="429">
        <v>1736</v>
      </c>
      <c r="N23" s="128">
        <f t="shared" si="2"/>
        <v>1838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8127</v>
      </c>
      <c r="D24" s="128">
        <f t="shared" ref="D24:D31" si="6">SUM(L6)</f>
        <v>7455</v>
      </c>
      <c r="E24" s="66">
        <f t="shared" si="4"/>
        <v>92.12196780775335</v>
      </c>
      <c r="F24" s="70">
        <f t="shared" si="5"/>
        <v>109.01408450704227</v>
      </c>
      <c r="G24" s="5"/>
      <c r="H24" s="537">
        <v>3</v>
      </c>
      <c r="I24" s="119">
        <v>4</v>
      </c>
      <c r="J24" s="224" t="s">
        <v>12</v>
      </c>
      <c r="K24" s="163">
        <f t="shared" si="1"/>
        <v>37</v>
      </c>
      <c r="L24" s="227" t="s">
        <v>38</v>
      </c>
      <c r="M24" s="429">
        <v>1125</v>
      </c>
      <c r="N24" s="128">
        <f t="shared" si="2"/>
        <v>1484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21</v>
      </c>
      <c r="C25" s="52">
        <f t="shared" si="3"/>
        <v>2898</v>
      </c>
      <c r="D25" s="128">
        <f t="shared" si="6"/>
        <v>4044</v>
      </c>
      <c r="E25" s="66">
        <f t="shared" si="4"/>
        <v>125.9452411994785</v>
      </c>
      <c r="F25" s="70">
        <f t="shared" si="5"/>
        <v>71.661721068249264</v>
      </c>
      <c r="G25" s="5"/>
      <c r="H25" s="176">
        <v>2</v>
      </c>
      <c r="I25" s="119">
        <v>27</v>
      </c>
      <c r="J25" s="224" t="s">
        <v>32</v>
      </c>
      <c r="K25" s="252">
        <f t="shared" si="1"/>
        <v>17</v>
      </c>
      <c r="L25" s="531" t="s">
        <v>22</v>
      </c>
      <c r="M25" s="430">
        <v>1199</v>
      </c>
      <c r="N25" s="233">
        <f t="shared" si="2"/>
        <v>1253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5</v>
      </c>
      <c r="C26" s="52">
        <f t="shared" si="3"/>
        <v>2721</v>
      </c>
      <c r="D26" s="128">
        <f t="shared" si="6"/>
        <v>1459</v>
      </c>
      <c r="E26" s="66">
        <f t="shared" si="4"/>
        <v>125.62326869806095</v>
      </c>
      <c r="F26" s="70">
        <f t="shared" si="5"/>
        <v>186.49760109664152</v>
      </c>
      <c r="G26" s="16"/>
      <c r="H26" s="131">
        <v>1</v>
      </c>
      <c r="I26" s="119">
        <v>22</v>
      </c>
      <c r="J26" s="224" t="s">
        <v>27</v>
      </c>
      <c r="K26" s="5"/>
      <c r="L26" s="505" t="s">
        <v>192</v>
      </c>
      <c r="M26" s="431">
        <v>58378</v>
      </c>
      <c r="N26" s="265">
        <f>SUM(H44)</f>
        <v>62548</v>
      </c>
      <c r="S26" s="31"/>
      <c r="T26" s="31"/>
      <c r="U26" s="31"/>
    </row>
    <row r="27" spans="1:21" x14ac:dyDescent="0.15">
      <c r="A27" s="76">
        <v>6</v>
      </c>
      <c r="B27" s="224" t="s">
        <v>39</v>
      </c>
      <c r="C27" s="52">
        <f t="shared" si="3"/>
        <v>2347</v>
      </c>
      <c r="D27" s="128">
        <f t="shared" si="6"/>
        <v>4311</v>
      </c>
      <c r="E27" s="66">
        <f t="shared" si="4"/>
        <v>100.47089041095892</v>
      </c>
      <c r="F27" s="70">
        <f t="shared" si="5"/>
        <v>54.442124797030857</v>
      </c>
      <c r="G27" s="5"/>
      <c r="H27" s="131">
        <v>0</v>
      </c>
      <c r="I27" s="119">
        <v>5</v>
      </c>
      <c r="J27" s="224" t="s">
        <v>13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1</v>
      </c>
      <c r="C28" s="52">
        <f t="shared" si="3"/>
        <v>2150</v>
      </c>
      <c r="D28" s="128">
        <f t="shared" si="6"/>
        <v>2165</v>
      </c>
      <c r="E28" s="66">
        <f t="shared" si="4"/>
        <v>106.91198408751865</v>
      </c>
      <c r="F28" s="70">
        <f t="shared" si="5"/>
        <v>99.307159353348723</v>
      </c>
      <c r="G28" s="5"/>
      <c r="H28" s="176">
        <v>0</v>
      </c>
      <c r="I28" s="119">
        <v>6</v>
      </c>
      <c r="J28" s="224" t="s">
        <v>14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29</v>
      </c>
      <c r="C29" s="52">
        <f t="shared" si="3"/>
        <v>1838</v>
      </c>
      <c r="D29" s="128">
        <f t="shared" si="6"/>
        <v>2685</v>
      </c>
      <c r="E29" s="66">
        <f t="shared" si="4"/>
        <v>105.87557603686636</v>
      </c>
      <c r="F29" s="70">
        <f t="shared" si="5"/>
        <v>68.454376163873377</v>
      </c>
      <c r="G29" s="15"/>
      <c r="H29" s="537">
        <v>0</v>
      </c>
      <c r="I29" s="119">
        <v>7</v>
      </c>
      <c r="J29" s="224" t="s">
        <v>15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38</v>
      </c>
      <c r="C30" s="52">
        <f t="shared" si="3"/>
        <v>1484</v>
      </c>
      <c r="D30" s="128">
        <f t="shared" si="6"/>
        <v>2695</v>
      </c>
      <c r="E30" s="66">
        <f t="shared" si="4"/>
        <v>131.91111111111113</v>
      </c>
      <c r="F30" s="70">
        <f t="shared" si="5"/>
        <v>55.064935064935064</v>
      </c>
      <c r="G30" s="16"/>
      <c r="H30" s="548">
        <v>0</v>
      </c>
      <c r="I30" s="119">
        <v>8</v>
      </c>
      <c r="J30" s="224" t="s">
        <v>16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31" t="s">
        <v>22</v>
      </c>
      <c r="C31" s="52">
        <f t="shared" si="3"/>
        <v>1253</v>
      </c>
      <c r="D31" s="128">
        <f t="shared" si="6"/>
        <v>1739</v>
      </c>
      <c r="E31" s="66">
        <f t="shared" si="4"/>
        <v>104.50375312760633</v>
      </c>
      <c r="F31" s="70">
        <f t="shared" si="5"/>
        <v>72.05290396779759</v>
      </c>
      <c r="G31" s="132"/>
      <c r="H31" s="537">
        <v>0</v>
      </c>
      <c r="I31" s="119">
        <v>10</v>
      </c>
      <c r="J31" s="224" t="s">
        <v>17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62548</v>
      </c>
      <c r="D32" s="82">
        <f>SUM(L14)</f>
        <v>80465</v>
      </c>
      <c r="E32" s="85">
        <f t="shared" si="4"/>
        <v>107.14310185343794</v>
      </c>
      <c r="F32" s="83">
        <f t="shared" si="5"/>
        <v>77.733175914994106</v>
      </c>
      <c r="G32" s="84"/>
      <c r="H32" s="549">
        <v>0</v>
      </c>
      <c r="I32" s="119">
        <v>11</v>
      </c>
      <c r="J32" s="224" t="s">
        <v>18</v>
      </c>
      <c r="L32" s="36"/>
      <c r="M32" s="31"/>
      <c r="S32" s="31"/>
      <c r="T32" s="31"/>
      <c r="U32" s="31"/>
    </row>
    <row r="33" spans="1:30" x14ac:dyDescent="0.15">
      <c r="H33" s="52">
        <v>0</v>
      </c>
      <c r="I33" s="119">
        <v>12</v>
      </c>
      <c r="J33" s="224" t="s">
        <v>19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52">
        <v>0</v>
      </c>
      <c r="I34" s="119">
        <v>13</v>
      </c>
      <c r="J34" s="224" t="s">
        <v>7</v>
      </c>
      <c r="L34" s="295"/>
      <c r="M34" s="31"/>
      <c r="S34" s="31"/>
      <c r="T34" s="31"/>
      <c r="U34" s="31"/>
    </row>
    <row r="35" spans="1:30" x14ac:dyDescent="0.15">
      <c r="H35" s="169">
        <v>0</v>
      </c>
      <c r="I35" s="119">
        <v>18</v>
      </c>
      <c r="J35" s="224" t="s">
        <v>23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52">
        <v>0</v>
      </c>
      <c r="I36" s="119">
        <v>19</v>
      </c>
      <c r="J36" s="224" t="s">
        <v>24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53">
        <v>0</v>
      </c>
      <c r="I37" s="119">
        <v>20</v>
      </c>
      <c r="J37" s="224" t="s">
        <v>25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243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127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53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 x14ac:dyDescent="0.15">
      <c r="H41" s="53">
        <v>0</v>
      </c>
      <c r="I41" s="119">
        <v>32</v>
      </c>
      <c r="J41" s="224" t="s">
        <v>36</v>
      </c>
      <c r="L41" s="57"/>
      <c r="M41" s="31"/>
      <c r="S41" s="31"/>
      <c r="T41" s="31"/>
      <c r="U41" s="31"/>
    </row>
    <row r="42" spans="1:30" x14ac:dyDescent="0.15">
      <c r="H42" s="127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 x14ac:dyDescent="0.15">
      <c r="H43" s="127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 x14ac:dyDescent="0.15">
      <c r="H44" s="164">
        <f>SUM(H4:H43)</f>
        <v>62548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216</v>
      </c>
      <c r="I47" s="119"/>
      <c r="J47" s="250" t="s">
        <v>79</v>
      </c>
      <c r="K47" s="5"/>
      <c r="L47" s="413" t="s">
        <v>215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52">
        <v>53678</v>
      </c>
      <c r="I49" s="119">
        <v>26</v>
      </c>
      <c r="J49" s="224" t="s">
        <v>31</v>
      </c>
      <c r="K49" s="5">
        <f>SUM(I49)</f>
        <v>26</v>
      </c>
      <c r="L49" s="419">
        <v>59988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449">
        <v>16680</v>
      </c>
      <c r="I50" s="119">
        <v>33</v>
      </c>
      <c r="J50" s="224" t="s">
        <v>0</v>
      </c>
      <c r="K50" s="5">
        <f t="shared" ref="K50:K58" si="7">SUM(I50)</f>
        <v>33</v>
      </c>
      <c r="L50" s="419">
        <v>16875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127">
        <v>9192</v>
      </c>
      <c r="I51" s="119">
        <v>25</v>
      </c>
      <c r="J51" s="224" t="s">
        <v>30</v>
      </c>
      <c r="K51" s="5">
        <f t="shared" si="7"/>
        <v>25</v>
      </c>
      <c r="L51" s="419">
        <v>9269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53">
        <v>8690</v>
      </c>
      <c r="I52" s="119">
        <v>34</v>
      </c>
      <c r="J52" s="224" t="s">
        <v>1</v>
      </c>
      <c r="K52" s="5">
        <f t="shared" si="7"/>
        <v>34</v>
      </c>
      <c r="L52" s="419">
        <v>8876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214</v>
      </c>
      <c r="D53" s="74" t="s">
        <v>215</v>
      </c>
      <c r="E53" s="74" t="s">
        <v>54</v>
      </c>
      <c r="F53" s="74" t="s">
        <v>53</v>
      </c>
      <c r="G53" s="74" t="s">
        <v>55</v>
      </c>
      <c r="H53" s="53">
        <v>8236</v>
      </c>
      <c r="I53" s="119">
        <v>13</v>
      </c>
      <c r="J53" s="224" t="s">
        <v>7</v>
      </c>
      <c r="K53" s="5">
        <f t="shared" si="7"/>
        <v>13</v>
      </c>
      <c r="L53" s="419">
        <v>12226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53678</v>
      </c>
      <c r="D54" s="139">
        <f>SUM(L49)</f>
        <v>59988</v>
      </c>
      <c r="E54" s="66">
        <f t="shared" ref="E54:E64" si="9">SUM(N63/M63*100)</f>
        <v>102.83929803050043</v>
      </c>
      <c r="F54" s="66">
        <f>SUM(C54/D54*100)</f>
        <v>89.481229579249188</v>
      </c>
      <c r="G54" s="5"/>
      <c r="H54" s="53">
        <v>7630</v>
      </c>
      <c r="I54" s="119">
        <v>40</v>
      </c>
      <c r="J54" s="224" t="s">
        <v>2</v>
      </c>
      <c r="K54" s="5">
        <f t="shared" si="7"/>
        <v>40</v>
      </c>
      <c r="L54" s="419">
        <v>3816</v>
      </c>
      <c r="M54" s="31"/>
      <c r="N54" s="500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0</v>
      </c>
      <c r="C55" s="52">
        <f t="shared" si="8"/>
        <v>16680</v>
      </c>
      <c r="D55" s="139">
        <f t="shared" ref="D55:D64" si="10">SUM(L50)</f>
        <v>16875</v>
      </c>
      <c r="E55" s="66">
        <f t="shared" si="9"/>
        <v>89.12636922254876</v>
      </c>
      <c r="F55" s="66">
        <f t="shared" ref="F55:F64" si="11">SUM(C55/D55*100)</f>
        <v>98.844444444444449</v>
      </c>
      <c r="G55" s="5"/>
      <c r="H55" s="127">
        <v>6429</v>
      </c>
      <c r="I55" s="119">
        <v>36</v>
      </c>
      <c r="J55" s="224" t="s">
        <v>5</v>
      </c>
      <c r="K55" s="5">
        <f t="shared" si="7"/>
        <v>36</v>
      </c>
      <c r="L55" s="419">
        <v>1942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30</v>
      </c>
      <c r="C56" s="52">
        <f t="shared" si="8"/>
        <v>9192</v>
      </c>
      <c r="D56" s="139">
        <f t="shared" si="10"/>
        <v>9269</v>
      </c>
      <c r="E56" s="66">
        <f t="shared" si="9"/>
        <v>54.786029324114914</v>
      </c>
      <c r="F56" s="66">
        <f t="shared" si="11"/>
        <v>99.169273923832122</v>
      </c>
      <c r="G56" s="5"/>
      <c r="H56" s="452">
        <v>3561</v>
      </c>
      <c r="I56" s="119">
        <v>24</v>
      </c>
      <c r="J56" s="224" t="s">
        <v>29</v>
      </c>
      <c r="K56" s="5">
        <f t="shared" si="7"/>
        <v>24</v>
      </c>
      <c r="L56" s="419">
        <v>3855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1</v>
      </c>
      <c r="C57" s="52">
        <f t="shared" si="8"/>
        <v>8690</v>
      </c>
      <c r="D57" s="139">
        <f t="shared" si="10"/>
        <v>8876</v>
      </c>
      <c r="E57" s="66">
        <f t="shared" si="9"/>
        <v>107.88330229671013</v>
      </c>
      <c r="F57" s="66">
        <f t="shared" si="11"/>
        <v>97.90446146913024</v>
      </c>
      <c r="G57" s="5"/>
      <c r="H57" s="131">
        <v>3443</v>
      </c>
      <c r="I57" s="119">
        <v>16</v>
      </c>
      <c r="J57" s="224" t="s">
        <v>3</v>
      </c>
      <c r="K57" s="5">
        <f t="shared" si="7"/>
        <v>16</v>
      </c>
      <c r="L57" s="419">
        <v>5624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7</v>
      </c>
      <c r="C58" s="52">
        <f t="shared" si="8"/>
        <v>8236</v>
      </c>
      <c r="D58" s="139">
        <f t="shared" si="10"/>
        <v>12226</v>
      </c>
      <c r="E58" s="66">
        <f t="shared" si="9"/>
        <v>106.03836745204069</v>
      </c>
      <c r="F58" s="66">
        <f t="shared" si="11"/>
        <v>67.364632749877302</v>
      </c>
      <c r="G58" s="16"/>
      <c r="H58" s="233">
        <v>2093</v>
      </c>
      <c r="I58" s="194">
        <v>22</v>
      </c>
      <c r="J58" s="227" t="s">
        <v>27</v>
      </c>
      <c r="K58" s="18">
        <f t="shared" si="7"/>
        <v>22</v>
      </c>
      <c r="L58" s="420">
        <v>2026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2</v>
      </c>
      <c r="C59" s="52">
        <f t="shared" si="8"/>
        <v>7630</v>
      </c>
      <c r="D59" s="139">
        <f t="shared" si="10"/>
        <v>3816</v>
      </c>
      <c r="E59" s="66">
        <f t="shared" si="9"/>
        <v>102.01898649552079</v>
      </c>
      <c r="F59" s="66">
        <f t="shared" si="11"/>
        <v>199.94758909853249</v>
      </c>
      <c r="G59" s="5"/>
      <c r="H59" s="541">
        <v>1039</v>
      </c>
      <c r="I59" s="460">
        <v>15</v>
      </c>
      <c r="J59" s="304" t="s">
        <v>21</v>
      </c>
      <c r="K59" s="12" t="s">
        <v>75</v>
      </c>
      <c r="L59" s="421">
        <v>130657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5</v>
      </c>
      <c r="C60" s="52">
        <f t="shared" si="8"/>
        <v>6429</v>
      </c>
      <c r="D60" s="139">
        <f t="shared" si="10"/>
        <v>1942</v>
      </c>
      <c r="E60" s="66">
        <f t="shared" si="9"/>
        <v>119.3207126948775</v>
      </c>
      <c r="F60" s="66">
        <f t="shared" si="11"/>
        <v>331.05046343975283</v>
      </c>
      <c r="G60" s="5"/>
      <c r="H60" s="548">
        <v>894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29</v>
      </c>
      <c r="C61" s="52">
        <f t="shared" si="8"/>
        <v>3561</v>
      </c>
      <c r="D61" s="139">
        <f t="shared" si="10"/>
        <v>3855</v>
      </c>
      <c r="E61" s="66">
        <f t="shared" si="9"/>
        <v>91.873065015479867</v>
      </c>
      <c r="F61" s="66">
        <f t="shared" si="11"/>
        <v>92.373540856031127</v>
      </c>
      <c r="G61" s="15"/>
      <c r="H61" s="550">
        <v>601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3</v>
      </c>
      <c r="C62" s="52">
        <f t="shared" si="8"/>
        <v>3443</v>
      </c>
      <c r="D62" s="139">
        <f t="shared" si="10"/>
        <v>5624</v>
      </c>
      <c r="E62" s="66">
        <f t="shared" si="9"/>
        <v>98.596792668957619</v>
      </c>
      <c r="F62" s="66">
        <f t="shared" si="11"/>
        <v>61.21977240398293</v>
      </c>
      <c r="G62" s="16"/>
      <c r="H62" s="131">
        <v>515</v>
      </c>
      <c r="I62" s="244">
        <v>12</v>
      </c>
      <c r="J62" s="224" t="s">
        <v>19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27</v>
      </c>
      <c r="C63" s="447">
        <f t="shared" si="8"/>
        <v>2093</v>
      </c>
      <c r="D63" s="195">
        <f t="shared" si="10"/>
        <v>2026</v>
      </c>
      <c r="E63" s="72">
        <f t="shared" si="9"/>
        <v>81.25</v>
      </c>
      <c r="F63" s="72">
        <f t="shared" si="11"/>
        <v>103.30700888450149</v>
      </c>
      <c r="G63" s="132"/>
      <c r="H63" s="176">
        <v>493</v>
      </c>
      <c r="I63" s="119">
        <v>21</v>
      </c>
      <c r="J63" s="5" t="s">
        <v>189</v>
      </c>
      <c r="K63" s="5">
        <f>SUM(K49)</f>
        <v>26</v>
      </c>
      <c r="L63" s="224" t="s">
        <v>31</v>
      </c>
      <c r="M63" s="236">
        <v>52196</v>
      </c>
      <c r="N63" s="128">
        <f>SUM(H49)</f>
        <v>53678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124091</v>
      </c>
      <c r="D64" s="196">
        <f t="shared" si="10"/>
        <v>130657</v>
      </c>
      <c r="E64" s="85">
        <f t="shared" si="9"/>
        <v>94.614006328390076</v>
      </c>
      <c r="F64" s="85">
        <f t="shared" si="11"/>
        <v>94.974628225047269</v>
      </c>
      <c r="G64" s="84"/>
      <c r="H64" s="548">
        <v>300</v>
      </c>
      <c r="I64" s="119">
        <v>4</v>
      </c>
      <c r="J64" s="224" t="s">
        <v>12</v>
      </c>
      <c r="K64" s="5">
        <f t="shared" ref="K64:K72" si="12">SUM(K50)</f>
        <v>33</v>
      </c>
      <c r="L64" s="224" t="s">
        <v>0</v>
      </c>
      <c r="M64" s="236">
        <v>18715</v>
      </c>
      <c r="N64" s="128">
        <f t="shared" ref="N64:N72" si="13">SUM(H50)</f>
        <v>16680</v>
      </c>
      <c r="O64" s="54"/>
      <c r="S64" s="31"/>
      <c r="T64" s="31"/>
      <c r="U64" s="31"/>
      <c r="V64" s="31"/>
    </row>
    <row r="65" spans="2:22" x14ac:dyDescent="0.15">
      <c r="H65" s="128">
        <v>175</v>
      </c>
      <c r="I65" s="119">
        <v>9</v>
      </c>
      <c r="J65" s="454" t="s">
        <v>199</v>
      </c>
      <c r="K65" s="5">
        <f t="shared" si="12"/>
        <v>25</v>
      </c>
      <c r="L65" s="224" t="s">
        <v>30</v>
      </c>
      <c r="M65" s="236">
        <v>16778</v>
      </c>
      <c r="N65" s="128">
        <f t="shared" si="13"/>
        <v>9192</v>
      </c>
      <c r="O65" s="54"/>
      <c r="S65" s="31"/>
      <c r="T65" s="31"/>
      <c r="U65" s="31"/>
      <c r="V65" s="31"/>
    </row>
    <row r="66" spans="2:22" x14ac:dyDescent="0.15">
      <c r="H66" s="52">
        <v>168</v>
      </c>
      <c r="I66" s="119">
        <v>23</v>
      </c>
      <c r="J66" s="224" t="s">
        <v>28</v>
      </c>
      <c r="K66" s="5">
        <f t="shared" si="12"/>
        <v>34</v>
      </c>
      <c r="L66" s="224" t="s">
        <v>1</v>
      </c>
      <c r="M66" s="236">
        <v>8055</v>
      </c>
      <c r="N66" s="128">
        <f t="shared" si="13"/>
        <v>8690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128">
        <v>100</v>
      </c>
      <c r="I67" s="119">
        <v>19</v>
      </c>
      <c r="J67" s="224" t="s">
        <v>24</v>
      </c>
      <c r="K67" s="5">
        <f t="shared" si="12"/>
        <v>13</v>
      </c>
      <c r="L67" s="224" t="s">
        <v>7</v>
      </c>
      <c r="M67" s="236">
        <v>7767</v>
      </c>
      <c r="N67" s="128">
        <f t="shared" si="13"/>
        <v>8236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57</v>
      </c>
      <c r="I68" s="119">
        <v>27</v>
      </c>
      <c r="J68" s="224" t="s">
        <v>32</v>
      </c>
      <c r="K68" s="5">
        <f t="shared" si="12"/>
        <v>40</v>
      </c>
      <c r="L68" s="224" t="s">
        <v>2</v>
      </c>
      <c r="M68" s="236">
        <v>7479</v>
      </c>
      <c r="N68" s="128">
        <f t="shared" si="13"/>
        <v>7630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53">
        <v>37</v>
      </c>
      <c r="I69" s="119">
        <v>30</v>
      </c>
      <c r="J69" s="224" t="s">
        <v>34</v>
      </c>
      <c r="K69" s="5">
        <f t="shared" si="12"/>
        <v>36</v>
      </c>
      <c r="L69" s="224" t="s">
        <v>5</v>
      </c>
      <c r="M69" s="236">
        <v>5388</v>
      </c>
      <c r="N69" s="128">
        <f t="shared" si="13"/>
        <v>6429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53">
        <v>30</v>
      </c>
      <c r="I70" s="119">
        <v>39</v>
      </c>
      <c r="J70" s="224" t="s">
        <v>40</v>
      </c>
      <c r="K70" s="5">
        <f t="shared" si="12"/>
        <v>24</v>
      </c>
      <c r="L70" s="224" t="s">
        <v>29</v>
      </c>
      <c r="M70" s="236">
        <v>3876</v>
      </c>
      <c r="N70" s="128">
        <f t="shared" si="13"/>
        <v>3561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53">
        <v>27</v>
      </c>
      <c r="I71" s="119">
        <v>29</v>
      </c>
      <c r="J71" s="224" t="s">
        <v>116</v>
      </c>
      <c r="K71" s="5">
        <f t="shared" si="12"/>
        <v>16</v>
      </c>
      <c r="L71" s="224" t="s">
        <v>3</v>
      </c>
      <c r="M71" s="236">
        <v>3492</v>
      </c>
      <c r="N71" s="128">
        <f t="shared" si="13"/>
        <v>3443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127">
        <v>13</v>
      </c>
      <c r="I72" s="119">
        <v>1</v>
      </c>
      <c r="J72" s="224" t="s">
        <v>4</v>
      </c>
      <c r="K72" s="5">
        <f t="shared" si="12"/>
        <v>22</v>
      </c>
      <c r="L72" s="227" t="s">
        <v>27</v>
      </c>
      <c r="M72" s="237">
        <v>2576</v>
      </c>
      <c r="N72" s="128">
        <f t="shared" si="13"/>
        <v>2093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127">
        <v>6</v>
      </c>
      <c r="I73" s="119">
        <v>35</v>
      </c>
      <c r="J73" s="224" t="s">
        <v>37</v>
      </c>
      <c r="K73" s="52"/>
      <c r="L73" s="383" t="s">
        <v>106</v>
      </c>
      <c r="M73" s="235">
        <v>131155</v>
      </c>
      <c r="N73" s="234">
        <f>SUM(H89)</f>
        <v>124091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53">
        <v>4</v>
      </c>
      <c r="I74" s="119">
        <v>37</v>
      </c>
      <c r="J74" s="224" t="s">
        <v>38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2</v>
      </c>
      <c r="J75" s="224" t="s">
        <v>6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127">
        <v>0</v>
      </c>
      <c r="I76" s="119">
        <v>3</v>
      </c>
      <c r="J76" s="224" t="s">
        <v>11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53">
        <v>0</v>
      </c>
      <c r="I77" s="119">
        <v>5</v>
      </c>
      <c r="J77" s="224" t="s">
        <v>13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53">
        <v>0</v>
      </c>
      <c r="I78" s="119">
        <v>6</v>
      </c>
      <c r="J78" s="224" t="s">
        <v>14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52">
        <v>0</v>
      </c>
      <c r="I79" s="119">
        <v>7</v>
      </c>
      <c r="J79" s="224" t="s">
        <v>15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127">
        <v>0</v>
      </c>
      <c r="I80" s="119">
        <v>8</v>
      </c>
      <c r="J80" s="224" t="s">
        <v>16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169">
        <v>0</v>
      </c>
      <c r="I81" s="119">
        <v>10</v>
      </c>
      <c r="J81" s="224" t="s">
        <v>17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52">
        <v>0</v>
      </c>
      <c r="I82" s="119">
        <v>11</v>
      </c>
      <c r="J82" s="224" t="s">
        <v>18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127">
        <v>0</v>
      </c>
      <c r="I83" s="119">
        <v>14</v>
      </c>
      <c r="J83" s="224" t="s">
        <v>20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127">
        <v>0</v>
      </c>
      <c r="I84" s="119">
        <v>18</v>
      </c>
      <c r="J84" s="224" t="s">
        <v>23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127">
        <v>0</v>
      </c>
      <c r="I85" s="119">
        <v>20</v>
      </c>
      <c r="J85" s="224" t="s">
        <v>25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452">
        <v>0</v>
      </c>
      <c r="I86" s="119">
        <v>28</v>
      </c>
      <c r="J86" s="224" t="s">
        <v>33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53">
        <v>0</v>
      </c>
      <c r="I87" s="119">
        <v>31</v>
      </c>
      <c r="J87" s="224" t="s">
        <v>117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32</v>
      </c>
      <c r="J88" s="224" t="s">
        <v>36</v>
      </c>
      <c r="L88" s="57"/>
      <c r="M88" s="31"/>
      <c r="N88" s="31"/>
      <c r="O88" s="31"/>
      <c r="Q88" s="31"/>
    </row>
    <row r="89" spans="8:22" x14ac:dyDescent="0.15">
      <c r="H89" s="165">
        <f>SUM(H49:H88)</f>
        <v>124091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E24" sqref="E2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216</v>
      </c>
      <c r="I2" s="119"/>
      <c r="J2" s="259" t="s">
        <v>124</v>
      </c>
      <c r="K2" s="5"/>
      <c r="L2" s="251" t="s">
        <v>215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52">
        <v>26001</v>
      </c>
      <c r="I4" s="119">
        <v>3</v>
      </c>
      <c r="J4" s="40" t="s">
        <v>11</v>
      </c>
      <c r="K4" s="277">
        <f>SUM(I4)</f>
        <v>3</v>
      </c>
      <c r="L4" s="374">
        <v>4299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452">
        <v>22998</v>
      </c>
      <c r="I5" s="119">
        <v>31</v>
      </c>
      <c r="J5" s="40" t="s">
        <v>71</v>
      </c>
      <c r="K5" s="277">
        <f t="shared" ref="K5:K13" si="0">SUM(I5)</f>
        <v>31</v>
      </c>
      <c r="L5" s="374">
        <v>13495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21128</v>
      </c>
      <c r="I6" s="119">
        <v>33</v>
      </c>
      <c r="J6" s="40" t="s">
        <v>0</v>
      </c>
      <c r="K6" s="277">
        <f t="shared" si="0"/>
        <v>33</v>
      </c>
      <c r="L6" s="374">
        <v>21055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53">
        <v>16981</v>
      </c>
      <c r="I7" s="119">
        <v>17</v>
      </c>
      <c r="J7" s="40" t="s">
        <v>22</v>
      </c>
      <c r="K7" s="277">
        <f t="shared" si="0"/>
        <v>17</v>
      </c>
      <c r="L7" s="374">
        <v>22328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15467</v>
      </c>
      <c r="I8" s="119">
        <v>34</v>
      </c>
      <c r="J8" s="40" t="s">
        <v>1</v>
      </c>
      <c r="K8" s="277">
        <f t="shared" si="0"/>
        <v>34</v>
      </c>
      <c r="L8" s="374">
        <v>16518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53">
        <v>11985</v>
      </c>
      <c r="I9" s="119">
        <v>40</v>
      </c>
      <c r="J9" s="40" t="s">
        <v>2</v>
      </c>
      <c r="K9" s="277">
        <f t="shared" si="0"/>
        <v>40</v>
      </c>
      <c r="L9" s="374">
        <v>11862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8266</v>
      </c>
      <c r="I10" s="119">
        <v>11</v>
      </c>
      <c r="J10" s="40" t="s">
        <v>18</v>
      </c>
      <c r="K10" s="277">
        <f t="shared" si="0"/>
        <v>11</v>
      </c>
      <c r="L10" s="374">
        <v>7470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7161</v>
      </c>
      <c r="I11" s="119">
        <v>13</v>
      </c>
      <c r="J11" s="40" t="s">
        <v>7</v>
      </c>
      <c r="K11" s="277">
        <f t="shared" si="0"/>
        <v>13</v>
      </c>
      <c r="L11" s="374">
        <v>12079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46">
        <v>6989</v>
      </c>
      <c r="I12" s="119">
        <v>21</v>
      </c>
      <c r="J12" s="454" t="s">
        <v>193</v>
      </c>
      <c r="K12" s="277">
        <f t="shared" si="0"/>
        <v>21</v>
      </c>
      <c r="L12" s="375">
        <v>8187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22">
        <v>6690</v>
      </c>
      <c r="I13" s="194">
        <v>25</v>
      </c>
      <c r="J13" s="103" t="s">
        <v>30</v>
      </c>
      <c r="K13" s="277">
        <f t="shared" si="0"/>
        <v>25</v>
      </c>
      <c r="L13" s="375">
        <v>2078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41">
        <v>6664</v>
      </c>
      <c r="I14" s="303">
        <v>26</v>
      </c>
      <c r="J14" s="521" t="s">
        <v>31</v>
      </c>
      <c r="K14" s="151" t="s">
        <v>8</v>
      </c>
      <c r="L14" s="376">
        <v>179665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5782</v>
      </c>
      <c r="I15" s="119">
        <v>2</v>
      </c>
      <c r="J15" s="40" t="s">
        <v>6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5753</v>
      </c>
      <c r="I16" s="119">
        <v>16</v>
      </c>
      <c r="J16" s="40" t="s">
        <v>3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3734</v>
      </c>
      <c r="I17" s="119">
        <v>38</v>
      </c>
      <c r="J17" s="40" t="s">
        <v>39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3295</v>
      </c>
      <c r="I18" s="119">
        <v>24</v>
      </c>
      <c r="J18" s="404" t="s">
        <v>29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2363</v>
      </c>
      <c r="I19" s="119">
        <v>9</v>
      </c>
      <c r="J19" s="454" t="s">
        <v>201</v>
      </c>
      <c r="K19" s="163">
        <f>SUM(I4)</f>
        <v>3</v>
      </c>
      <c r="L19" s="40" t="s">
        <v>11</v>
      </c>
      <c r="M19" s="523">
        <v>23664</v>
      </c>
      <c r="N19" s="128">
        <f>SUM(H4)</f>
        <v>26001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216</v>
      </c>
      <c r="D20" s="74" t="s">
        <v>215</v>
      </c>
      <c r="E20" s="74" t="s">
        <v>54</v>
      </c>
      <c r="F20" s="74" t="s">
        <v>53</v>
      </c>
      <c r="G20" s="75" t="s">
        <v>55</v>
      </c>
      <c r="H20" s="127">
        <v>1984</v>
      </c>
      <c r="I20" s="119">
        <v>1</v>
      </c>
      <c r="J20" s="40" t="s">
        <v>4</v>
      </c>
      <c r="K20" s="163">
        <f t="shared" ref="K20:K28" si="1">SUM(I5)</f>
        <v>31</v>
      </c>
      <c r="L20" s="40" t="s">
        <v>71</v>
      </c>
      <c r="M20" s="524">
        <v>29909</v>
      </c>
      <c r="N20" s="128">
        <f t="shared" ref="N20:N28" si="2">SUM(H5)</f>
        <v>22998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11</v>
      </c>
      <c r="C21" s="276">
        <f>SUM(H4)</f>
        <v>26001</v>
      </c>
      <c r="D21" s="9">
        <f>SUM(L4)</f>
        <v>4299</v>
      </c>
      <c r="E21" s="66">
        <f t="shared" ref="E21:E30" si="3">SUM(N19/M19*100)</f>
        <v>109.87576064908721</v>
      </c>
      <c r="F21" s="66">
        <f t="shared" ref="F21:F31" si="4">SUM(C21/D21*100)</f>
        <v>604.81507327285419</v>
      </c>
      <c r="G21" s="77"/>
      <c r="H21" s="127">
        <v>1097</v>
      </c>
      <c r="I21" s="119">
        <v>36</v>
      </c>
      <c r="J21" s="40" t="s">
        <v>5</v>
      </c>
      <c r="K21" s="163">
        <f t="shared" si="1"/>
        <v>33</v>
      </c>
      <c r="L21" s="40" t="s">
        <v>0</v>
      </c>
      <c r="M21" s="524">
        <v>18160</v>
      </c>
      <c r="N21" s="128">
        <f t="shared" si="2"/>
        <v>21128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71</v>
      </c>
      <c r="C22" s="276">
        <f t="shared" ref="C22:C30" si="5">SUM(H5)</f>
        <v>22998</v>
      </c>
      <c r="D22" s="9">
        <f t="shared" ref="D22:D30" si="6">SUM(L5)</f>
        <v>13495</v>
      </c>
      <c r="E22" s="66">
        <f t="shared" si="3"/>
        <v>76.893242836604372</v>
      </c>
      <c r="F22" s="66">
        <f t="shared" si="4"/>
        <v>170.41867358280845</v>
      </c>
      <c r="G22" s="77"/>
      <c r="H22" s="127">
        <v>920</v>
      </c>
      <c r="I22" s="119">
        <v>14</v>
      </c>
      <c r="J22" s="40" t="s">
        <v>20</v>
      </c>
      <c r="K22" s="163">
        <f t="shared" si="1"/>
        <v>17</v>
      </c>
      <c r="L22" s="40" t="s">
        <v>22</v>
      </c>
      <c r="M22" s="524">
        <v>17408</v>
      </c>
      <c r="N22" s="128">
        <f t="shared" si="2"/>
        <v>16981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0</v>
      </c>
      <c r="C23" s="555">
        <f t="shared" si="5"/>
        <v>21128</v>
      </c>
      <c r="D23" s="139">
        <f t="shared" si="6"/>
        <v>21055</v>
      </c>
      <c r="E23" s="556">
        <f t="shared" si="3"/>
        <v>116.34361233480178</v>
      </c>
      <c r="F23" s="556">
        <f t="shared" si="4"/>
        <v>100.34671099501307</v>
      </c>
      <c r="G23" s="77"/>
      <c r="H23" s="127">
        <v>675</v>
      </c>
      <c r="I23" s="119">
        <v>39</v>
      </c>
      <c r="J23" s="40" t="s">
        <v>40</v>
      </c>
      <c r="K23" s="163">
        <f t="shared" si="1"/>
        <v>34</v>
      </c>
      <c r="L23" s="40" t="s">
        <v>1</v>
      </c>
      <c r="M23" s="524">
        <v>16301</v>
      </c>
      <c r="N23" s="128">
        <f t="shared" si="2"/>
        <v>15467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22</v>
      </c>
      <c r="C24" s="276">
        <f t="shared" si="5"/>
        <v>16981</v>
      </c>
      <c r="D24" s="9">
        <f t="shared" si="6"/>
        <v>22328</v>
      </c>
      <c r="E24" s="66">
        <f t="shared" si="3"/>
        <v>97.547104779411768</v>
      </c>
      <c r="F24" s="66">
        <f t="shared" si="4"/>
        <v>76.052490146900752</v>
      </c>
      <c r="G24" s="77"/>
      <c r="H24" s="127">
        <v>589</v>
      </c>
      <c r="I24" s="119">
        <v>27</v>
      </c>
      <c r="J24" s="40" t="s">
        <v>32</v>
      </c>
      <c r="K24" s="163">
        <f t="shared" si="1"/>
        <v>40</v>
      </c>
      <c r="L24" s="40" t="s">
        <v>2</v>
      </c>
      <c r="M24" s="524">
        <v>13810</v>
      </c>
      <c r="N24" s="128">
        <f t="shared" si="2"/>
        <v>11985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1</v>
      </c>
      <c r="C25" s="276">
        <f t="shared" si="5"/>
        <v>15467</v>
      </c>
      <c r="D25" s="9">
        <f t="shared" si="6"/>
        <v>16518</v>
      </c>
      <c r="E25" s="66">
        <f t="shared" si="3"/>
        <v>94.883749463223111</v>
      </c>
      <c r="F25" s="66">
        <f t="shared" si="4"/>
        <v>93.637244218428378</v>
      </c>
      <c r="G25" s="87"/>
      <c r="H25" s="127">
        <v>343</v>
      </c>
      <c r="I25" s="119">
        <v>12</v>
      </c>
      <c r="J25" s="40" t="s">
        <v>19</v>
      </c>
      <c r="K25" s="163">
        <f t="shared" si="1"/>
        <v>11</v>
      </c>
      <c r="L25" s="40" t="s">
        <v>18</v>
      </c>
      <c r="M25" s="524">
        <v>6599</v>
      </c>
      <c r="N25" s="128">
        <f t="shared" si="2"/>
        <v>8266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2</v>
      </c>
      <c r="C26" s="276">
        <f t="shared" si="5"/>
        <v>11985</v>
      </c>
      <c r="D26" s="9">
        <f t="shared" si="6"/>
        <v>11862</v>
      </c>
      <c r="E26" s="66">
        <f t="shared" si="3"/>
        <v>86.784938450398258</v>
      </c>
      <c r="F26" s="66">
        <f t="shared" si="4"/>
        <v>101.03692463328275</v>
      </c>
      <c r="G26" s="77"/>
      <c r="H26" s="397">
        <v>241</v>
      </c>
      <c r="I26" s="119">
        <v>32</v>
      </c>
      <c r="J26" s="40" t="s">
        <v>36</v>
      </c>
      <c r="K26" s="163">
        <f t="shared" si="1"/>
        <v>13</v>
      </c>
      <c r="L26" s="40" t="s">
        <v>7</v>
      </c>
      <c r="M26" s="524">
        <v>6104</v>
      </c>
      <c r="N26" s="128">
        <f t="shared" si="2"/>
        <v>7161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18</v>
      </c>
      <c r="C27" s="276">
        <f t="shared" si="5"/>
        <v>8266</v>
      </c>
      <c r="D27" s="9">
        <f t="shared" si="6"/>
        <v>7470</v>
      </c>
      <c r="E27" s="66">
        <f t="shared" si="3"/>
        <v>125.26140324291559</v>
      </c>
      <c r="F27" s="66">
        <f t="shared" si="4"/>
        <v>110.65595716198126</v>
      </c>
      <c r="G27" s="77"/>
      <c r="H27" s="127">
        <v>230</v>
      </c>
      <c r="I27" s="119">
        <v>29</v>
      </c>
      <c r="J27" s="40" t="s">
        <v>57</v>
      </c>
      <c r="K27" s="163">
        <f t="shared" si="1"/>
        <v>21</v>
      </c>
      <c r="L27" s="454" t="s">
        <v>189</v>
      </c>
      <c r="M27" s="525">
        <v>5293</v>
      </c>
      <c r="N27" s="128">
        <f t="shared" si="2"/>
        <v>6989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7</v>
      </c>
      <c r="C28" s="276">
        <f t="shared" si="5"/>
        <v>7161</v>
      </c>
      <c r="D28" s="9">
        <f t="shared" si="6"/>
        <v>12079</v>
      </c>
      <c r="E28" s="66">
        <f t="shared" si="3"/>
        <v>117.3165137614679</v>
      </c>
      <c r="F28" s="66">
        <f t="shared" si="4"/>
        <v>59.284708999089332</v>
      </c>
      <c r="G28" s="88"/>
      <c r="H28" s="127">
        <v>205</v>
      </c>
      <c r="I28" s="119">
        <v>4</v>
      </c>
      <c r="J28" s="40" t="s">
        <v>12</v>
      </c>
      <c r="K28" s="252">
        <f t="shared" si="1"/>
        <v>25</v>
      </c>
      <c r="L28" s="103" t="s">
        <v>30</v>
      </c>
      <c r="M28" s="526">
        <v>6239</v>
      </c>
      <c r="N28" s="233">
        <f t="shared" si="2"/>
        <v>6690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54" t="s">
        <v>189</v>
      </c>
      <c r="C29" s="276">
        <f t="shared" si="5"/>
        <v>6989</v>
      </c>
      <c r="D29" s="9">
        <f t="shared" si="6"/>
        <v>8187</v>
      </c>
      <c r="E29" s="66">
        <f t="shared" si="3"/>
        <v>132.0423200453429</v>
      </c>
      <c r="F29" s="66">
        <f t="shared" si="4"/>
        <v>85.367045315744477</v>
      </c>
      <c r="G29" s="87"/>
      <c r="H29" s="127">
        <v>92</v>
      </c>
      <c r="I29" s="119">
        <v>20</v>
      </c>
      <c r="J29" s="40" t="s">
        <v>25</v>
      </c>
      <c r="K29" s="161"/>
      <c r="L29" s="161" t="s">
        <v>205</v>
      </c>
      <c r="M29" s="527">
        <v>192863</v>
      </c>
      <c r="N29" s="241">
        <f>SUM(H44)</f>
        <v>177882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30</v>
      </c>
      <c r="C30" s="276">
        <f t="shared" si="5"/>
        <v>6690</v>
      </c>
      <c r="D30" s="9">
        <f t="shared" si="6"/>
        <v>2078</v>
      </c>
      <c r="E30" s="72">
        <f t="shared" si="3"/>
        <v>107.22872255169098</v>
      </c>
      <c r="F30" s="78">
        <f t="shared" si="4"/>
        <v>321.94417709335903</v>
      </c>
      <c r="G30" s="90"/>
      <c r="H30" s="397">
        <v>83</v>
      </c>
      <c r="I30" s="119">
        <v>5</v>
      </c>
      <c r="J30" s="40" t="s">
        <v>13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177882</v>
      </c>
      <c r="D31" s="82">
        <f>SUM(L14)</f>
        <v>179665</v>
      </c>
      <c r="E31" s="85">
        <f>SUM(N29/M29*100)</f>
        <v>92.232309981696844</v>
      </c>
      <c r="F31" s="78">
        <f t="shared" si="4"/>
        <v>99.007597473074895</v>
      </c>
      <c r="G31" s="86"/>
      <c r="H31" s="127">
        <v>54</v>
      </c>
      <c r="I31" s="119">
        <v>19</v>
      </c>
      <c r="J31" s="40" t="s">
        <v>24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44</v>
      </c>
      <c r="I32" s="119">
        <v>10</v>
      </c>
      <c r="J32" s="40" t="s">
        <v>17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42</v>
      </c>
      <c r="I33" s="119">
        <v>18</v>
      </c>
      <c r="J33" s="40" t="s">
        <v>23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14</v>
      </c>
      <c r="I34" s="119">
        <v>15</v>
      </c>
      <c r="J34" s="40" t="s">
        <v>21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12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0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0</v>
      </c>
      <c r="I37" s="119">
        <v>7</v>
      </c>
      <c r="J37" s="40" t="s">
        <v>15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22</v>
      </c>
      <c r="J39" s="40" t="s">
        <v>27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28</v>
      </c>
      <c r="J40" s="40" t="s">
        <v>33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30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27">
        <v>0</v>
      </c>
      <c r="I42" s="119">
        <v>35</v>
      </c>
      <c r="J42" s="40" t="s">
        <v>37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397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177882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216</v>
      </c>
      <c r="I48" s="119"/>
      <c r="J48" s="262" t="s">
        <v>104</v>
      </c>
      <c r="K48" s="5"/>
      <c r="L48" s="443" t="s">
        <v>215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229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128">
        <v>47675</v>
      </c>
      <c r="I50" s="119">
        <v>16</v>
      </c>
      <c r="J50" s="40" t="s">
        <v>3</v>
      </c>
      <c r="K50" s="441">
        <f>SUM(I50)</f>
        <v>16</v>
      </c>
      <c r="L50" s="444">
        <v>45805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9642</v>
      </c>
      <c r="I51" s="119">
        <v>38</v>
      </c>
      <c r="J51" s="40" t="s">
        <v>39</v>
      </c>
      <c r="K51" s="441">
        <f t="shared" ref="K51:K59" si="7">SUM(I51)</f>
        <v>38</v>
      </c>
      <c r="L51" s="445">
        <v>1337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127">
        <v>4128</v>
      </c>
      <c r="I52" s="119">
        <v>33</v>
      </c>
      <c r="J52" s="40" t="s">
        <v>0</v>
      </c>
      <c r="K52" s="441">
        <f t="shared" si="7"/>
        <v>33</v>
      </c>
      <c r="L52" s="445">
        <v>2422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216</v>
      </c>
      <c r="D53" s="74" t="s">
        <v>215</v>
      </c>
      <c r="E53" s="74" t="s">
        <v>54</v>
      </c>
      <c r="F53" s="74" t="s">
        <v>53</v>
      </c>
      <c r="G53" s="75" t="s">
        <v>55</v>
      </c>
      <c r="H53" s="397">
        <v>2755</v>
      </c>
      <c r="I53" s="119">
        <v>26</v>
      </c>
      <c r="J53" s="40" t="s">
        <v>31</v>
      </c>
      <c r="K53" s="441">
        <f t="shared" si="7"/>
        <v>26</v>
      </c>
      <c r="L53" s="445">
        <v>2867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47675</v>
      </c>
      <c r="D54" s="139">
        <f>SUM(L50)</f>
        <v>45805</v>
      </c>
      <c r="E54" s="66">
        <f t="shared" ref="E54:E63" si="8">SUM(N67/M67*100)</f>
        <v>183.3724374014385</v>
      </c>
      <c r="F54" s="66">
        <f t="shared" ref="F54:F61" si="9">SUM(C54/D54*100)</f>
        <v>104.08252374194957</v>
      </c>
      <c r="G54" s="77"/>
      <c r="H54" s="53">
        <v>2482</v>
      </c>
      <c r="I54" s="119">
        <v>34</v>
      </c>
      <c r="J54" s="40" t="s">
        <v>1</v>
      </c>
      <c r="K54" s="441">
        <f t="shared" si="7"/>
        <v>34</v>
      </c>
      <c r="L54" s="445">
        <v>853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39</v>
      </c>
      <c r="C55" s="52">
        <f t="shared" ref="C55:C63" si="10">SUM(H51)</f>
        <v>9642</v>
      </c>
      <c r="D55" s="139">
        <f t="shared" ref="D55:D63" si="11">SUM(L51)</f>
        <v>1337</v>
      </c>
      <c r="E55" s="66">
        <f t="shared" si="8"/>
        <v>148.06511056511056</v>
      </c>
      <c r="F55" s="66">
        <f t="shared" si="9"/>
        <v>721.16679132385934</v>
      </c>
      <c r="G55" s="77"/>
      <c r="H55" s="127">
        <v>1761</v>
      </c>
      <c r="I55" s="119">
        <v>25</v>
      </c>
      <c r="J55" s="40" t="s">
        <v>30</v>
      </c>
      <c r="K55" s="441">
        <f t="shared" si="7"/>
        <v>25</v>
      </c>
      <c r="L55" s="445">
        <v>1909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0</v>
      </c>
      <c r="C56" s="52">
        <f t="shared" si="10"/>
        <v>4128</v>
      </c>
      <c r="D56" s="139">
        <f t="shared" si="11"/>
        <v>2422</v>
      </c>
      <c r="E56" s="66">
        <f t="shared" si="8"/>
        <v>92.204601295510386</v>
      </c>
      <c r="F56" s="66">
        <f t="shared" si="9"/>
        <v>170.43765483071843</v>
      </c>
      <c r="G56" s="77"/>
      <c r="H56" s="127">
        <v>914</v>
      </c>
      <c r="I56" s="119">
        <v>31</v>
      </c>
      <c r="J56" s="40" t="s">
        <v>128</v>
      </c>
      <c r="K56" s="441">
        <f t="shared" si="7"/>
        <v>31</v>
      </c>
      <c r="L56" s="445">
        <v>1546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31</v>
      </c>
      <c r="C57" s="52">
        <f t="shared" si="10"/>
        <v>2755</v>
      </c>
      <c r="D57" s="139">
        <f t="shared" si="11"/>
        <v>2867</v>
      </c>
      <c r="E57" s="66">
        <f t="shared" si="8"/>
        <v>86.472065285624609</v>
      </c>
      <c r="F57" s="66">
        <f t="shared" si="9"/>
        <v>96.093477502615983</v>
      </c>
      <c r="G57" s="77"/>
      <c r="H57" s="53">
        <v>702</v>
      </c>
      <c r="I57" s="119">
        <v>36</v>
      </c>
      <c r="J57" s="40" t="s">
        <v>5</v>
      </c>
      <c r="K57" s="441">
        <f t="shared" si="7"/>
        <v>36</v>
      </c>
      <c r="L57" s="445">
        <v>90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1</v>
      </c>
      <c r="C58" s="52">
        <f t="shared" si="10"/>
        <v>2482</v>
      </c>
      <c r="D58" s="139">
        <f t="shared" si="11"/>
        <v>853</v>
      </c>
      <c r="E58" s="66">
        <f t="shared" si="8"/>
        <v>164.47978793903246</v>
      </c>
      <c r="F58" s="66">
        <f t="shared" si="9"/>
        <v>290.97303634232122</v>
      </c>
      <c r="G58" s="87"/>
      <c r="H58" s="53">
        <v>569</v>
      </c>
      <c r="I58" s="119">
        <v>40</v>
      </c>
      <c r="J58" s="40" t="s">
        <v>2</v>
      </c>
      <c r="K58" s="441">
        <f t="shared" si="7"/>
        <v>40</v>
      </c>
      <c r="L58" s="445">
        <v>378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30</v>
      </c>
      <c r="C59" s="52">
        <f t="shared" si="10"/>
        <v>1761</v>
      </c>
      <c r="D59" s="139">
        <f t="shared" si="11"/>
        <v>1909</v>
      </c>
      <c r="E59" s="66">
        <f t="shared" si="8"/>
        <v>66.30271084337349</v>
      </c>
      <c r="F59" s="66">
        <f t="shared" si="9"/>
        <v>92.247249869041383</v>
      </c>
      <c r="G59" s="77"/>
      <c r="H59" s="539">
        <v>543</v>
      </c>
      <c r="I59" s="194">
        <v>14</v>
      </c>
      <c r="J59" s="103" t="s">
        <v>20</v>
      </c>
      <c r="K59" s="442">
        <f t="shared" si="7"/>
        <v>14</v>
      </c>
      <c r="L59" s="446">
        <v>824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6">
        <v>7</v>
      </c>
      <c r="B60" s="40" t="s">
        <v>71</v>
      </c>
      <c r="C60" s="128">
        <f t="shared" si="10"/>
        <v>914</v>
      </c>
      <c r="D60" s="139">
        <f t="shared" si="11"/>
        <v>1546</v>
      </c>
      <c r="E60" s="66">
        <f t="shared" si="8"/>
        <v>181.34920634920636</v>
      </c>
      <c r="F60" s="66">
        <f t="shared" si="9"/>
        <v>59.120310478654595</v>
      </c>
      <c r="G60" s="507"/>
      <c r="H60" s="551">
        <v>373</v>
      </c>
      <c r="I60" s="303">
        <v>1</v>
      </c>
      <c r="J60" s="521" t="s">
        <v>4</v>
      </c>
      <c r="K60" s="508" t="s">
        <v>8</v>
      </c>
      <c r="L60" s="534">
        <v>59310</v>
      </c>
      <c r="M60" s="509"/>
      <c r="N60" s="130"/>
      <c r="Q60" s="129"/>
      <c r="R60" s="509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5</v>
      </c>
      <c r="C61" s="52">
        <f t="shared" si="10"/>
        <v>702</v>
      </c>
      <c r="D61" s="139">
        <f t="shared" si="11"/>
        <v>90</v>
      </c>
      <c r="E61" s="66">
        <f t="shared" si="8"/>
        <v>113.04347826086956</v>
      </c>
      <c r="F61" s="66">
        <f t="shared" si="9"/>
        <v>780</v>
      </c>
      <c r="G61" s="88"/>
      <c r="H61" s="53">
        <v>340</v>
      </c>
      <c r="I61" s="119">
        <v>15</v>
      </c>
      <c r="J61" s="40" t="s">
        <v>21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</v>
      </c>
      <c r="C62" s="52">
        <f t="shared" si="10"/>
        <v>569</v>
      </c>
      <c r="D62" s="139">
        <f t="shared" si="11"/>
        <v>378</v>
      </c>
      <c r="E62" s="66">
        <f t="shared" si="8"/>
        <v>108.79541108986616</v>
      </c>
      <c r="F62" s="66">
        <f>SUM(C62/D62*100)</f>
        <v>150.52910052910053</v>
      </c>
      <c r="G62" s="87"/>
      <c r="H62" s="53">
        <v>204</v>
      </c>
      <c r="I62" s="119">
        <v>24</v>
      </c>
      <c r="J62" s="404" t="s">
        <v>29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20</v>
      </c>
      <c r="C63" s="52">
        <f t="shared" si="10"/>
        <v>543</v>
      </c>
      <c r="D63" s="139">
        <f t="shared" si="11"/>
        <v>824</v>
      </c>
      <c r="E63" s="72">
        <f t="shared" si="8"/>
        <v>83.410138248847929</v>
      </c>
      <c r="F63" s="66">
        <f>SUM(C63/D63*100)</f>
        <v>65.898058252427177</v>
      </c>
      <c r="G63" s="90"/>
      <c r="H63" s="53">
        <v>118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72353</v>
      </c>
      <c r="D64" s="82">
        <f>SUM(L60)</f>
        <v>59310</v>
      </c>
      <c r="E64" s="85">
        <f>SUM(N77/M77*100)</f>
        <v>151.90317230375177</v>
      </c>
      <c r="F64" s="85">
        <f>SUM(C64/D64*100)</f>
        <v>121.99123250716575</v>
      </c>
      <c r="G64" s="86"/>
      <c r="H64" s="472">
        <v>80</v>
      </c>
      <c r="I64" s="119">
        <v>9</v>
      </c>
      <c r="J64" s="454" t="s">
        <v>201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61</v>
      </c>
      <c r="I65" s="119">
        <v>37</v>
      </c>
      <c r="J65" s="40" t="s">
        <v>38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5</v>
      </c>
      <c r="I66" s="119">
        <v>23</v>
      </c>
      <c r="J66" s="40" t="s">
        <v>28</v>
      </c>
      <c r="K66" s="1"/>
      <c r="L66" s="263" t="s">
        <v>104</v>
      </c>
      <c r="M66" s="465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53">
        <v>1</v>
      </c>
      <c r="I67" s="119">
        <v>17</v>
      </c>
      <c r="J67" s="40" t="s">
        <v>22</v>
      </c>
      <c r="K67" s="5">
        <f>SUM(I50)</f>
        <v>16</v>
      </c>
      <c r="L67" s="40" t="s">
        <v>3</v>
      </c>
      <c r="M67" s="238">
        <v>25999</v>
      </c>
      <c r="N67" s="128">
        <f>SUM(H50)</f>
        <v>47675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53">
        <v>0</v>
      </c>
      <c r="I68" s="119">
        <v>2</v>
      </c>
      <c r="J68" s="40" t="s">
        <v>6</v>
      </c>
      <c r="K68" s="5">
        <f t="shared" ref="K68:K76" si="12">SUM(I51)</f>
        <v>38</v>
      </c>
      <c r="L68" s="40" t="s">
        <v>39</v>
      </c>
      <c r="M68" s="239">
        <v>6512</v>
      </c>
      <c r="N68" s="128">
        <f t="shared" ref="N68:N76" si="13">SUM(H51)</f>
        <v>9642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127">
        <v>0</v>
      </c>
      <c r="I69" s="119">
        <v>3</v>
      </c>
      <c r="J69" s="40" t="s">
        <v>11</v>
      </c>
      <c r="K69" s="5">
        <f t="shared" si="12"/>
        <v>33</v>
      </c>
      <c r="L69" s="40" t="s">
        <v>0</v>
      </c>
      <c r="M69" s="239">
        <v>4477</v>
      </c>
      <c r="N69" s="128">
        <f t="shared" si="13"/>
        <v>4128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4</v>
      </c>
      <c r="J70" s="40" t="s">
        <v>12</v>
      </c>
      <c r="K70" s="5">
        <f t="shared" si="12"/>
        <v>26</v>
      </c>
      <c r="L70" s="40" t="s">
        <v>31</v>
      </c>
      <c r="M70" s="239">
        <v>3186</v>
      </c>
      <c r="N70" s="128">
        <f t="shared" si="13"/>
        <v>2755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53">
        <v>0</v>
      </c>
      <c r="I71" s="119">
        <v>5</v>
      </c>
      <c r="J71" s="40" t="s">
        <v>13</v>
      </c>
      <c r="K71" s="5">
        <f t="shared" si="12"/>
        <v>34</v>
      </c>
      <c r="L71" s="40" t="s">
        <v>1</v>
      </c>
      <c r="M71" s="239">
        <v>1509</v>
      </c>
      <c r="N71" s="128">
        <f t="shared" si="13"/>
        <v>2482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127">
        <v>0</v>
      </c>
      <c r="I72" s="119">
        <v>6</v>
      </c>
      <c r="J72" s="40" t="s">
        <v>14</v>
      </c>
      <c r="K72" s="5">
        <f t="shared" si="12"/>
        <v>25</v>
      </c>
      <c r="L72" s="40" t="s">
        <v>30</v>
      </c>
      <c r="M72" s="239">
        <v>2656</v>
      </c>
      <c r="N72" s="128">
        <f t="shared" si="13"/>
        <v>1761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7</v>
      </c>
      <c r="J73" s="40" t="s">
        <v>15</v>
      </c>
      <c r="K73" s="5">
        <f t="shared" si="12"/>
        <v>31</v>
      </c>
      <c r="L73" s="40" t="s">
        <v>71</v>
      </c>
      <c r="M73" s="239">
        <v>504</v>
      </c>
      <c r="N73" s="128">
        <f t="shared" si="13"/>
        <v>914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8</v>
      </c>
      <c r="J74" s="40" t="s">
        <v>16</v>
      </c>
      <c r="K74" s="5">
        <f t="shared" si="12"/>
        <v>36</v>
      </c>
      <c r="L74" s="40" t="s">
        <v>5</v>
      </c>
      <c r="M74" s="239">
        <v>621</v>
      </c>
      <c r="N74" s="128">
        <f t="shared" si="13"/>
        <v>702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10</v>
      </c>
      <c r="J75" s="40" t="s">
        <v>17</v>
      </c>
      <c r="K75" s="5">
        <f t="shared" si="12"/>
        <v>40</v>
      </c>
      <c r="L75" s="40" t="s">
        <v>2</v>
      </c>
      <c r="M75" s="239">
        <v>523</v>
      </c>
      <c r="N75" s="128">
        <f t="shared" si="13"/>
        <v>569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11</v>
      </c>
      <c r="J76" s="40" t="s">
        <v>18</v>
      </c>
      <c r="K76" s="18">
        <f t="shared" si="12"/>
        <v>14</v>
      </c>
      <c r="L76" s="103" t="s">
        <v>20</v>
      </c>
      <c r="M76" s="240">
        <v>651</v>
      </c>
      <c r="N76" s="233">
        <f t="shared" si="13"/>
        <v>543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53">
        <v>0</v>
      </c>
      <c r="I77" s="119">
        <v>12</v>
      </c>
      <c r="J77" s="40" t="s">
        <v>19</v>
      </c>
      <c r="K77" s="5"/>
      <c r="L77" s="161" t="s">
        <v>69</v>
      </c>
      <c r="M77" s="409">
        <v>47631</v>
      </c>
      <c r="N77" s="241">
        <f>SUM(H90)</f>
        <v>72353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128">
        <v>0</v>
      </c>
      <c r="I78" s="119">
        <v>18</v>
      </c>
      <c r="J78" s="40" t="s">
        <v>23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53">
        <v>0</v>
      </c>
      <c r="I79" s="119">
        <v>19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2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127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127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72353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5:J21">
    <sortCondition descending="1" ref="H4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H55" sqref="H55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219</v>
      </c>
      <c r="I2" s="5"/>
      <c r="J2" s="254" t="s">
        <v>122</v>
      </c>
      <c r="K2" s="117"/>
      <c r="L2" s="432" t="s">
        <v>230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32041</v>
      </c>
      <c r="I4" s="119">
        <v>33</v>
      </c>
      <c r="J4" s="225" t="s">
        <v>0</v>
      </c>
      <c r="K4" s="167">
        <f>SUM(I4)</f>
        <v>33</v>
      </c>
      <c r="L4" s="425">
        <v>38138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19953</v>
      </c>
      <c r="I5" s="119">
        <v>34</v>
      </c>
      <c r="J5" s="225" t="s">
        <v>1</v>
      </c>
      <c r="K5" s="167">
        <f t="shared" ref="K5:K13" si="0">SUM(I5)</f>
        <v>34</v>
      </c>
      <c r="L5" s="426">
        <v>29112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397">
        <v>9678</v>
      </c>
      <c r="I6" s="119">
        <v>13</v>
      </c>
      <c r="J6" s="225" t="s">
        <v>7</v>
      </c>
      <c r="K6" s="167">
        <f t="shared" si="0"/>
        <v>13</v>
      </c>
      <c r="L6" s="426">
        <v>5720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9210</v>
      </c>
      <c r="I7" s="119">
        <v>40</v>
      </c>
      <c r="J7" s="225" t="s">
        <v>2</v>
      </c>
      <c r="K7" s="167">
        <f t="shared" si="0"/>
        <v>40</v>
      </c>
      <c r="L7" s="426">
        <v>18642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7490</v>
      </c>
      <c r="I8" s="119">
        <v>9</v>
      </c>
      <c r="J8" s="473" t="s">
        <v>200</v>
      </c>
      <c r="K8" s="167">
        <f t="shared" si="0"/>
        <v>9</v>
      </c>
      <c r="L8" s="426">
        <v>6922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5486</v>
      </c>
      <c r="I9" s="119">
        <v>24</v>
      </c>
      <c r="J9" s="225" t="s">
        <v>29</v>
      </c>
      <c r="K9" s="167">
        <f t="shared" si="0"/>
        <v>24</v>
      </c>
      <c r="L9" s="426">
        <v>8005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4772</v>
      </c>
      <c r="I10" s="119">
        <v>36</v>
      </c>
      <c r="J10" s="225" t="s">
        <v>5</v>
      </c>
      <c r="K10" s="167">
        <f t="shared" si="0"/>
        <v>36</v>
      </c>
      <c r="L10" s="426">
        <v>5551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2987</v>
      </c>
      <c r="I11" s="119">
        <v>25</v>
      </c>
      <c r="J11" s="225" t="s">
        <v>30</v>
      </c>
      <c r="K11" s="167">
        <f t="shared" si="0"/>
        <v>25</v>
      </c>
      <c r="L11" s="426">
        <v>2331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2431</v>
      </c>
      <c r="I12" s="119">
        <v>12</v>
      </c>
      <c r="J12" s="225" t="s">
        <v>19</v>
      </c>
      <c r="K12" s="167">
        <f t="shared" si="0"/>
        <v>12</v>
      </c>
      <c r="L12" s="426">
        <v>3850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1241</v>
      </c>
      <c r="I13" s="194">
        <v>17</v>
      </c>
      <c r="J13" s="302" t="s">
        <v>22</v>
      </c>
      <c r="K13" s="253">
        <f t="shared" si="0"/>
        <v>17</v>
      </c>
      <c r="L13" s="434">
        <v>1046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41">
        <v>1079</v>
      </c>
      <c r="I14" s="303">
        <v>38</v>
      </c>
      <c r="J14" s="529" t="s">
        <v>39</v>
      </c>
      <c r="K14" s="117" t="s">
        <v>8</v>
      </c>
      <c r="L14" s="435">
        <v>126181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812</v>
      </c>
      <c r="I15" s="119">
        <v>31</v>
      </c>
      <c r="J15" s="119" t="s">
        <v>183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590</v>
      </c>
      <c r="I16" s="119">
        <v>21</v>
      </c>
      <c r="J16" s="225" t="s">
        <v>26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574</v>
      </c>
      <c r="I17" s="119">
        <v>6</v>
      </c>
      <c r="J17" s="225" t="s">
        <v>14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421</v>
      </c>
      <c r="I18" s="119">
        <v>22</v>
      </c>
      <c r="J18" s="225" t="s">
        <v>27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395</v>
      </c>
      <c r="I19" s="119">
        <v>26</v>
      </c>
      <c r="J19" s="225" t="s">
        <v>31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264</v>
      </c>
      <c r="I20" s="119">
        <v>14</v>
      </c>
      <c r="J20" s="225" t="s">
        <v>20</v>
      </c>
      <c r="K20" s="167">
        <f>SUM(I4)</f>
        <v>33</v>
      </c>
      <c r="L20" s="225" t="s">
        <v>0</v>
      </c>
      <c r="M20" s="436">
        <v>29231</v>
      </c>
      <c r="N20" s="128">
        <f>SUM(H4)</f>
        <v>32041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216</v>
      </c>
      <c r="D21" s="74" t="s">
        <v>215</v>
      </c>
      <c r="E21" s="74" t="s">
        <v>54</v>
      </c>
      <c r="F21" s="74" t="s">
        <v>53</v>
      </c>
      <c r="G21" s="75" t="s">
        <v>55</v>
      </c>
      <c r="H21" s="127">
        <v>184</v>
      </c>
      <c r="I21" s="119">
        <v>16</v>
      </c>
      <c r="J21" s="225" t="s">
        <v>3</v>
      </c>
      <c r="K21" s="167">
        <f t="shared" ref="K21:K29" si="1">SUM(I5)</f>
        <v>34</v>
      </c>
      <c r="L21" s="225" t="s">
        <v>1</v>
      </c>
      <c r="M21" s="437">
        <v>22483</v>
      </c>
      <c r="N21" s="128">
        <f t="shared" ref="N21:N29" si="2">SUM(H5)</f>
        <v>19953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32041</v>
      </c>
      <c r="D22" s="139">
        <f>SUM(L4)</f>
        <v>38138</v>
      </c>
      <c r="E22" s="70">
        <f t="shared" ref="E22:E31" si="3">SUM(N20/M20*100)</f>
        <v>109.61308200198418</v>
      </c>
      <c r="F22" s="66">
        <f t="shared" ref="F22:F32" si="4">SUM(C22/D22*100)</f>
        <v>84.013320048245845</v>
      </c>
      <c r="G22" s="77"/>
      <c r="H22" s="397">
        <v>180</v>
      </c>
      <c r="I22" s="119">
        <v>18</v>
      </c>
      <c r="J22" s="225" t="s">
        <v>23</v>
      </c>
      <c r="K22" s="167">
        <f t="shared" si="1"/>
        <v>13</v>
      </c>
      <c r="L22" s="225" t="s">
        <v>7</v>
      </c>
      <c r="M22" s="437">
        <v>5146</v>
      </c>
      <c r="N22" s="128">
        <f t="shared" si="2"/>
        <v>9678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1</v>
      </c>
      <c r="C23" s="52">
        <f t="shared" ref="C23:C31" si="5">SUM(H5)</f>
        <v>19953</v>
      </c>
      <c r="D23" s="139">
        <f t="shared" ref="D23:D31" si="6">SUM(L5)</f>
        <v>29112</v>
      </c>
      <c r="E23" s="70">
        <f t="shared" si="3"/>
        <v>88.747053329182052</v>
      </c>
      <c r="F23" s="66">
        <f t="shared" si="4"/>
        <v>68.538746908491348</v>
      </c>
      <c r="G23" s="77"/>
      <c r="H23" s="127">
        <v>109</v>
      </c>
      <c r="I23" s="119">
        <v>2</v>
      </c>
      <c r="J23" s="225" t="s">
        <v>6</v>
      </c>
      <c r="K23" s="167">
        <f t="shared" si="1"/>
        <v>40</v>
      </c>
      <c r="L23" s="225" t="s">
        <v>2</v>
      </c>
      <c r="M23" s="437">
        <v>10521</v>
      </c>
      <c r="N23" s="128">
        <f t="shared" si="2"/>
        <v>9210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7</v>
      </c>
      <c r="C24" s="52">
        <f t="shared" si="5"/>
        <v>9678</v>
      </c>
      <c r="D24" s="139">
        <f t="shared" si="6"/>
        <v>5720</v>
      </c>
      <c r="E24" s="70">
        <f t="shared" si="3"/>
        <v>188.06840264282937</v>
      </c>
      <c r="F24" s="66">
        <f t="shared" si="4"/>
        <v>169.19580419580421</v>
      </c>
      <c r="G24" s="77"/>
      <c r="H24" s="127">
        <v>98</v>
      </c>
      <c r="I24" s="119">
        <v>5</v>
      </c>
      <c r="J24" s="225" t="s">
        <v>13</v>
      </c>
      <c r="K24" s="167">
        <f t="shared" si="1"/>
        <v>9</v>
      </c>
      <c r="L24" s="473" t="s">
        <v>199</v>
      </c>
      <c r="M24" s="437">
        <v>6849</v>
      </c>
      <c r="N24" s="128">
        <f t="shared" si="2"/>
        <v>7490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2</v>
      </c>
      <c r="C25" s="52">
        <f t="shared" si="5"/>
        <v>9210</v>
      </c>
      <c r="D25" s="139">
        <f t="shared" si="6"/>
        <v>18642</v>
      </c>
      <c r="E25" s="70">
        <f t="shared" si="3"/>
        <v>87.539207299686339</v>
      </c>
      <c r="F25" s="66">
        <f t="shared" si="4"/>
        <v>49.404570325072413</v>
      </c>
      <c r="G25" s="77"/>
      <c r="H25" s="127">
        <v>62</v>
      </c>
      <c r="I25" s="119">
        <v>11</v>
      </c>
      <c r="J25" s="225" t="s">
        <v>18</v>
      </c>
      <c r="K25" s="167">
        <f t="shared" si="1"/>
        <v>24</v>
      </c>
      <c r="L25" s="225" t="s">
        <v>29</v>
      </c>
      <c r="M25" s="437">
        <v>4637</v>
      </c>
      <c r="N25" s="128">
        <f t="shared" si="2"/>
        <v>5486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473" t="s">
        <v>199</v>
      </c>
      <c r="C26" s="52">
        <f t="shared" si="5"/>
        <v>7490</v>
      </c>
      <c r="D26" s="139">
        <f t="shared" si="6"/>
        <v>6922</v>
      </c>
      <c r="E26" s="70">
        <f t="shared" si="3"/>
        <v>109.3590305154037</v>
      </c>
      <c r="F26" s="66">
        <f t="shared" si="4"/>
        <v>108.20572088991621</v>
      </c>
      <c r="G26" s="87"/>
      <c r="H26" s="127">
        <v>44</v>
      </c>
      <c r="I26" s="119">
        <v>1</v>
      </c>
      <c r="J26" s="225" t="s">
        <v>4</v>
      </c>
      <c r="K26" s="167">
        <f t="shared" si="1"/>
        <v>36</v>
      </c>
      <c r="L26" s="225" t="s">
        <v>5</v>
      </c>
      <c r="M26" s="437">
        <v>3914</v>
      </c>
      <c r="N26" s="128">
        <f t="shared" si="2"/>
        <v>4772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5486</v>
      </c>
      <c r="D27" s="139">
        <f t="shared" si="6"/>
        <v>8005</v>
      </c>
      <c r="E27" s="70">
        <f t="shared" si="3"/>
        <v>118.30925167133924</v>
      </c>
      <c r="F27" s="66">
        <f t="shared" si="4"/>
        <v>68.532167395377883</v>
      </c>
      <c r="G27" s="91"/>
      <c r="H27" s="127">
        <v>37</v>
      </c>
      <c r="I27" s="119">
        <v>29</v>
      </c>
      <c r="J27" s="225" t="s">
        <v>116</v>
      </c>
      <c r="K27" s="167">
        <f t="shared" si="1"/>
        <v>25</v>
      </c>
      <c r="L27" s="225" t="s">
        <v>30</v>
      </c>
      <c r="M27" s="437">
        <v>2412</v>
      </c>
      <c r="N27" s="128">
        <f t="shared" si="2"/>
        <v>2987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5</v>
      </c>
      <c r="C28" s="52">
        <f t="shared" si="5"/>
        <v>4772</v>
      </c>
      <c r="D28" s="139">
        <f t="shared" si="6"/>
        <v>5551</v>
      </c>
      <c r="E28" s="70">
        <f t="shared" si="3"/>
        <v>121.92130812468062</v>
      </c>
      <c r="F28" s="66">
        <f t="shared" si="4"/>
        <v>85.966492523869576</v>
      </c>
      <c r="G28" s="77"/>
      <c r="H28" s="127">
        <v>19</v>
      </c>
      <c r="I28" s="119">
        <v>28</v>
      </c>
      <c r="J28" s="225" t="s">
        <v>33</v>
      </c>
      <c r="K28" s="167">
        <f t="shared" si="1"/>
        <v>12</v>
      </c>
      <c r="L28" s="225" t="s">
        <v>19</v>
      </c>
      <c r="M28" s="437">
        <v>0</v>
      </c>
      <c r="N28" s="128">
        <f t="shared" si="2"/>
        <v>2431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30</v>
      </c>
      <c r="C29" s="52">
        <f t="shared" si="5"/>
        <v>2987</v>
      </c>
      <c r="D29" s="139">
        <f t="shared" si="6"/>
        <v>2331</v>
      </c>
      <c r="E29" s="70">
        <f t="shared" si="3"/>
        <v>123.83913764510778</v>
      </c>
      <c r="F29" s="66">
        <f t="shared" si="4"/>
        <v>128.14242814242814</v>
      </c>
      <c r="G29" s="88"/>
      <c r="H29" s="127">
        <v>13</v>
      </c>
      <c r="I29" s="119">
        <v>27</v>
      </c>
      <c r="J29" s="225" t="s">
        <v>32</v>
      </c>
      <c r="K29" s="253">
        <f t="shared" si="1"/>
        <v>17</v>
      </c>
      <c r="L29" s="302" t="s">
        <v>22</v>
      </c>
      <c r="M29" s="438">
        <v>1038</v>
      </c>
      <c r="N29" s="128">
        <f t="shared" si="2"/>
        <v>1241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2431</v>
      </c>
      <c r="D30" s="139">
        <f t="shared" si="6"/>
        <v>3850</v>
      </c>
      <c r="E30" s="552" t="s">
        <v>237</v>
      </c>
      <c r="F30" s="66">
        <f t="shared" si="4"/>
        <v>63.142857142857146</v>
      </c>
      <c r="G30" s="87"/>
      <c r="H30" s="127">
        <v>5</v>
      </c>
      <c r="I30" s="119">
        <v>32</v>
      </c>
      <c r="J30" s="225" t="s">
        <v>36</v>
      </c>
      <c r="K30" s="161"/>
      <c r="L30" s="451" t="s">
        <v>129</v>
      </c>
      <c r="M30" s="439">
        <v>92801</v>
      </c>
      <c r="N30" s="128">
        <f>SUM(H44)</f>
        <v>100183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22</v>
      </c>
      <c r="C31" s="52">
        <f t="shared" si="5"/>
        <v>1241</v>
      </c>
      <c r="D31" s="139">
        <f t="shared" si="6"/>
        <v>1046</v>
      </c>
      <c r="E31" s="71">
        <f t="shared" si="3"/>
        <v>119.55684007707129</v>
      </c>
      <c r="F31" s="78">
        <f t="shared" si="4"/>
        <v>118.64244741873804</v>
      </c>
      <c r="G31" s="90"/>
      <c r="H31" s="127">
        <v>4</v>
      </c>
      <c r="I31" s="119">
        <v>39</v>
      </c>
      <c r="J31" s="225" t="s">
        <v>40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100183</v>
      </c>
      <c r="D32" s="82">
        <f>SUM(L14)</f>
        <v>126181</v>
      </c>
      <c r="E32" s="83">
        <f>SUM(N30/M30*100)</f>
        <v>107.95465566103815</v>
      </c>
      <c r="F32" s="78">
        <f t="shared" si="4"/>
        <v>79.396264096813312</v>
      </c>
      <c r="G32" s="86"/>
      <c r="H32" s="128">
        <v>3</v>
      </c>
      <c r="I32" s="119">
        <v>20</v>
      </c>
      <c r="J32" s="225" t="s">
        <v>25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1</v>
      </c>
      <c r="I33" s="119">
        <v>15</v>
      </c>
      <c r="J33" s="225" t="s">
        <v>21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3</v>
      </c>
      <c r="J34" s="225" t="s">
        <v>11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4</v>
      </c>
      <c r="J35" s="225" t="s">
        <v>12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397">
        <v>0</v>
      </c>
      <c r="I36" s="119">
        <v>7</v>
      </c>
      <c r="J36" s="225" t="s">
        <v>15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397">
        <v>0</v>
      </c>
      <c r="I37" s="119">
        <v>8</v>
      </c>
      <c r="J37" s="225" t="s">
        <v>16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10</v>
      </c>
      <c r="J38" s="225" t="s">
        <v>17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19</v>
      </c>
      <c r="J39" s="225" t="s">
        <v>24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397">
        <v>0</v>
      </c>
      <c r="I40" s="119">
        <v>23</v>
      </c>
      <c r="J40" s="225" t="s">
        <v>28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100183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216</v>
      </c>
      <c r="I48" s="5"/>
      <c r="J48" s="250" t="s">
        <v>125</v>
      </c>
      <c r="K48" s="117"/>
      <c r="L48" s="411" t="s">
        <v>230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78234</v>
      </c>
      <c r="I50" s="225">
        <v>36</v>
      </c>
      <c r="J50" s="225" t="s">
        <v>5</v>
      </c>
      <c r="K50" s="170">
        <f>SUM(I50)</f>
        <v>36</v>
      </c>
      <c r="L50" s="412">
        <v>79242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31443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27498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16743</v>
      </c>
      <c r="I52" s="225">
        <v>26</v>
      </c>
      <c r="J52" s="224" t="s">
        <v>31</v>
      </c>
      <c r="K52" s="170">
        <f t="shared" si="7"/>
        <v>26</v>
      </c>
      <c r="L52" s="412">
        <v>17355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16166</v>
      </c>
      <c r="I53" s="225">
        <v>16</v>
      </c>
      <c r="J53" s="224" t="s">
        <v>3</v>
      </c>
      <c r="K53" s="170">
        <f t="shared" si="7"/>
        <v>16</v>
      </c>
      <c r="L53" s="412">
        <v>17440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216</v>
      </c>
      <c r="D54" s="74" t="s">
        <v>215</v>
      </c>
      <c r="E54" s="74" t="s">
        <v>54</v>
      </c>
      <c r="F54" s="74" t="s">
        <v>53</v>
      </c>
      <c r="G54" s="75" t="s">
        <v>55</v>
      </c>
      <c r="H54" s="127">
        <v>13230</v>
      </c>
      <c r="I54" s="225">
        <v>40</v>
      </c>
      <c r="J54" s="224" t="s">
        <v>2</v>
      </c>
      <c r="K54" s="170">
        <f t="shared" si="7"/>
        <v>40</v>
      </c>
      <c r="L54" s="412">
        <v>12938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78234</v>
      </c>
      <c r="D55" s="9">
        <f t="shared" ref="D55:D64" si="8">SUM(L50)</f>
        <v>79242</v>
      </c>
      <c r="E55" s="66">
        <f>SUM(N66/M66*100)</f>
        <v>106.14764663582214</v>
      </c>
      <c r="F55" s="66">
        <f t="shared" ref="F55:F65" si="9">SUM(C55/D55*100)</f>
        <v>98.72794730067389</v>
      </c>
      <c r="G55" s="77"/>
      <c r="H55" s="127">
        <v>10915</v>
      </c>
      <c r="I55" s="225">
        <v>38</v>
      </c>
      <c r="J55" s="224" t="s">
        <v>39</v>
      </c>
      <c r="K55" s="170">
        <f t="shared" si="7"/>
        <v>38</v>
      </c>
      <c r="L55" s="412">
        <v>13311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31443</v>
      </c>
      <c r="D56" s="9">
        <f t="shared" si="8"/>
        <v>27498</v>
      </c>
      <c r="E56" s="66">
        <f t="shared" ref="E56:E65" si="11">SUM(N67/M67*100)</f>
        <v>120.68396407461425</v>
      </c>
      <c r="F56" s="66">
        <f t="shared" si="9"/>
        <v>114.34649792712197</v>
      </c>
      <c r="G56" s="77"/>
      <c r="H56" s="267">
        <v>10141</v>
      </c>
      <c r="I56" s="225">
        <v>33</v>
      </c>
      <c r="J56" s="224" t="s">
        <v>0</v>
      </c>
      <c r="K56" s="170">
        <f t="shared" si="7"/>
        <v>33</v>
      </c>
      <c r="L56" s="412">
        <v>7012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31</v>
      </c>
      <c r="C57" s="52">
        <f t="shared" si="10"/>
        <v>16743</v>
      </c>
      <c r="D57" s="9">
        <f t="shared" si="8"/>
        <v>17355</v>
      </c>
      <c r="E57" s="66">
        <f t="shared" si="11"/>
        <v>134.1264119202115</v>
      </c>
      <c r="F57" s="66">
        <f t="shared" si="9"/>
        <v>96.47363872082974</v>
      </c>
      <c r="G57" s="77"/>
      <c r="H57" s="127">
        <v>9437</v>
      </c>
      <c r="I57" s="224">
        <v>25</v>
      </c>
      <c r="J57" s="224" t="s">
        <v>30</v>
      </c>
      <c r="K57" s="170">
        <f t="shared" si="7"/>
        <v>25</v>
      </c>
      <c r="L57" s="412">
        <v>6724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</v>
      </c>
      <c r="C58" s="52">
        <f t="shared" si="10"/>
        <v>16166</v>
      </c>
      <c r="D58" s="9">
        <f t="shared" si="8"/>
        <v>17440</v>
      </c>
      <c r="E58" s="66">
        <f t="shared" si="11"/>
        <v>82.349345423055382</v>
      </c>
      <c r="F58" s="66">
        <f t="shared" si="9"/>
        <v>92.694954128440372</v>
      </c>
      <c r="G58" s="77"/>
      <c r="H58" s="516">
        <v>9298</v>
      </c>
      <c r="I58" s="302">
        <v>24</v>
      </c>
      <c r="J58" s="227" t="s">
        <v>29</v>
      </c>
      <c r="K58" s="170">
        <f t="shared" si="7"/>
        <v>24</v>
      </c>
      <c r="L58" s="410">
        <v>11670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2</v>
      </c>
      <c r="C59" s="52">
        <f t="shared" si="10"/>
        <v>13230</v>
      </c>
      <c r="D59" s="9">
        <f t="shared" si="8"/>
        <v>12938</v>
      </c>
      <c r="E59" s="66">
        <f t="shared" si="11"/>
        <v>120.20715973105578</v>
      </c>
      <c r="F59" s="66">
        <f t="shared" si="9"/>
        <v>102.256917607049</v>
      </c>
      <c r="G59" s="87"/>
      <c r="H59" s="516">
        <v>3243</v>
      </c>
      <c r="I59" s="302">
        <v>34</v>
      </c>
      <c r="J59" s="227" t="s">
        <v>1</v>
      </c>
      <c r="K59" s="170">
        <f t="shared" si="7"/>
        <v>34</v>
      </c>
      <c r="L59" s="410">
        <v>2542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39</v>
      </c>
      <c r="C60" s="52">
        <f t="shared" si="10"/>
        <v>10915</v>
      </c>
      <c r="D60" s="9">
        <f t="shared" si="8"/>
        <v>13311</v>
      </c>
      <c r="E60" s="66">
        <f t="shared" si="11"/>
        <v>101.29930394431554</v>
      </c>
      <c r="F60" s="66">
        <f t="shared" si="9"/>
        <v>81.999849748328444</v>
      </c>
      <c r="G60" s="77"/>
      <c r="H60" s="551">
        <v>3237</v>
      </c>
      <c r="I60" s="529">
        <v>37</v>
      </c>
      <c r="J60" s="304" t="s">
        <v>38</v>
      </c>
      <c r="K60" s="117" t="s">
        <v>8</v>
      </c>
      <c r="L60" s="414">
        <v>217849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0</v>
      </c>
      <c r="C61" s="52">
        <f t="shared" si="10"/>
        <v>10141</v>
      </c>
      <c r="D61" s="9">
        <f t="shared" si="8"/>
        <v>7012</v>
      </c>
      <c r="E61" s="66">
        <f t="shared" si="11"/>
        <v>62.964112753011307</v>
      </c>
      <c r="F61" s="66">
        <f t="shared" si="9"/>
        <v>144.62350256702797</v>
      </c>
      <c r="G61" s="77"/>
      <c r="H61" s="127">
        <v>2221</v>
      </c>
      <c r="I61" s="225">
        <v>30</v>
      </c>
      <c r="J61" s="224" t="s">
        <v>119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30</v>
      </c>
      <c r="C62" s="52">
        <f t="shared" si="10"/>
        <v>9437</v>
      </c>
      <c r="D62" s="9">
        <f t="shared" si="8"/>
        <v>6724</v>
      </c>
      <c r="E62" s="66">
        <f t="shared" si="11"/>
        <v>127.32056125202375</v>
      </c>
      <c r="F62" s="66">
        <f t="shared" si="9"/>
        <v>140.34800713860798</v>
      </c>
      <c r="G62" s="88"/>
      <c r="H62" s="127">
        <v>1946</v>
      </c>
      <c r="I62" s="224">
        <v>15</v>
      </c>
      <c r="J62" s="224" t="s">
        <v>21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29</v>
      </c>
      <c r="C63" s="52">
        <f t="shared" si="10"/>
        <v>9298</v>
      </c>
      <c r="D63" s="9">
        <f t="shared" si="8"/>
        <v>11670</v>
      </c>
      <c r="E63" s="66">
        <f t="shared" si="11"/>
        <v>106.08100399315458</v>
      </c>
      <c r="F63" s="66">
        <f t="shared" si="9"/>
        <v>79.674378748928874</v>
      </c>
      <c r="G63" s="87"/>
      <c r="H63" s="127">
        <v>1693</v>
      </c>
      <c r="I63" s="224">
        <v>18</v>
      </c>
      <c r="J63" s="224" t="s">
        <v>23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1</v>
      </c>
      <c r="C64" s="52">
        <f t="shared" si="10"/>
        <v>3243</v>
      </c>
      <c r="D64" s="9">
        <f t="shared" si="8"/>
        <v>2542</v>
      </c>
      <c r="E64" s="72">
        <f t="shared" si="11"/>
        <v>167.68355739400207</v>
      </c>
      <c r="F64" s="66">
        <f t="shared" si="9"/>
        <v>127.57671125098349</v>
      </c>
      <c r="G64" s="90"/>
      <c r="H64" s="169">
        <v>1638</v>
      </c>
      <c r="I64" s="225">
        <v>35</v>
      </c>
      <c r="J64" s="224" t="s">
        <v>37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216496</v>
      </c>
      <c r="D65" s="82">
        <f>SUM(L60)</f>
        <v>217849</v>
      </c>
      <c r="E65" s="85">
        <f t="shared" si="11"/>
        <v>106.16920692834304</v>
      </c>
      <c r="F65" s="85">
        <f t="shared" si="9"/>
        <v>99.378927605818717</v>
      </c>
      <c r="G65" s="86"/>
      <c r="H65" s="128">
        <v>1454</v>
      </c>
      <c r="I65" s="224">
        <v>39</v>
      </c>
      <c r="J65" s="224" t="s">
        <v>40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1264</v>
      </c>
      <c r="I66" s="225">
        <v>14</v>
      </c>
      <c r="J66" s="224" t="s">
        <v>20</v>
      </c>
      <c r="K66" s="163">
        <f>SUM(I50)</f>
        <v>36</v>
      </c>
      <c r="L66" s="225" t="s">
        <v>5</v>
      </c>
      <c r="M66" s="424">
        <v>73703</v>
      </c>
      <c r="N66" s="128">
        <f>SUM(H50)</f>
        <v>78234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1092</v>
      </c>
      <c r="I67" s="225">
        <v>29</v>
      </c>
      <c r="J67" s="224" t="s">
        <v>116</v>
      </c>
      <c r="K67" s="163">
        <f t="shared" ref="K67:K75" si="12">SUM(I51)</f>
        <v>17</v>
      </c>
      <c r="L67" s="224" t="s">
        <v>22</v>
      </c>
      <c r="M67" s="422">
        <v>26054</v>
      </c>
      <c r="N67" s="128">
        <f t="shared" ref="N67:N75" si="13">SUM(H51)</f>
        <v>31443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1026</v>
      </c>
      <c r="I68" s="224">
        <v>8</v>
      </c>
      <c r="J68" s="224" t="s">
        <v>16</v>
      </c>
      <c r="K68" s="163">
        <f t="shared" si="12"/>
        <v>26</v>
      </c>
      <c r="L68" s="224" t="s">
        <v>31</v>
      </c>
      <c r="M68" s="422">
        <v>12483</v>
      </c>
      <c r="N68" s="128">
        <f t="shared" si="13"/>
        <v>16743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827</v>
      </c>
      <c r="I69" s="224">
        <v>21</v>
      </c>
      <c r="J69" s="224" t="s">
        <v>26</v>
      </c>
      <c r="K69" s="163">
        <f t="shared" si="12"/>
        <v>16</v>
      </c>
      <c r="L69" s="224" t="s">
        <v>3</v>
      </c>
      <c r="M69" s="422">
        <v>19631</v>
      </c>
      <c r="N69" s="128">
        <f t="shared" si="13"/>
        <v>16166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660</v>
      </c>
      <c r="I70" s="224">
        <v>1</v>
      </c>
      <c r="J70" s="224" t="s">
        <v>4</v>
      </c>
      <c r="K70" s="163">
        <f t="shared" si="12"/>
        <v>40</v>
      </c>
      <c r="L70" s="224" t="s">
        <v>2</v>
      </c>
      <c r="M70" s="422">
        <v>11006</v>
      </c>
      <c r="N70" s="128">
        <f t="shared" si="13"/>
        <v>13230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275</v>
      </c>
      <c r="I71" s="224">
        <v>13</v>
      </c>
      <c r="J71" s="224" t="s">
        <v>7</v>
      </c>
      <c r="K71" s="163">
        <f t="shared" si="12"/>
        <v>38</v>
      </c>
      <c r="L71" s="224" t="s">
        <v>39</v>
      </c>
      <c r="M71" s="422">
        <v>10775</v>
      </c>
      <c r="N71" s="128">
        <f t="shared" si="13"/>
        <v>10915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122</v>
      </c>
      <c r="I72" s="224">
        <v>27</v>
      </c>
      <c r="J72" s="224" t="s">
        <v>32</v>
      </c>
      <c r="K72" s="163">
        <f t="shared" si="12"/>
        <v>33</v>
      </c>
      <c r="L72" s="224" t="s">
        <v>0</v>
      </c>
      <c r="M72" s="422">
        <v>16106</v>
      </c>
      <c r="N72" s="128">
        <f t="shared" si="13"/>
        <v>10141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61</v>
      </c>
      <c r="I73" s="224">
        <v>22</v>
      </c>
      <c r="J73" s="224" t="s">
        <v>27</v>
      </c>
      <c r="K73" s="163">
        <f t="shared" si="12"/>
        <v>25</v>
      </c>
      <c r="L73" s="224" t="s">
        <v>30</v>
      </c>
      <c r="M73" s="422">
        <v>7412</v>
      </c>
      <c r="N73" s="128">
        <f t="shared" si="13"/>
        <v>9437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42</v>
      </c>
      <c r="I74" s="224">
        <v>4</v>
      </c>
      <c r="J74" s="224" t="s">
        <v>12</v>
      </c>
      <c r="K74" s="163">
        <f t="shared" si="12"/>
        <v>24</v>
      </c>
      <c r="L74" s="227" t="s">
        <v>29</v>
      </c>
      <c r="M74" s="423">
        <v>8765</v>
      </c>
      <c r="N74" s="128">
        <f t="shared" si="13"/>
        <v>9298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30</v>
      </c>
      <c r="I75" s="224">
        <v>28</v>
      </c>
      <c r="J75" s="224" t="s">
        <v>33</v>
      </c>
      <c r="K75" s="163">
        <f t="shared" si="12"/>
        <v>34</v>
      </c>
      <c r="L75" s="227" t="s">
        <v>1</v>
      </c>
      <c r="M75" s="423">
        <v>1934</v>
      </c>
      <c r="N75" s="233">
        <f t="shared" si="13"/>
        <v>3243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29</v>
      </c>
      <c r="I76" s="224">
        <v>23</v>
      </c>
      <c r="J76" s="224" t="s">
        <v>28</v>
      </c>
      <c r="K76" s="5"/>
      <c r="L76" s="451" t="s">
        <v>129</v>
      </c>
      <c r="M76" s="462">
        <v>203916</v>
      </c>
      <c r="N76" s="241">
        <f>SUM(H90)</f>
        <v>216496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24</v>
      </c>
      <c r="I77" s="224">
        <v>9</v>
      </c>
      <c r="J77" s="454" t="s">
        <v>200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449">
        <v>5</v>
      </c>
      <c r="I78" s="224">
        <v>20</v>
      </c>
      <c r="J78" s="224" t="s">
        <v>25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3</v>
      </c>
      <c r="J80" s="224" t="s">
        <v>11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5</v>
      </c>
      <c r="J81" s="224" t="s">
        <v>13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6</v>
      </c>
      <c r="J82" s="224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7</v>
      </c>
      <c r="J83" s="224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39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397">
        <v>0</v>
      </c>
      <c r="I85" s="224">
        <v>11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397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39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216496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G64" sqref="G64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8" t="s">
        <v>239</v>
      </c>
      <c r="B1" s="579"/>
      <c r="C1" s="579"/>
      <c r="D1" s="579"/>
      <c r="E1" s="579"/>
      <c r="F1" s="579"/>
      <c r="G1" s="579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216</v>
      </c>
      <c r="J2" s="401" t="s">
        <v>210</v>
      </c>
      <c r="K2" s="405" t="s">
        <v>215</v>
      </c>
      <c r="L2" s="405" t="s">
        <v>207</v>
      </c>
    </row>
    <row r="3" spans="1:12" x14ac:dyDescent="0.15">
      <c r="I3" s="40" t="s">
        <v>84</v>
      </c>
      <c r="J3" s="402">
        <v>170952</v>
      </c>
      <c r="K3" s="40" t="s">
        <v>84</v>
      </c>
      <c r="L3" s="406">
        <v>183898</v>
      </c>
    </row>
    <row r="4" spans="1:12" x14ac:dyDescent="0.15">
      <c r="I4" s="18" t="s">
        <v>86</v>
      </c>
      <c r="J4" s="402">
        <v>124328</v>
      </c>
      <c r="K4" s="18" t="s">
        <v>86</v>
      </c>
      <c r="L4" s="406">
        <v>125974</v>
      </c>
    </row>
    <row r="5" spans="1:12" x14ac:dyDescent="0.15">
      <c r="I5" s="18" t="s">
        <v>113</v>
      </c>
      <c r="J5" s="402">
        <v>97345</v>
      </c>
      <c r="K5" s="18" t="s">
        <v>113</v>
      </c>
      <c r="L5" s="406">
        <v>75154</v>
      </c>
    </row>
    <row r="6" spans="1:12" x14ac:dyDescent="0.15">
      <c r="I6" s="18" t="s">
        <v>105</v>
      </c>
      <c r="J6" s="402">
        <v>88650</v>
      </c>
      <c r="K6" s="18" t="s">
        <v>105</v>
      </c>
      <c r="L6" s="406">
        <v>85708</v>
      </c>
    </row>
    <row r="7" spans="1:12" x14ac:dyDescent="0.15">
      <c r="I7" s="18" t="s">
        <v>107</v>
      </c>
      <c r="J7" s="402">
        <v>83511</v>
      </c>
      <c r="K7" s="18" t="s">
        <v>107</v>
      </c>
      <c r="L7" s="406">
        <v>78505</v>
      </c>
    </row>
    <row r="8" spans="1:12" x14ac:dyDescent="0.15">
      <c r="I8" s="18" t="s">
        <v>115</v>
      </c>
      <c r="J8" s="402">
        <v>81886</v>
      </c>
      <c r="K8" s="18" t="s">
        <v>115</v>
      </c>
      <c r="L8" s="406">
        <v>97545</v>
      </c>
    </row>
    <row r="9" spans="1:12" x14ac:dyDescent="0.15">
      <c r="I9" s="18" t="s">
        <v>87</v>
      </c>
      <c r="J9" s="402">
        <v>81663</v>
      </c>
      <c r="K9" s="18" t="s">
        <v>87</v>
      </c>
      <c r="L9" s="406">
        <v>96165</v>
      </c>
    </row>
    <row r="10" spans="1:12" x14ac:dyDescent="0.15">
      <c r="I10" s="18" t="s">
        <v>110</v>
      </c>
      <c r="J10" s="402">
        <v>62635</v>
      </c>
      <c r="K10" s="18" t="s">
        <v>110</v>
      </c>
      <c r="L10" s="406">
        <v>49608</v>
      </c>
    </row>
    <row r="11" spans="1:12" x14ac:dyDescent="0.15">
      <c r="I11" s="18" t="s">
        <v>109</v>
      </c>
      <c r="J11" s="402">
        <v>58526</v>
      </c>
      <c r="K11" s="18" t="s">
        <v>109</v>
      </c>
      <c r="L11" s="406">
        <v>47595</v>
      </c>
    </row>
    <row r="12" spans="1:12" ht="14.25" thickBot="1" x14ac:dyDescent="0.2">
      <c r="I12" s="18" t="s">
        <v>108</v>
      </c>
      <c r="J12" s="403">
        <v>49889</v>
      </c>
      <c r="K12" s="18" t="s">
        <v>108</v>
      </c>
      <c r="L12" s="407">
        <v>48779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213</v>
      </c>
      <c r="J13" s="440">
        <v>1260424</v>
      </c>
      <c r="K13" s="35" t="s">
        <v>8</v>
      </c>
      <c r="L13" s="174">
        <v>1227881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220</v>
      </c>
      <c r="K23" s="476" t="s">
        <v>220</v>
      </c>
      <c r="L23" s="22" t="s">
        <v>70</v>
      </c>
      <c r="M23" s="8"/>
    </row>
    <row r="24" spans="9:14" x14ac:dyDescent="0.15">
      <c r="I24" s="402">
        <f t="shared" ref="I24:I33" si="0">SUM(J3)</f>
        <v>170952</v>
      </c>
      <c r="J24" s="40" t="s">
        <v>84</v>
      </c>
      <c r="K24" s="402">
        <f>SUM(I24)</f>
        <v>170952</v>
      </c>
      <c r="L24" s="512">
        <v>168343</v>
      </c>
      <c r="M24" s="141"/>
      <c r="N24" s="1"/>
    </row>
    <row r="25" spans="9:14" x14ac:dyDescent="0.15">
      <c r="I25" s="402">
        <f t="shared" si="0"/>
        <v>124328</v>
      </c>
      <c r="J25" s="18" t="s">
        <v>86</v>
      </c>
      <c r="K25" s="402">
        <f t="shared" ref="K25:K33" si="1">SUM(I25)</f>
        <v>124328</v>
      </c>
      <c r="L25" s="512">
        <v>126177</v>
      </c>
      <c r="M25" s="177"/>
      <c r="N25" s="1"/>
    </row>
    <row r="26" spans="9:14" x14ac:dyDescent="0.15">
      <c r="I26" s="402">
        <f t="shared" si="0"/>
        <v>97345</v>
      </c>
      <c r="J26" s="18" t="s">
        <v>113</v>
      </c>
      <c r="K26" s="402">
        <f t="shared" si="1"/>
        <v>97345</v>
      </c>
      <c r="L26" s="512">
        <v>94729</v>
      </c>
      <c r="M26" s="141"/>
      <c r="N26" s="1"/>
    </row>
    <row r="27" spans="9:14" x14ac:dyDescent="0.15">
      <c r="I27" s="402">
        <f t="shared" si="0"/>
        <v>88650</v>
      </c>
      <c r="J27" s="18" t="s">
        <v>105</v>
      </c>
      <c r="K27" s="402">
        <f t="shared" si="1"/>
        <v>88650</v>
      </c>
      <c r="L27" s="512">
        <v>90269</v>
      </c>
      <c r="M27" s="141"/>
      <c r="N27" s="1"/>
    </row>
    <row r="28" spans="9:14" x14ac:dyDescent="0.15">
      <c r="I28" s="402">
        <f t="shared" si="0"/>
        <v>83511</v>
      </c>
      <c r="J28" s="18" t="s">
        <v>107</v>
      </c>
      <c r="K28" s="402">
        <f t="shared" si="1"/>
        <v>83511</v>
      </c>
      <c r="L28" s="512">
        <v>95876</v>
      </c>
      <c r="M28" s="141"/>
      <c r="N28" s="2"/>
    </row>
    <row r="29" spans="9:14" x14ac:dyDescent="0.15">
      <c r="I29" s="402">
        <f t="shared" si="0"/>
        <v>81886</v>
      </c>
      <c r="J29" s="18" t="s">
        <v>115</v>
      </c>
      <c r="K29" s="402">
        <f t="shared" si="1"/>
        <v>81886</v>
      </c>
      <c r="L29" s="512">
        <v>83540</v>
      </c>
      <c r="M29" s="141"/>
      <c r="N29" s="1"/>
    </row>
    <row r="30" spans="9:14" x14ac:dyDescent="0.15">
      <c r="I30" s="402">
        <f t="shared" si="0"/>
        <v>81663</v>
      </c>
      <c r="J30" s="18" t="s">
        <v>87</v>
      </c>
      <c r="K30" s="402">
        <f t="shared" si="1"/>
        <v>81663</v>
      </c>
      <c r="L30" s="512">
        <v>90364</v>
      </c>
      <c r="M30" s="141"/>
      <c r="N30" s="1"/>
    </row>
    <row r="31" spans="9:14" x14ac:dyDescent="0.15">
      <c r="I31" s="402">
        <f t="shared" si="0"/>
        <v>62635</v>
      </c>
      <c r="J31" s="18" t="s">
        <v>110</v>
      </c>
      <c r="K31" s="402">
        <f t="shared" si="1"/>
        <v>62635</v>
      </c>
      <c r="L31" s="512">
        <v>61621</v>
      </c>
      <c r="M31" s="141"/>
      <c r="N31" s="1"/>
    </row>
    <row r="32" spans="9:14" x14ac:dyDescent="0.15">
      <c r="I32" s="402">
        <f t="shared" si="0"/>
        <v>58526</v>
      </c>
      <c r="J32" s="18" t="s">
        <v>109</v>
      </c>
      <c r="K32" s="402">
        <f t="shared" si="1"/>
        <v>58526</v>
      </c>
      <c r="L32" s="512">
        <v>60218</v>
      </c>
      <c r="M32" s="141"/>
      <c r="N32" s="37"/>
    </row>
    <row r="33" spans="8:14" x14ac:dyDescent="0.15">
      <c r="I33" s="402">
        <f t="shared" si="0"/>
        <v>49889</v>
      </c>
      <c r="J33" s="18" t="s">
        <v>108</v>
      </c>
      <c r="K33" s="402">
        <f t="shared" si="1"/>
        <v>49889</v>
      </c>
      <c r="L33" s="513">
        <v>51414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361039</v>
      </c>
      <c r="J34" s="108" t="s">
        <v>131</v>
      </c>
      <c r="K34" s="171">
        <f>SUM(I34)</f>
        <v>361039</v>
      </c>
      <c r="L34" s="171" t="s">
        <v>85</v>
      </c>
    </row>
    <row r="35" spans="8:14" ht="15.75" thickTop="1" thickBot="1" x14ac:dyDescent="0.2">
      <c r="H35" s="8"/>
      <c r="I35" s="456">
        <f>SUM(I24:I34)</f>
        <v>1260424</v>
      </c>
      <c r="J35" s="190" t="s">
        <v>8</v>
      </c>
      <c r="K35" s="172">
        <f>SUM(J13)</f>
        <v>1260424</v>
      </c>
      <c r="L35" s="192">
        <v>1291041</v>
      </c>
    </row>
    <row r="36" spans="8:14" ht="14.25" thickTop="1" x14ac:dyDescent="0.15"/>
    <row r="37" spans="8:14" x14ac:dyDescent="0.15">
      <c r="I37" s="453" t="s">
        <v>207</v>
      </c>
      <c r="J37" s="65"/>
      <c r="K37" s="476" t="s">
        <v>207</v>
      </c>
    </row>
    <row r="38" spans="8:14" x14ac:dyDescent="0.15">
      <c r="I38" s="406">
        <f>SUM(L3)</f>
        <v>183898</v>
      </c>
      <c r="J38" s="40" t="s">
        <v>84</v>
      </c>
      <c r="K38" s="406">
        <f>SUM(I38)</f>
        <v>183898</v>
      </c>
    </row>
    <row r="39" spans="8:14" x14ac:dyDescent="0.15">
      <c r="I39" s="406">
        <f t="shared" ref="I39:I47" si="2">SUM(L4)</f>
        <v>125974</v>
      </c>
      <c r="J39" s="18" t="s">
        <v>86</v>
      </c>
      <c r="K39" s="406">
        <f t="shared" ref="K39:K47" si="3">SUM(I39)</f>
        <v>125974</v>
      </c>
    </row>
    <row r="40" spans="8:14" x14ac:dyDescent="0.15">
      <c r="I40" s="406">
        <f t="shared" si="2"/>
        <v>75154</v>
      </c>
      <c r="J40" s="18" t="s">
        <v>113</v>
      </c>
      <c r="K40" s="406">
        <f t="shared" si="3"/>
        <v>75154</v>
      </c>
    </row>
    <row r="41" spans="8:14" x14ac:dyDescent="0.15">
      <c r="I41" s="406">
        <f t="shared" si="2"/>
        <v>85708</v>
      </c>
      <c r="J41" s="18" t="s">
        <v>105</v>
      </c>
      <c r="K41" s="406">
        <f t="shared" si="3"/>
        <v>85708</v>
      </c>
    </row>
    <row r="42" spans="8:14" x14ac:dyDescent="0.15">
      <c r="I42" s="406">
        <f t="shared" si="2"/>
        <v>78505</v>
      </c>
      <c r="J42" s="18" t="s">
        <v>107</v>
      </c>
      <c r="K42" s="406">
        <f t="shared" si="3"/>
        <v>78505</v>
      </c>
    </row>
    <row r="43" spans="8:14" x14ac:dyDescent="0.15">
      <c r="I43" s="406">
        <f>SUM(L8)</f>
        <v>97545</v>
      </c>
      <c r="J43" s="18" t="s">
        <v>115</v>
      </c>
      <c r="K43" s="406">
        <f t="shared" si="3"/>
        <v>97545</v>
      </c>
    </row>
    <row r="44" spans="8:14" x14ac:dyDescent="0.15">
      <c r="I44" s="406">
        <f t="shared" si="2"/>
        <v>96165</v>
      </c>
      <c r="J44" s="18" t="s">
        <v>87</v>
      </c>
      <c r="K44" s="406">
        <f t="shared" si="3"/>
        <v>96165</v>
      </c>
    </row>
    <row r="45" spans="8:14" x14ac:dyDescent="0.15">
      <c r="I45" s="406">
        <f>SUM(L10)</f>
        <v>49608</v>
      </c>
      <c r="J45" s="18" t="s">
        <v>110</v>
      </c>
      <c r="K45" s="406">
        <f t="shared" si="3"/>
        <v>49608</v>
      </c>
    </row>
    <row r="46" spans="8:14" x14ac:dyDescent="0.15">
      <c r="I46" s="406">
        <f t="shared" si="2"/>
        <v>47595</v>
      </c>
      <c r="J46" s="18" t="s">
        <v>109</v>
      </c>
      <c r="K46" s="406">
        <f t="shared" si="3"/>
        <v>47595</v>
      </c>
      <c r="M46" s="8"/>
    </row>
    <row r="47" spans="8:14" x14ac:dyDescent="0.15">
      <c r="I47" s="406">
        <f t="shared" si="2"/>
        <v>48779</v>
      </c>
      <c r="J47" s="18" t="s">
        <v>108</v>
      </c>
      <c r="K47" s="517">
        <f t="shared" si="3"/>
        <v>48779</v>
      </c>
      <c r="M47" s="8"/>
    </row>
    <row r="48" spans="8:14" ht="14.25" thickBot="1" x14ac:dyDescent="0.2">
      <c r="I48" s="157">
        <f>SUM(L13-(I38+I39+I40+I41+I42+I43+I44+I45+I46+I47))</f>
        <v>338950</v>
      </c>
      <c r="J48" s="103" t="s">
        <v>131</v>
      </c>
      <c r="K48" s="157">
        <f>SUM(I48)</f>
        <v>338950</v>
      </c>
    </row>
    <row r="49" spans="1:12" ht="15" thickTop="1" thickBot="1" x14ac:dyDescent="0.2">
      <c r="I49" s="510">
        <f>SUM(I38:I48)</f>
        <v>1227881</v>
      </c>
      <c r="J49" s="455" t="s">
        <v>194</v>
      </c>
      <c r="K49" s="173">
        <f>SUM(L13)</f>
        <v>1227881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216</v>
      </c>
      <c r="D51" s="74" t="s">
        <v>215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170952</v>
      </c>
      <c r="D52" s="6">
        <f t="shared" ref="D52:D61" si="5">SUM(I38)</f>
        <v>183898</v>
      </c>
      <c r="E52" s="41">
        <f t="shared" ref="E52:E61" si="6">SUM(K24/L24*100)</f>
        <v>101.54981199099457</v>
      </c>
      <c r="F52" s="41">
        <f t="shared" ref="F52:F62" si="7">SUM(C52/D52*100)</f>
        <v>92.960227952451902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124328</v>
      </c>
      <c r="D53" s="6">
        <f t="shared" si="5"/>
        <v>125974</v>
      </c>
      <c r="E53" s="41">
        <f t="shared" si="6"/>
        <v>98.534598223130999</v>
      </c>
      <c r="F53" s="41">
        <f t="shared" si="7"/>
        <v>98.69338117389303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97345</v>
      </c>
      <c r="D54" s="6">
        <f t="shared" si="5"/>
        <v>75154</v>
      </c>
      <c r="E54" s="41">
        <f t="shared" si="6"/>
        <v>102.76156192929304</v>
      </c>
      <c r="F54" s="41">
        <f t="shared" si="7"/>
        <v>129.52737046597653</v>
      </c>
      <c r="G54" s="40"/>
      <c r="I54" s="8"/>
    </row>
    <row r="55" spans="1:12" s="58" customFormat="1" x14ac:dyDescent="0.15">
      <c r="A55" s="248">
        <v>4</v>
      </c>
      <c r="B55" s="18" t="s">
        <v>105</v>
      </c>
      <c r="C55" s="449">
        <f t="shared" si="4"/>
        <v>88650</v>
      </c>
      <c r="D55" s="449">
        <f t="shared" si="5"/>
        <v>85708</v>
      </c>
      <c r="E55" s="229">
        <f t="shared" si="6"/>
        <v>98.206471767716494</v>
      </c>
      <c r="F55" s="229">
        <f t="shared" si="7"/>
        <v>103.43258505623744</v>
      </c>
      <c r="G55" s="404"/>
    </row>
    <row r="56" spans="1:12" x14ac:dyDescent="0.15">
      <c r="A56" s="28">
        <v>5</v>
      </c>
      <c r="B56" s="18" t="s">
        <v>107</v>
      </c>
      <c r="C56" s="6">
        <f t="shared" si="4"/>
        <v>83511</v>
      </c>
      <c r="D56" s="449">
        <f t="shared" si="5"/>
        <v>78505</v>
      </c>
      <c r="E56" s="41">
        <f t="shared" si="6"/>
        <v>87.103133213734409</v>
      </c>
      <c r="F56" s="41">
        <f t="shared" si="7"/>
        <v>106.37666390675753</v>
      </c>
      <c r="G56" s="40"/>
    </row>
    <row r="57" spans="1:12" x14ac:dyDescent="0.15">
      <c r="A57" s="28">
        <v>6</v>
      </c>
      <c r="B57" s="18" t="s">
        <v>115</v>
      </c>
      <c r="C57" s="6">
        <f t="shared" si="4"/>
        <v>81886</v>
      </c>
      <c r="D57" s="6">
        <f t="shared" si="5"/>
        <v>97545</v>
      </c>
      <c r="E57" s="41">
        <f t="shared" si="6"/>
        <v>98.020110126885328</v>
      </c>
      <c r="F57" s="41">
        <f t="shared" si="7"/>
        <v>83.946896304269828</v>
      </c>
      <c r="G57" s="40"/>
    </row>
    <row r="58" spans="1:12" s="58" customFormat="1" x14ac:dyDescent="0.15">
      <c r="A58" s="248">
        <v>7</v>
      </c>
      <c r="B58" s="18" t="s">
        <v>87</v>
      </c>
      <c r="C58" s="449">
        <f t="shared" si="4"/>
        <v>81663</v>
      </c>
      <c r="D58" s="449">
        <f t="shared" si="5"/>
        <v>96165</v>
      </c>
      <c r="E58" s="229">
        <f t="shared" si="6"/>
        <v>90.371165508388302</v>
      </c>
      <c r="F58" s="229">
        <f t="shared" si="7"/>
        <v>84.91966931835907</v>
      </c>
      <c r="G58" s="404"/>
    </row>
    <row r="59" spans="1:12" x14ac:dyDescent="0.15">
      <c r="A59" s="28">
        <v>8</v>
      </c>
      <c r="B59" s="18" t="s">
        <v>110</v>
      </c>
      <c r="C59" s="6">
        <f t="shared" si="4"/>
        <v>62635</v>
      </c>
      <c r="D59" s="6">
        <f t="shared" si="5"/>
        <v>49608</v>
      </c>
      <c r="E59" s="41">
        <f t="shared" si="6"/>
        <v>101.64554291556449</v>
      </c>
      <c r="F59" s="41">
        <f t="shared" si="7"/>
        <v>126.25987743912273</v>
      </c>
      <c r="G59" s="40"/>
    </row>
    <row r="60" spans="1:12" x14ac:dyDescent="0.15">
      <c r="A60" s="28">
        <v>9</v>
      </c>
      <c r="B60" s="18" t="s">
        <v>109</v>
      </c>
      <c r="C60" s="6">
        <f t="shared" si="4"/>
        <v>58526</v>
      </c>
      <c r="D60" s="6">
        <f t="shared" si="5"/>
        <v>47595</v>
      </c>
      <c r="E60" s="41">
        <f t="shared" si="6"/>
        <v>97.190208907635594</v>
      </c>
      <c r="F60" s="41">
        <f t="shared" si="7"/>
        <v>122.96669818258221</v>
      </c>
      <c r="G60" s="40"/>
    </row>
    <row r="61" spans="1:12" ht="14.25" thickBot="1" x14ac:dyDescent="0.2">
      <c r="A61" s="108">
        <v>10</v>
      </c>
      <c r="B61" s="18" t="s">
        <v>108</v>
      </c>
      <c r="C61" s="111">
        <f t="shared" si="4"/>
        <v>49889</v>
      </c>
      <c r="D61" s="111">
        <f t="shared" si="5"/>
        <v>48779</v>
      </c>
      <c r="E61" s="102">
        <f t="shared" si="6"/>
        <v>97.033881822071805</v>
      </c>
      <c r="F61" s="102">
        <f t="shared" si="7"/>
        <v>102.27556940486684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1260424</v>
      </c>
      <c r="D62" s="189">
        <f>SUM(L13)</f>
        <v>1227881</v>
      </c>
      <c r="E62" s="191">
        <f>SUM(C62/L35)*100</f>
        <v>97.628502890303253</v>
      </c>
      <c r="F62" s="191">
        <f t="shared" si="7"/>
        <v>102.65033826567884</v>
      </c>
      <c r="G62" s="198">
        <v>60.3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2020-08-04T05:43:59Z</cp:lastPrinted>
  <dcterms:created xsi:type="dcterms:W3CDTF">2004-08-12T01:21:30Z</dcterms:created>
  <dcterms:modified xsi:type="dcterms:W3CDTF">2020-08-07T06:29:19Z</dcterms:modified>
</cp:coreProperties>
</file>