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3385084-0D78-430A-BB38-5E426741E068}" xr6:coauthVersionLast="36" xr6:coauthVersionMax="36" xr10:uidLastSave="{00000000-0000-0000-0000-000000000000}"/>
  <bookViews>
    <workbookView xWindow="0" yWindow="0" windowWidth="24000" windowHeight="1081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1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<sst xmlns="http://schemas.openxmlformats.org/spreadsheetml/2006/main" count="1262" uniqueCount="240">
  <si>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</si>
  <si>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</si>
  <si>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</si>
  <si>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</si>
  <si>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</si>
  <si>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</si>
  <si>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</si>
  <si>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</si>
  <si>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</si>
  <si>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</si>
  <si>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</si>
  <si>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</si>
  <si>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</si>
  <si>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</si>
  <si>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</si>
  <si>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</si>
  <si>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</si>
  <si>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</si>
  <si>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</si>
  <si>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</si>
  <si>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</si>
  <si>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</si>
  <si>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</si>
  <si>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</si>
  <si>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</si>
  <si>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</si>
  <si>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</si>
  <si>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</si>
  <si>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</si>
  <si>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</si>
  <si>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</si>
  <si>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</si>
  <si>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</si>
  <si>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</si>
  <si>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</si>
  <si>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</si>
  <si>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</si>
  <si>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</si>
  <si>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</si>
  <si>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</si>
  <si>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</si>
  <si>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</si>
  <si>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</si>
  <si>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</si>
  <si>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</si>
  <si>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</si>
  <si>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</si>
  <si>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</si>
  <si>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</si>
  <si>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</si>
  <si>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</si>
  <si>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</si>
  <si>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</si>
  <si>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</si>
  <si>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</si>
  <si>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</si>
  <si>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</si>
  <si>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</si>
  <si>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</si>
  <si>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</si>
  <si>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</si>
  <si>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</si>
  <si>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</si>
  <si>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</si>
  <si>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</si>
  <si>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</si>
  <si>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</si>
  <si>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</si>
  <si>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</si>
  <si>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</si>
  <si>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</si>
  <si>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</si>
  <si>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</si>
  <si>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</si>
  <si>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</si>
  <si>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</si>
  <si>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</si>
  <si>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</si>
  <si>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</si>
  <si>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</si>
  <si>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</si>
  <si>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</si>
  <si>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</si>
  <si>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</si>
  <si>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</si>
  <si>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</si>
  <si>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</si>
  <si>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</si>
  <si>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</si>
  <si>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</si>
  <si>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</si>
  <si>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</si>
  <si>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</si>
  <si>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</si>
  <si>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</si>
  <si>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</si>
  <si>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</si>
  <si>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</si>
  <si>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</si>
  <si>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</si>
  <si>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</si>
  <si>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</si>
  <si>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</si>
  <si>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</si>
  <si>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</si>
  <si>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</si>
  <si>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</si>
  <si>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</si>
  <si>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</si>
  <si>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</si>
  <si>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</si>
  <si>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</si>
  <si>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</si>
  <si>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</si>
  <si>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</si>
  <si>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</si>
  <si>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</si>
  <si>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</si>
  <si>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</si>
  <si>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</si>
  <si>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</si>
  <si>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</si>
  <si>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</si>
  <si>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</si>
  <si>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</si>
  <si>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</si>
  <si>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</si>
  <si>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</si>
  <si>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</si>
  <si>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</si>
  <si>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</si>
  <si>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</si>
  <si>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</si>
  <si>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</si>
  <si>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</si>
  <si>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</si>
  <si>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</si>
  <si>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</si>
  <si>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</si>
  <si>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</si>
  <si>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</si>
  <si>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</si>
  <si>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</si>
  <si>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</si>
  <si>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</si>
  <si>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</si>
  <si>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</si>
  <si>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</si>
  <si>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</si>
  <si>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</si>
  <si>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</si>
  <si>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</si>
  <si>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</si>
  <si>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</si>
  <si>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</si>
  <si>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</si>
  <si>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</si>
  <si>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</si>
  <si>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</si>
  <si>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</si>
  <si>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</si>
  <si>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</si>
  <si>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</si>
  <si>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</si>
  <si>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</si>
  <si>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</si>
  <si>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</si>
  <si>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</si>
  <si>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</si>
  <si>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</si>
  <si>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</si>
  <si>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</si>
  <si>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</si>
  <si>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</si>
  <si>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</si>
  <si>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</si>
  <si>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</si>
  <si>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</si>
  <si>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</si>
  <si>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</si>
  <si>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</si>
  <si>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</si>
  <si>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</si>
  <si>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</si>
  <si>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</si>
  <si>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</si>
  <si>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</si>
  <si>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</si>
  <si>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</si>
  <si>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</si>
  <si>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</si>
  <si>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</si>
  <si>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</si>
  <si>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</si>
  <si>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</si>
  <si>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</si>
  <si>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</si>
  <si>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</si>
  <si>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</si>
  <si>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</si>
  <si>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</si>
  <si>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</si>
  <si>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</si>
  <si>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</si>
  <si>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</si>
  <si>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</si>
  <si>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</si>
  <si>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</si>
  <si>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</si>
  <si>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</si>
  <si>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</si>
  <si>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</si>
  <si>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</si>
  <si>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</si>
  <si>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</si>
  <si>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</si>
  <si>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</si>
  <si>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</si>
  <si>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</si>
  <si>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</si>
  <si>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</si>
  <si>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</si>
  <si>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</si>
  <si>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</si>
  <si>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</si>
  <si>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平成31年</t>
    <rPh sb="0" eb="2">
      <t>ヘイセイ</t>
    </rPh>
    <rPh sb="4" eb="5">
      <t>ネン</t>
    </rPh>
    <phoneticPr fontId="14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</si>
  <si>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</si>
  <si>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</si>
  <si>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</si>
  <si>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</si>
  <si>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</si>
  <si>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米</t>
    <rPh sb="0" eb="1">
      <t>コメ</t>
    </rPh>
    <phoneticPr fontId="2"/>
  </si>
  <si>
    <t>令和2年4月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</si>
  <si>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11，979 ㎡</t>
    <phoneticPr fontId="2"/>
  </si>
  <si>
    <r>
      <t>80，023  m</t>
    </r>
    <r>
      <rPr>
        <sz val="8"/>
        <rFont val="ＭＳ Ｐゴシック"/>
        <family val="3"/>
        <charset val="128"/>
      </rPr>
      <t>3</t>
    </r>
    <phoneticPr fontId="2"/>
  </si>
  <si>
    <t>9，334  ㎡</t>
    <phoneticPr fontId="2"/>
  </si>
  <si>
    <t>　　　　　　　　　　　　　　　　令和2年4月末上位10品目入庫高(県合計）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</si>
  <si>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令和2年4月末上位１０品目保管残高（県合計）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</si>
  <si>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※</t>
    <phoneticPr fontId="2"/>
  </si>
  <si>
    <t>令和2年4月所管面（1～3類）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</si>
</sst>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0" fillId="0" borderId="9" xfId="1" applyFont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38" fontId="1" fillId="0" borderId="38" xfId="1" applyFill="1" applyBorder="1"/>
    <xf numFmtId="177" fontId="0" fillId="0" borderId="1" xfId="0" applyNumberFormat="1" applyFont="1" applyBorder="1" applyAlignment="1">
      <alignment horizontal="right"/>
    </xf>
    <xf numFmtId="0" fontId="1" fillId="0" borderId="2" xfId="0" applyFont="1" applyFill="1" applyBorder="1"/>
    <xf numFmtId="38" fontId="1" fillId="0" borderId="9" xfId="1" applyFont="1" applyFill="1" applyBorder="1"/>
    <xf numFmtId="38" fontId="1" fillId="0" borderId="11" xfId="1" applyFont="1" applyBorder="1"/>
    <xf numFmtId="38" fontId="1" fillId="0" borderId="39" xfId="1" applyBorder="1"/>
    <xf numFmtId="38" fontId="1" fillId="0" borderId="40" xfId="1" applyBorder="1"/>
    <xf numFmtId="38" fontId="1" fillId="0" borderId="21" xfId="1" applyBorder="1"/>
    <xf numFmtId="177" fontId="0" fillId="0" borderId="1" xfId="0" applyNumberFormat="1" applyFont="1" applyBorder="1" applyAlignment="1">
      <alignment horizontal="center"/>
    </xf>
    <xf numFmtId="179" fontId="0" fillId="0" borderId="42" xfId="1" applyNumberFormat="1" applyFont="1" applyBorder="1"/>
    <xf numFmtId="179" fontId="1" fillId="0" borderId="11" xfId="1" applyNumberFormat="1" applyBorder="1"/>
    <xf numFmtId="179" fontId="0" fillId="0" borderId="2" xfId="1" applyNumberFormat="1" applyFont="1" applyBorder="1"/>
    <xf numFmtId="38" fontId="1" fillId="0" borderId="10" xfId="1" applyFont="1" applyFill="1" applyBorder="1"/>
    <xf numFmtId="0" fontId="0" fillId="0" borderId="0" xfId="0" applyFont="1" applyAlignment="1">
      <alignment horizontal="center"/>
    </xf>
    <xf numFmtId="38" fontId="0" fillId="0" borderId="2" xfId="1" applyFont="1" applyFill="1" applyBorder="1"/>
    <xf numFmtId="38" fontId="1" fillId="0" borderId="43" xfId="1" applyBorder="1"/>
    <xf numFmtId="38" fontId="1" fillId="0" borderId="39" xfId="1" applyFill="1" applyBorder="1"/>
    <xf numFmtId="38" fontId="1" fillId="0" borderId="40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0000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8916747026679526"/>
                  <c:y val="0.1587819467101684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60-445B-A036-704A15212763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0-445B-A036-704A15212763}"/>
                </c:ext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60-445B-A036-704A15212763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60-445B-A036-704A15212763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60-445B-A036-704A15212763}"/>
                </c:ext>
              </c:extLst>
            </c:dLbl>
            <c:dLbl>
              <c:idx val="5"/>
              <c:layout>
                <c:manualLayout>
                  <c:x val="0.43330118932819028"/>
                  <c:y val="0.1402936378466556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en-US" altLang="ja-JP" sz="900"/>
                      <a:t>168</a:t>
                    </a:r>
                    <a:r>
                      <a:rPr lang="ja-JP" altLang="en-US" sz="900"/>
                      <a:t>社</a:t>
                    </a:r>
                  </a:p>
                </c:rich>
              </c:tx>
              <c:spPr>
                <a:solidFill>
                  <a:srgbClr val="FFCCFF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00096432015423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260-445B-A036-704A15212763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60-445B-A036-704A15212763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0-445B-A036-704A15212763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60-445B-A036-704A15212763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60-445B-A036-704A15212763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60-445B-A036-704A15212763}"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令和2年4月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60-445B-A036-704A15212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05944"/>
        <c:axId val="19330210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令和2年4月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260-445B-A036-704A15212763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令和2年4月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260-445B-A036-704A15212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05944"/>
        <c:axId val="193302104"/>
      </c:lineChart>
      <c:catAx>
        <c:axId val="1929059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3302104"/>
        <c:crosses val="autoZero"/>
        <c:auto val="1"/>
        <c:lblAlgn val="ctr"/>
        <c:lblOffset val="100"/>
        <c:tickLblSkip val="1"/>
        <c:noMultiLvlLbl val="0"/>
      </c:catAx>
      <c:valAx>
        <c:axId val="19330210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0594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13-4273-BB9F-818FF1565EC4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13-4273-BB9F-818FF1565EC4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13-4273-BB9F-818FF1565EC4}"/>
                </c:ext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13-4273-BB9F-818FF1565EC4}"/>
                </c:ext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13-4273-BB9F-818FF1565EC4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13-4273-BB9F-818FF1565EC4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13-4273-BB9F-818FF1565EC4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13-4273-BB9F-818FF1565EC4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13-4273-BB9F-818FF1565EC4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13-4273-BB9F-818FF1565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26091</c:v>
                </c:pt>
                <c:pt idx="1">
                  <c:v>17883</c:v>
                </c:pt>
                <c:pt idx="2">
                  <c:v>9299</c:v>
                </c:pt>
                <c:pt idx="3">
                  <c:v>3995</c:v>
                </c:pt>
                <c:pt idx="4">
                  <c:v>3154</c:v>
                </c:pt>
                <c:pt idx="5">
                  <c:v>2759</c:v>
                </c:pt>
                <c:pt idx="6">
                  <c:v>2709</c:v>
                </c:pt>
                <c:pt idx="7">
                  <c:v>2237</c:v>
                </c:pt>
                <c:pt idx="8">
                  <c:v>2127</c:v>
                </c:pt>
                <c:pt idx="9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13-4273-BB9F-818FF1565EC4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13-4273-BB9F-818FF1565EC4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13-4273-BB9F-818FF1565EC4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13-4273-BB9F-818FF1565EC4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13-4273-BB9F-818FF1565EC4}"/>
                </c:ext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13-4273-BB9F-818FF1565EC4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13-4273-BB9F-818FF1565EC4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13-4273-BB9F-818FF1565EC4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13-4273-BB9F-818FF1565EC4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13-4273-BB9F-818FF1565EC4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13-4273-BB9F-818FF1565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30343</c:v>
                </c:pt>
                <c:pt idx="1">
                  <c:v>20993</c:v>
                </c:pt>
                <c:pt idx="2">
                  <c:v>7291</c:v>
                </c:pt>
                <c:pt idx="3">
                  <c:v>4413</c:v>
                </c:pt>
                <c:pt idx="4">
                  <c:v>3198</c:v>
                </c:pt>
                <c:pt idx="5">
                  <c:v>1574</c:v>
                </c:pt>
                <c:pt idx="6">
                  <c:v>2443</c:v>
                </c:pt>
                <c:pt idx="7">
                  <c:v>3355</c:v>
                </c:pt>
                <c:pt idx="8">
                  <c:v>1898</c:v>
                </c:pt>
                <c:pt idx="9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613-4273-BB9F-818FF156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16240"/>
        <c:axId val="194316632"/>
      </c:barChart>
      <c:catAx>
        <c:axId val="19431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316632"/>
        <c:crosses val="autoZero"/>
        <c:auto val="1"/>
        <c:lblAlgn val="ctr"/>
        <c:lblOffset val="100"/>
        <c:noMultiLvlLbl val="0"/>
      </c:catAx>
      <c:valAx>
        <c:axId val="19431663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3162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A-4E2D-AB12-9E100F84B06A}"/>
                </c:ext>
              </c:extLst>
            </c:dLbl>
            <c:dLbl>
              <c:idx val="1"/>
              <c:layout>
                <c:manualLayout>
                  <c:x val="-3.4858387799564269E-3"/>
                  <c:y val="-1.893999045573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CA-4E2D-AB12-9E100F84B06A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CA-4E2D-AB12-9E100F84B06A}"/>
                </c:ext>
              </c:extLst>
            </c:dLbl>
            <c:dLbl>
              <c:idx val="3"/>
              <c:layout>
                <c:manualLayout>
                  <c:x val="-8.7145969498910684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CA-4E2D-AB12-9E100F84B06A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CA-4E2D-AB12-9E100F84B06A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CA-4E2D-AB12-9E100F84B06A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CA-4E2D-AB12-9E100F84B06A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CA-4E2D-AB12-9E100F84B06A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CA-4E2D-AB12-9E100F84B06A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CA-4E2D-AB12-9E100F84B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55269</c:v>
                </c:pt>
                <c:pt idx="1">
                  <c:v>17075</c:v>
                </c:pt>
                <c:pt idx="2">
                  <c:v>12986</c:v>
                </c:pt>
                <c:pt idx="3">
                  <c:v>10299</c:v>
                </c:pt>
                <c:pt idx="4">
                  <c:v>9269</c:v>
                </c:pt>
                <c:pt idx="5">
                  <c:v>8057</c:v>
                </c:pt>
                <c:pt idx="6">
                  <c:v>7743</c:v>
                </c:pt>
                <c:pt idx="7">
                  <c:v>3588</c:v>
                </c:pt>
                <c:pt idx="8">
                  <c:v>3123</c:v>
                </c:pt>
                <c:pt idx="9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CA-4E2D-AB12-9E100F84B06A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808724889781097E-3"/>
                  <c:y val="-3.788475304223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CA-4E2D-AB12-9E100F84B06A}"/>
                </c:ext>
              </c:extLst>
            </c:dLbl>
            <c:dLbl>
              <c:idx val="1"/>
              <c:layout>
                <c:manualLayout>
                  <c:x val="5.2197004786166436E-3"/>
                  <c:y val="1.515151515151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CA-4E2D-AB12-9E100F84B06A}"/>
                </c:ext>
              </c:extLst>
            </c:dLbl>
            <c:dLbl>
              <c:idx val="2"/>
              <c:layout>
                <c:manualLayout>
                  <c:x val="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CA-4E2D-AB12-9E100F84B06A}"/>
                </c:ext>
              </c:extLst>
            </c:dLbl>
            <c:dLbl>
              <c:idx val="3"/>
              <c:layout>
                <c:manualLayout>
                  <c:x val="3.4767810886383661E-3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CA-4E2D-AB12-9E100F84B06A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CA-4E2D-AB12-9E100F84B06A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CA-4E2D-AB12-9E100F84B06A}"/>
                </c:ext>
              </c:extLst>
            </c:dLbl>
            <c:dLbl>
              <c:idx val="6"/>
              <c:layout>
                <c:manualLayout>
                  <c:x val="3.4858387799564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3CA-4E2D-AB12-9E100F84B06A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3CA-4E2D-AB12-9E100F84B06A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3CA-4E2D-AB12-9E100F84B06A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3CA-4E2D-AB12-9E100F84B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61315</c:v>
                </c:pt>
                <c:pt idx="1">
                  <c:v>16697</c:v>
                </c:pt>
                <c:pt idx="2">
                  <c:v>12467</c:v>
                </c:pt>
                <c:pt idx="3">
                  <c:v>11066</c:v>
                </c:pt>
                <c:pt idx="4">
                  <c:v>9313</c:v>
                </c:pt>
                <c:pt idx="5">
                  <c:v>2856</c:v>
                </c:pt>
                <c:pt idx="6">
                  <c:v>10069</c:v>
                </c:pt>
                <c:pt idx="7">
                  <c:v>4369</c:v>
                </c:pt>
                <c:pt idx="8">
                  <c:v>3058</c:v>
                </c:pt>
                <c:pt idx="9">
                  <c:v>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CA-4E2D-AB12-9E100F84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17416"/>
        <c:axId val="191434216"/>
      </c:barChart>
      <c:catAx>
        <c:axId val="194317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434216"/>
        <c:crosses val="autoZero"/>
        <c:auto val="1"/>
        <c:lblAlgn val="ctr"/>
        <c:lblOffset val="100"/>
        <c:noMultiLvlLbl val="0"/>
      </c:catAx>
      <c:valAx>
        <c:axId val="19143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31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05-45A2-ABF1-DD861B6FDE24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5-45A2-ABF1-DD861B6FDE24}"/>
                </c:ext>
              </c:extLst>
            </c:dLbl>
            <c:dLbl>
              <c:idx val="2"/>
              <c:layout>
                <c:manualLayout>
                  <c:x val="-3.250553465877445E-17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5-45A2-ABF1-DD861B6FDE24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5-45A2-ABF1-DD861B6FDE24}"/>
                </c:ext>
              </c:extLst>
            </c:dLbl>
            <c:dLbl>
              <c:idx val="4"/>
              <c:layout>
                <c:manualLayout>
                  <c:x val="-8.8652482269503553E-3"/>
                  <c:y val="-3.8759689922480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5-45A2-ABF1-DD861B6FDE24}"/>
                </c:ext>
              </c:extLst>
            </c:dLbl>
            <c:dLbl>
              <c:idx val="5"/>
              <c:layout>
                <c:manualLayout>
                  <c:x val="-1.300221386350978E-16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05-45A2-ABF1-DD861B6FDE24}"/>
                </c:ext>
              </c:extLst>
            </c:dLbl>
            <c:dLbl>
              <c:idx val="6"/>
              <c:layout>
                <c:manualLayout>
                  <c:x val="-8.8652482269503553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05-45A2-ABF1-DD861B6FDE24}"/>
                </c:ext>
              </c:extLst>
            </c:dLbl>
            <c:dLbl>
              <c:idx val="7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05-45A2-ABF1-DD861B6FDE24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05-45A2-ABF1-DD861B6FDE24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05-45A2-ABF1-DD861B6FD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木材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31395</c:v>
                </c:pt>
                <c:pt idx="1">
                  <c:v>21375</c:v>
                </c:pt>
                <c:pt idx="2">
                  <c:v>20457</c:v>
                </c:pt>
                <c:pt idx="3">
                  <c:v>18433</c:v>
                </c:pt>
                <c:pt idx="4">
                  <c:v>18283</c:v>
                </c:pt>
                <c:pt idx="5">
                  <c:v>9147</c:v>
                </c:pt>
                <c:pt idx="6">
                  <c:v>8446</c:v>
                </c:pt>
                <c:pt idx="7">
                  <c:v>8054</c:v>
                </c:pt>
                <c:pt idx="8">
                  <c:v>7239</c:v>
                </c:pt>
                <c:pt idx="9">
                  <c:v>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05-45A2-ABF1-DD861B6FDE24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91489361701962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05-45A2-ABF1-DD861B6FDE24}"/>
                </c:ext>
              </c:extLst>
            </c:dLbl>
            <c:dLbl>
              <c:idx val="1"/>
              <c:layout>
                <c:manualLayout>
                  <c:x val="3.5460992907801418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05-45A2-ABF1-DD861B6FDE24}"/>
                </c:ext>
              </c:extLst>
            </c:dLbl>
            <c:dLbl>
              <c:idx val="2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05-45A2-ABF1-DD861B6FDE24}"/>
                </c:ext>
              </c:extLst>
            </c:dLbl>
            <c:dLbl>
              <c:idx val="3"/>
              <c:layout>
                <c:manualLayout>
                  <c:x val="8.8652482269503553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05-45A2-ABF1-DD861B6FDE24}"/>
                </c:ext>
              </c:extLst>
            </c:dLbl>
            <c:dLbl>
              <c:idx val="4"/>
              <c:layout>
                <c:manualLayout>
                  <c:x val="8.865248226950289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05-45A2-ABF1-DD861B6FDE24}"/>
                </c:ext>
              </c:extLst>
            </c:dLbl>
            <c:dLbl>
              <c:idx val="5"/>
              <c:layout>
                <c:manualLayout>
                  <c:x val="7.092198581560218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05-45A2-ABF1-DD861B6FDE24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05-45A2-ABF1-DD861B6FDE24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05-45A2-ABF1-DD861B6FDE24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D05-45A2-ABF1-DD861B6FDE24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D05-45A2-ABF1-DD861B6FD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木材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14469</c:v>
                </c:pt>
                <c:pt idx="1">
                  <c:v>24687</c:v>
                </c:pt>
                <c:pt idx="2">
                  <c:v>15797</c:v>
                </c:pt>
                <c:pt idx="3">
                  <c:v>20813</c:v>
                </c:pt>
                <c:pt idx="4">
                  <c:v>15811</c:v>
                </c:pt>
                <c:pt idx="5">
                  <c:v>12802</c:v>
                </c:pt>
                <c:pt idx="6">
                  <c:v>10321</c:v>
                </c:pt>
                <c:pt idx="7">
                  <c:v>9091</c:v>
                </c:pt>
                <c:pt idx="8">
                  <c:v>7645</c:v>
                </c:pt>
                <c:pt idx="9">
                  <c:v>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D05-45A2-ABF1-DD861B6F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191433432"/>
        <c:axId val="191433040"/>
      </c:barChart>
      <c:catAx>
        <c:axId val="19143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433040"/>
        <c:crosses val="autoZero"/>
        <c:auto val="1"/>
        <c:lblAlgn val="ctr"/>
        <c:lblOffset val="100"/>
        <c:noMultiLvlLbl val="0"/>
      </c:catAx>
      <c:valAx>
        <c:axId val="1914330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433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57-4BC4-96F2-6090B6AC431E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57-4BC4-96F2-6090B6AC431E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7-4BC4-96F2-6090B6AC431E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7-4BC4-96F2-6090B6AC431E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7-4BC4-96F2-6090B6AC431E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57-4BC4-96F2-6090B6AC431E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57-4BC4-96F2-6090B6AC431E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57-4BC4-96F2-6090B6AC431E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57-4BC4-96F2-6090B6AC431E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57-4BC4-96F2-6090B6AC4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30705</c:v>
                </c:pt>
                <c:pt idx="1">
                  <c:v>8697</c:v>
                </c:pt>
                <c:pt idx="2">
                  <c:v>4247</c:v>
                </c:pt>
                <c:pt idx="3">
                  <c:v>3767</c:v>
                </c:pt>
                <c:pt idx="4">
                  <c:v>2701</c:v>
                </c:pt>
                <c:pt idx="5">
                  <c:v>1457</c:v>
                </c:pt>
                <c:pt idx="6">
                  <c:v>926</c:v>
                </c:pt>
                <c:pt idx="7">
                  <c:v>733</c:v>
                </c:pt>
                <c:pt idx="8">
                  <c:v>498</c:v>
                </c:pt>
                <c:pt idx="9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57-4BC4-96F2-6090B6AC431E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77917760279965E-3"/>
                  <c:y val="1.069462573862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57-4BC4-96F2-6090B6AC431E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57-4BC4-96F2-6090B6AC431E}"/>
                </c:ext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57-4BC4-96F2-6090B6AC431E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57-4BC4-96F2-6090B6AC431E}"/>
                </c:ext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57-4BC4-96F2-6090B6AC431E}"/>
                </c:ext>
              </c:extLst>
            </c:dLbl>
            <c:dLbl>
              <c:idx val="5"/>
              <c:layout>
                <c:manualLayout>
                  <c:x val="-6.5184432169062358E-17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57-4BC4-96F2-6090B6AC431E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57-4BC4-96F2-6090B6AC431E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57-4BC4-96F2-6090B6AC431E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57-4BC4-96F2-6090B6AC431E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57-4BC4-96F2-6090B6AC4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40871</c:v>
                </c:pt>
                <c:pt idx="1">
                  <c:v>2047</c:v>
                </c:pt>
                <c:pt idx="2">
                  <c:v>2263</c:v>
                </c:pt>
                <c:pt idx="3">
                  <c:v>3471</c:v>
                </c:pt>
                <c:pt idx="4">
                  <c:v>862</c:v>
                </c:pt>
                <c:pt idx="5">
                  <c:v>6480</c:v>
                </c:pt>
                <c:pt idx="6">
                  <c:v>1366</c:v>
                </c:pt>
                <c:pt idx="7">
                  <c:v>750</c:v>
                </c:pt>
                <c:pt idx="8">
                  <c:v>382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57-4BC4-96F2-6090B6AC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6256"/>
        <c:axId val="233576648"/>
      </c:barChart>
      <c:catAx>
        <c:axId val="23357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6648"/>
        <c:crosses val="autoZero"/>
        <c:auto val="1"/>
        <c:lblAlgn val="ctr"/>
        <c:lblOffset val="100"/>
        <c:noMultiLvlLbl val="0"/>
      </c:catAx>
      <c:valAx>
        <c:axId val="2335766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625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2257700070955698E-2"/>
                  <c:y val="1.6850690273885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7-4C63-A477-B47843213084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7-4C63-A477-B47843213084}"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7-4C63-A477-B47843213084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7-4C63-A477-B47843213084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77-4C63-A477-B47843213084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77-4C63-A477-B47843213084}"/>
                </c:ext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77-4C63-A477-B47843213084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77-4C63-A477-B47843213084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77-4C63-A477-B47843213084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77-4C63-A477-B47843213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37567</c:v>
                </c:pt>
                <c:pt idx="1">
                  <c:v>25966</c:v>
                </c:pt>
                <c:pt idx="2">
                  <c:v>9634</c:v>
                </c:pt>
                <c:pt idx="3">
                  <c:v>7970</c:v>
                </c:pt>
                <c:pt idx="4">
                  <c:v>7402</c:v>
                </c:pt>
                <c:pt idx="5">
                  <c:v>6712</c:v>
                </c:pt>
                <c:pt idx="6">
                  <c:v>4944</c:v>
                </c:pt>
                <c:pt idx="7">
                  <c:v>2428</c:v>
                </c:pt>
                <c:pt idx="8">
                  <c:v>2400</c:v>
                </c:pt>
                <c:pt idx="9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77-4C63-A477-B47843213084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6867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77-4C63-A477-B47843213084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77-4C63-A477-B47843213084}"/>
                </c:ext>
              </c:extLst>
            </c:dLbl>
            <c:dLbl>
              <c:idx val="2"/>
              <c:layout>
                <c:manualLayout>
                  <c:x val="7.0127651366413846E-3"/>
                  <c:y val="-4.04525705473325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77-4C63-A477-B47843213084}"/>
                </c:ext>
              </c:extLst>
            </c:dLbl>
            <c:dLbl>
              <c:idx val="3"/>
              <c:layout>
                <c:manualLayout>
                  <c:x val="3.5225714895873593E-3"/>
                  <c:y val="-7.564690006969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77-4C63-A477-B47843213084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77-4C63-A477-B47843213084}"/>
                </c:ext>
              </c:extLst>
            </c:dLbl>
            <c:dLbl>
              <c:idx val="5"/>
              <c:layout>
                <c:manualLayout>
                  <c:x val="6.99912510936133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77-4C63-A477-B47843213084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77-4C63-A477-B47843213084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77-4C63-A477-B47843213084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77-4C63-A477-B47843213084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77-4C63-A477-B47843213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37925</c:v>
                </c:pt>
                <c:pt idx="1">
                  <c:v>26399</c:v>
                </c:pt>
                <c:pt idx="2">
                  <c:v>18725</c:v>
                </c:pt>
                <c:pt idx="3">
                  <c:v>7502</c:v>
                </c:pt>
                <c:pt idx="4">
                  <c:v>6250</c:v>
                </c:pt>
                <c:pt idx="5">
                  <c:v>6247</c:v>
                </c:pt>
                <c:pt idx="6">
                  <c:v>6233</c:v>
                </c:pt>
                <c:pt idx="7">
                  <c:v>2478</c:v>
                </c:pt>
                <c:pt idx="8">
                  <c:v>2650</c:v>
                </c:pt>
                <c:pt idx="9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77-4C63-A477-B4784321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7432"/>
        <c:axId val="233577824"/>
      </c:barChart>
      <c:catAx>
        <c:axId val="23357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7824"/>
        <c:crosses val="autoZero"/>
        <c:auto val="1"/>
        <c:lblAlgn val="ctr"/>
        <c:lblOffset val="100"/>
        <c:noMultiLvlLbl val="0"/>
      </c:catAx>
      <c:valAx>
        <c:axId val="233577824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7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41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3-4B49-889F-7E700D623F67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3-4B49-889F-7E700D623F67}"/>
                </c:ext>
              </c:extLst>
            </c:dLbl>
            <c:dLbl>
              <c:idx val="2"/>
              <c:layout>
                <c:manualLayout>
                  <c:x val="1.7474882264700709E-3"/>
                  <c:y val="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3-4B49-889F-7E700D623F67}"/>
                </c:ext>
              </c:extLst>
            </c:dLbl>
            <c:dLbl>
              <c:idx val="3"/>
              <c:layout>
                <c:manualLayout>
                  <c:x val="-6.9899529058802838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3-4B49-889F-7E700D623F67}"/>
                </c:ext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73-4B49-889F-7E700D623F67}"/>
                </c:ext>
              </c:extLst>
            </c:dLbl>
            <c:dLbl>
              <c:idx val="5"/>
              <c:layout>
                <c:manualLayout>
                  <c:x val="-5.2424646794102768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73-4B49-889F-7E700D623F67}"/>
                </c:ext>
              </c:extLst>
            </c:dLbl>
            <c:dLbl>
              <c:idx val="6"/>
              <c:layout>
                <c:manualLayout>
                  <c:x val="-1.0484929358820427E-2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73-4B49-889F-7E700D623F67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73-4B49-889F-7E700D623F67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73-4B49-889F-7E700D623F67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73-4B49-889F-7E700D623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86426</c:v>
                </c:pt>
                <c:pt idx="1">
                  <c:v>31757</c:v>
                </c:pt>
                <c:pt idx="2">
                  <c:v>24842</c:v>
                </c:pt>
                <c:pt idx="3">
                  <c:v>22219</c:v>
                </c:pt>
                <c:pt idx="4">
                  <c:v>19118</c:v>
                </c:pt>
                <c:pt idx="5">
                  <c:v>15776</c:v>
                </c:pt>
                <c:pt idx="6">
                  <c:v>12199</c:v>
                </c:pt>
                <c:pt idx="7">
                  <c:v>11316</c:v>
                </c:pt>
                <c:pt idx="8">
                  <c:v>9689</c:v>
                </c:pt>
                <c:pt idx="9">
                  <c:v>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73-4B49-889F-7E700D623F67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73-4B49-889F-7E700D623F67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73-4B49-889F-7E700D623F67}"/>
                </c:ext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73-4B49-889F-7E700D623F67}"/>
                </c:ext>
              </c:extLst>
            </c:dLbl>
            <c:dLbl>
              <c:idx val="3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73-4B49-889F-7E700D623F67}"/>
                </c:ext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73-4B49-889F-7E700D623F67}"/>
                </c:ext>
              </c:extLst>
            </c:dLbl>
            <c:dLbl>
              <c:idx val="5"/>
              <c:layout>
                <c:manualLayout>
                  <c:x val="1.048479176132228E-2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73-4B49-889F-7E700D623F67}"/>
                </c:ext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73-4B49-889F-7E700D623F67}"/>
                </c:ext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73-4B49-889F-7E700D623F67}"/>
                </c:ext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73-4B49-889F-7E700D623F67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73-4B49-889F-7E700D623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76924</c:v>
                </c:pt>
                <c:pt idx="1">
                  <c:v>28437</c:v>
                </c:pt>
                <c:pt idx="2">
                  <c:v>5947</c:v>
                </c:pt>
                <c:pt idx="3">
                  <c:v>21945</c:v>
                </c:pt>
                <c:pt idx="4">
                  <c:v>18856</c:v>
                </c:pt>
                <c:pt idx="5">
                  <c:v>14914</c:v>
                </c:pt>
                <c:pt idx="6">
                  <c:v>14234</c:v>
                </c:pt>
                <c:pt idx="7">
                  <c:v>10505</c:v>
                </c:pt>
                <c:pt idx="8">
                  <c:v>6663</c:v>
                </c:pt>
                <c:pt idx="9">
                  <c:v>6430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E73-4B49-889F-7E700D62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8608"/>
        <c:axId val="233579000"/>
      </c:barChart>
      <c:catAx>
        <c:axId val="23357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9000"/>
        <c:crosses val="autoZero"/>
        <c:auto val="1"/>
        <c:lblAlgn val="ctr"/>
        <c:lblOffset val="100"/>
        <c:noMultiLvlLbl val="0"/>
      </c:catAx>
      <c:valAx>
        <c:axId val="2335790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5786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51-4E2F-9991-F1928FDF9430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51-4E2F-9991-F1928FDF9430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51-4E2F-9991-F1928FDF9430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51-4E2F-9991-F1928FDF9430}"/>
                </c:ext>
              </c:extLst>
            </c:dLbl>
            <c:dLbl>
              <c:idx val="4"/>
              <c:layout>
                <c:manualLayout>
                  <c:x val="-1.8041720688528392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51-4E2F-9991-F1928FDF9430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51-4E2F-9991-F1928FDF9430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51-4E2F-9991-F1928FDF9430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51-4E2F-9991-F1928FDF9430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51-4E2F-9991-F1928FDF9430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51-4E2F-9991-F1928FDF9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160835</c:v>
                </c:pt>
                <c:pt idx="1">
                  <c:v>124917</c:v>
                </c:pt>
                <c:pt idx="2">
                  <c:v>89837</c:v>
                </c:pt>
                <c:pt idx="3">
                  <c:v>87549</c:v>
                </c:pt>
                <c:pt idx="4">
                  <c:v>86846</c:v>
                </c:pt>
                <c:pt idx="5">
                  <c:v>85547</c:v>
                </c:pt>
                <c:pt idx="6">
                  <c:v>80963</c:v>
                </c:pt>
                <c:pt idx="7">
                  <c:v>61848</c:v>
                </c:pt>
                <c:pt idx="8">
                  <c:v>58645</c:v>
                </c:pt>
                <c:pt idx="9">
                  <c:v>51654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51-4E2F-9991-F1928FDF9430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3944351333593504E-3"/>
                  <c:y val="6.148764095604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51-4E2F-9991-F1928FDF9430}"/>
                </c:ext>
              </c:extLst>
            </c:dLbl>
            <c:dLbl>
              <c:idx val="1"/>
              <c:layout>
                <c:manualLayout>
                  <c:x val="9.1094034932380444E-3"/>
                  <c:y val="1.18862513794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51-4E2F-9991-F1928FDF9430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51-4E2F-9991-F1928FDF9430}"/>
                </c:ext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51-4E2F-9991-F1928FDF9430}"/>
                </c:ext>
              </c:extLst>
            </c:dLbl>
            <c:dLbl>
              <c:idx val="4"/>
              <c:layout>
                <c:manualLayout>
                  <c:x val="5.4708422491365283E-3"/>
                  <c:y val="-8.5264361938593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51-4E2F-9991-F1928FDF9430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51-4E2F-9991-F1928FDF9430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51-4E2F-9991-F1928FDF9430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51-4E2F-9991-F1928FDF9430}"/>
                </c:ext>
              </c:extLst>
            </c:dLbl>
            <c:dLbl>
              <c:idx val="8"/>
              <c:layout>
                <c:manualLayout>
                  <c:x val="7.1492268285740079E-3"/>
                  <c:y val="-8.6661062678350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51-4E2F-9991-F1928FDF9430}"/>
                </c:ext>
              </c:extLst>
            </c:dLbl>
            <c:dLbl>
              <c:idx val="9"/>
              <c:layout>
                <c:manualLayout>
                  <c:x val="3.579391933438039E-3"/>
                  <c:y val="1.12720311379900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51-4E2F-9991-F1928FDF9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173957</c:v>
                </c:pt>
                <c:pt idx="1">
                  <c:v>130359</c:v>
                </c:pt>
                <c:pt idx="2">
                  <c:v>69075</c:v>
                </c:pt>
                <c:pt idx="3">
                  <c:v>70629</c:v>
                </c:pt>
                <c:pt idx="4">
                  <c:v>98929</c:v>
                </c:pt>
                <c:pt idx="5">
                  <c:v>89834</c:v>
                </c:pt>
                <c:pt idx="6">
                  <c:v>77458</c:v>
                </c:pt>
                <c:pt idx="7">
                  <c:v>49185</c:v>
                </c:pt>
                <c:pt idx="8">
                  <c:v>49066</c:v>
                </c:pt>
                <c:pt idx="9">
                  <c:v>51122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51-4E2F-9991-F1928FDF9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94670136"/>
        <c:axId val="194670528"/>
      </c:barChart>
      <c:catAx>
        <c:axId val="19467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670528"/>
        <c:crosses val="autoZero"/>
        <c:auto val="1"/>
        <c:lblAlgn val="ctr"/>
        <c:lblOffset val="100"/>
        <c:noMultiLvlLbl val="0"/>
      </c:catAx>
      <c:valAx>
        <c:axId val="19467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67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07-4C38-8D55-DEDAA4C1A867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607-4C38-8D55-DEDAA4C1A867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607-4C38-8D55-DEDAA4C1A867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607-4C38-8D55-DEDAA4C1A867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607-4C38-8D55-DEDAA4C1A867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607-4C38-8D55-DEDAA4C1A867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607-4C38-8D55-DEDAA4C1A867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607-4C38-8D55-DEDAA4C1A867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607-4C38-8D55-DEDAA4C1A867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607-4C38-8D55-DEDAA4C1A867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607-4C38-8D55-DEDAA4C1A867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07-4C38-8D55-DEDAA4C1A867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07-4C38-8D55-DEDAA4C1A867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07-4C38-8D55-DEDAA4C1A867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07-4C38-8D55-DEDAA4C1A867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607-4C38-8D55-DEDAA4C1A867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07-4C38-8D55-DEDAA4C1A867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607-4C38-8D55-DEDAA4C1A867}"/>
                </c:ext>
              </c:extLst>
            </c:dLbl>
            <c:dLbl>
              <c:idx val="7"/>
              <c:layout>
                <c:manualLayout>
                  <c:x val="0.20501653023325533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607-4C38-8D55-DEDAA4C1A867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607-4C38-8D55-DEDAA4C1A867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607-4C38-8D55-DEDAA4C1A867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07-4C38-8D55-DEDAA4C1A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160835</c:v>
                </c:pt>
                <c:pt idx="1">
                  <c:v>124917</c:v>
                </c:pt>
                <c:pt idx="2">
                  <c:v>89837</c:v>
                </c:pt>
                <c:pt idx="3">
                  <c:v>87549</c:v>
                </c:pt>
                <c:pt idx="4">
                  <c:v>86846</c:v>
                </c:pt>
                <c:pt idx="5">
                  <c:v>85547</c:v>
                </c:pt>
                <c:pt idx="6">
                  <c:v>80963</c:v>
                </c:pt>
                <c:pt idx="7">
                  <c:v>61848</c:v>
                </c:pt>
                <c:pt idx="8">
                  <c:v>58645</c:v>
                </c:pt>
                <c:pt idx="9">
                  <c:v>51654</c:v>
                </c:pt>
                <c:pt idx="10">
                  <c:v>350923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07-4C38-8D55-DEDAA4C1A86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C-497F-B729-D6928049B34B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C-497F-B729-D6928049B34B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53C-497F-B729-D6928049B34B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53C-497F-B729-D6928049B34B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53C-497F-B729-D6928049B34B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53C-497F-B729-D6928049B34B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53C-497F-B729-D6928049B34B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53C-497F-B729-D6928049B34B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53C-497F-B729-D6928049B34B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53C-497F-B729-D6928049B34B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53C-497F-B729-D6928049B34B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C-497F-B729-D6928049B34B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3C-497F-B729-D6928049B34B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C-497F-B729-D6928049B34B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C-497F-B729-D6928049B34B}"/>
                </c:ext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3C-497F-B729-D6928049B34B}"/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3C-497F-B729-D6928049B34B}"/>
                </c:ext>
              </c:extLst>
            </c:dLbl>
            <c:dLbl>
              <c:idx val="6"/>
              <c:layout>
                <c:manualLayout>
                  <c:x val="0.12022822654782366"/>
                  <c:y val="-5.80135132775808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53C-497F-B729-D6928049B34B}"/>
                </c:ext>
              </c:extLst>
            </c:dLbl>
            <c:dLbl>
              <c:idx val="7"/>
              <c:layout>
                <c:manualLayout>
                  <c:x val="0.1865995176998814"/>
                  <c:y val="-9.382870378453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3C-497F-B729-D6928049B34B}"/>
                </c:ext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3C-497F-B729-D6928049B34B}"/>
                </c:ext>
              </c:extLst>
            </c:dLbl>
            <c:dLbl>
              <c:idx val="9"/>
              <c:layout>
                <c:manualLayout>
                  <c:x val="0.12454561200154547"/>
                  <c:y val="-4.237349488741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3C-497F-B729-D6928049B34B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3C-497F-B729-D6928049B3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173957</c:v>
                </c:pt>
                <c:pt idx="1">
                  <c:v>130359</c:v>
                </c:pt>
                <c:pt idx="2">
                  <c:v>69075</c:v>
                </c:pt>
                <c:pt idx="3">
                  <c:v>70629</c:v>
                </c:pt>
                <c:pt idx="4">
                  <c:v>98929</c:v>
                </c:pt>
                <c:pt idx="5">
                  <c:v>89834</c:v>
                </c:pt>
                <c:pt idx="6">
                  <c:v>77458</c:v>
                </c:pt>
                <c:pt idx="7">
                  <c:v>49185</c:v>
                </c:pt>
                <c:pt idx="8">
                  <c:v>49066</c:v>
                </c:pt>
                <c:pt idx="9">
                  <c:v>51122</c:v>
                </c:pt>
                <c:pt idx="10">
                  <c:v>344658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53C-497F-B729-D6928049B3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88-41AB-A6AE-B1DA1D31EAD2}"/>
                </c:ext>
              </c:extLst>
            </c:dLbl>
            <c:dLbl>
              <c:idx val="1"/>
              <c:layout>
                <c:manualLayout>
                  <c:x val="3.5413899955732625E-3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88-41AB-A6AE-B1DA1D31EAD2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88-41AB-A6AE-B1DA1D31EAD2}"/>
                </c:ext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88-41AB-A6AE-B1DA1D31EAD2}"/>
                </c:ext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88-41AB-A6AE-B1DA1D31EAD2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88-41AB-A6AE-B1DA1D31EAD2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88-41AB-A6AE-B1DA1D31EAD2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88-41AB-A6AE-B1DA1D31EAD2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88-41AB-A6AE-B1DA1D31EAD2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88-41AB-A6AE-B1DA1D31E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16728</c:v>
                </c:pt>
                <c:pt idx="1">
                  <c:v>11421</c:v>
                </c:pt>
                <c:pt idx="2">
                  <c:v>11286</c:v>
                </c:pt>
                <c:pt idx="3">
                  <c:v>8118</c:v>
                </c:pt>
                <c:pt idx="4">
                  <c:v>6339</c:v>
                </c:pt>
                <c:pt idx="5">
                  <c:v>5769</c:v>
                </c:pt>
                <c:pt idx="6">
                  <c:v>5406</c:v>
                </c:pt>
                <c:pt idx="7">
                  <c:v>3577</c:v>
                </c:pt>
                <c:pt idx="8">
                  <c:v>2989</c:v>
                </c:pt>
                <c:pt idx="9">
                  <c:v>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88-41AB-A6AE-B1DA1D31EAD2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88-41AB-A6AE-B1DA1D31EAD2}"/>
                </c:ext>
              </c:extLst>
            </c:dLbl>
            <c:dLbl>
              <c:idx val="1"/>
              <c:layout>
                <c:manualLayout>
                  <c:x val="7.0827799911465251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88-41AB-A6AE-B1DA1D31EAD2}"/>
                </c:ext>
              </c:extLst>
            </c:dLbl>
            <c:dLbl>
              <c:idx val="2"/>
              <c:layout>
                <c:manualLayout>
                  <c:x val="0"/>
                  <c:y val="-3.7037047838159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88-41AB-A6AE-B1DA1D31EAD2}"/>
                </c:ext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88-41AB-A6AE-B1DA1D31EAD2}"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88-41AB-A6AE-B1DA1D31EAD2}"/>
                </c:ext>
              </c:extLst>
            </c:dLbl>
            <c:dLbl>
              <c:idx val="5"/>
              <c:layout>
                <c:manualLayout>
                  <c:x val="5.3120849933598934E-3"/>
                  <c:y val="-1.111198924234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88-41AB-A6AE-B1DA1D31EAD2}"/>
                </c:ext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88-41AB-A6AE-B1DA1D31EAD2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88-41AB-A6AE-B1DA1D31EAD2}"/>
                </c:ext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88-41AB-A6AE-B1DA1D31EAD2}"/>
                </c:ext>
              </c:extLst>
            </c:dLbl>
            <c:dLbl>
              <c:idx val="9"/>
              <c:layout>
                <c:manualLayout>
                  <c:x val="7.0827799911465251E-3"/>
                  <c:y val="-3.703704783815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88-41AB-A6AE-B1DA1D31E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18419</c:v>
                </c:pt>
                <c:pt idx="1">
                  <c:v>11103</c:v>
                </c:pt>
                <c:pt idx="2">
                  <c:v>13591</c:v>
                </c:pt>
                <c:pt idx="3">
                  <c:v>5828</c:v>
                </c:pt>
                <c:pt idx="4">
                  <c:v>5350</c:v>
                </c:pt>
                <c:pt idx="5">
                  <c:v>5947</c:v>
                </c:pt>
                <c:pt idx="6">
                  <c:v>4034</c:v>
                </c:pt>
                <c:pt idx="7">
                  <c:v>2768</c:v>
                </c:pt>
                <c:pt idx="8">
                  <c:v>3360</c:v>
                </c:pt>
                <c:pt idx="9">
                  <c:v>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788-41AB-A6AE-B1DA1D31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72096"/>
        <c:axId val="194672488"/>
      </c:barChart>
      <c:catAx>
        <c:axId val="1946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672488"/>
        <c:crosses val="autoZero"/>
        <c:auto val="1"/>
        <c:lblAlgn val="ctr"/>
        <c:lblOffset val="100"/>
        <c:noMultiLvlLbl val="0"/>
      </c:catAx>
      <c:valAx>
        <c:axId val="1946724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1946720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2,320,434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2,320,434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CB2-479B-A8FF-C28489C9153F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CB2-479B-A8FF-C28489C9153F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CB2-479B-A8FF-C28489C9153F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CB2-479B-A8FF-C28489C9153F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CB2-479B-A8FF-C28489C9153F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2-479B-A8FF-C28489C9153F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B2-479B-A8FF-C28489C915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504618</c:v>
                </c:pt>
                <c:pt idx="3">
                  <c:v>152430</c:v>
                </c:pt>
                <c:pt idx="4">
                  <c:v>246495</c:v>
                </c:pt>
                <c:pt idx="5">
                  <c:v>806794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B2-479B-A8FF-C28489C915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4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8-4AB8-9A05-D670934CE2F5}"/>
                </c:ext>
              </c:extLst>
            </c:dLbl>
            <c:dLbl>
              <c:idx val="1"/>
              <c:layout>
                <c:manualLayout>
                  <c:x val="-1.0610079575596816E-2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D8-4AB8-9A05-D670934CE2F5}"/>
                </c:ext>
              </c:extLst>
            </c:dLbl>
            <c:dLbl>
              <c:idx val="2"/>
              <c:layout>
                <c:manualLayout>
                  <c:x val="-5.3050397877984082E-3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8-4AB8-9A05-D670934CE2F5}"/>
                </c:ext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8-4AB8-9A05-D670934CE2F5}"/>
                </c:ext>
              </c:extLst>
            </c:dLbl>
            <c:dLbl>
              <c:idx val="4"/>
              <c:layout>
                <c:manualLayout>
                  <c:x val="-3.5366931918656055E-3"/>
                  <c:y val="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D8-4AB8-9A05-D670934CE2F5}"/>
                </c:ext>
              </c:extLst>
            </c:dLbl>
            <c:dLbl>
              <c:idx val="5"/>
              <c:layout>
                <c:manualLayout>
                  <c:x val="-1.5915119363395291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D8-4AB8-9A05-D670934CE2F5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D8-4AB8-9A05-D670934CE2F5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D8-4AB8-9A05-D670934CE2F5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D8-4AB8-9A05-D670934CE2F5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D8-4AB8-9A05-D670934CE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101468</c:v>
                </c:pt>
                <c:pt idx="1">
                  <c:v>23570</c:v>
                </c:pt>
                <c:pt idx="2">
                  <c:v>21655</c:v>
                </c:pt>
                <c:pt idx="3">
                  <c:v>19140</c:v>
                </c:pt>
                <c:pt idx="4">
                  <c:v>11568</c:v>
                </c:pt>
                <c:pt idx="5">
                  <c:v>10209</c:v>
                </c:pt>
                <c:pt idx="6">
                  <c:v>10107</c:v>
                </c:pt>
                <c:pt idx="7">
                  <c:v>9577</c:v>
                </c:pt>
                <c:pt idx="8">
                  <c:v>8073</c:v>
                </c:pt>
                <c:pt idx="9">
                  <c:v>4590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D8-4AB8-9A05-D670934CE2F5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7867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D8-4AB8-9A05-D670934CE2F5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D8-4AB8-9A05-D670934CE2F5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D8-4AB8-9A05-D670934CE2F5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D8-4AB8-9A05-D670934CE2F5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D8-4AB8-9A05-D670934CE2F5}"/>
                </c:ext>
              </c:extLst>
            </c:dLbl>
            <c:dLbl>
              <c:idx val="5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D8-4AB8-9A05-D670934CE2F5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D8-4AB8-9A05-D670934CE2F5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D8-4AB8-9A05-D670934CE2F5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D8-4AB8-9A05-D670934CE2F5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D8-4AB8-9A05-D670934CE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115291</c:v>
                </c:pt>
                <c:pt idx="1">
                  <c:v>20724</c:v>
                </c:pt>
                <c:pt idx="2">
                  <c:v>14982</c:v>
                </c:pt>
                <c:pt idx="3">
                  <c:v>19353</c:v>
                </c:pt>
                <c:pt idx="4">
                  <c:v>10537</c:v>
                </c:pt>
                <c:pt idx="5">
                  <c:v>13633</c:v>
                </c:pt>
                <c:pt idx="6">
                  <c:v>11068</c:v>
                </c:pt>
                <c:pt idx="7">
                  <c:v>10504</c:v>
                </c:pt>
                <c:pt idx="8">
                  <c:v>5466</c:v>
                </c:pt>
                <c:pt idx="9">
                  <c:v>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D8-4AB8-9A05-D670934CE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73272"/>
        <c:axId val="194673664"/>
      </c:barChart>
      <c:catAx>
        <c:axId val="194673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673664"/>
        <c:crosses val="autoZero"/>
        <c:auto val="1"/>
        <c:lblAlgn val="ctr"/>
        <c:lblOffset val="100"/>
        <c:noMultiLvlLbl val="0"/>
      </c:catAx>
      <c:valAx>
        <c:axId val="19467366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6732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8-4BA0-A5B2-D56535398795}"/>
                </c:ext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88-4BA0-A5B2-D56535398795}"/>
                </c:ext>
              </c:extLst>
            </c:dLbl>
            <c:dLbl>
              <c:idx val="2"/>
              <c:layout>
                <c:manualLayout>
                  <c:x val="-1.42602475528447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88-4BA0-A5B2-D56535398795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88-4BA0-A5B2-D56535398795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88-4BA0-A5B2-D56535398795}"/>
                </c:ext>
              </c:extLst>
            </c:dLbl>
            <c:dLbl>
              <c:idx val="5"/>
              <c:layout>
                <c:manualLayout>
                  <c:x val="-1.069518566463357E-2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88-4BA0-A5B2-D56535398795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88-4BA0-A5B2-D56535398795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88-4BA0-A5B2-D56535398795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88-4BA0-A5B2-D56535398795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88-4BA0-A5B2-D565353987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84070</c:v>
                </c:pt>
                <c:pt idx="1">
                  <c:v>41007</c:v>
                </c:pt>
                <c:pt idx="2">
                  <c:v>37211</c:v>
                </c:pt>
                <c:pt idx="3">
                  <c:v>27254</c:v>
                </c:pt>
                <c:pt idx="4">
                  <c:v>26468</c:v>
                </c:pt>
                <c:pt idx="5">
                  <c:v>22045</c:v>
                </c:pt>
                <c:pt idx="6">
                  <c:v>20387</c:v>
                </c:pt>
                <c:pt idx="7">
                  <c:v>17858</c:v>
                </c:pt>
                <c:pt idx="8">
                  <c:v>17327</c:v>
                </c:pt>
                <c:pt idx="9">
                  <c:v>17210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88-4BA0-A5B2-D56535398795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88-4BA0-A5B2-D56535398795}"/>
                </c:ext>
              </c:extLst>
            </c:dLbl>
            <c:dLbl>
              <c:idx val="1"/>
              <c:layout>
                <c:manualLayout>
                  <c:x val="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88-4BA0-A5B2-D56535398795}"/>
                </c:ext>
              </c:extLst>
            </c:dLbl>
            <c:dLbl>
              <c:idx val="2"/>
              <c:layout>
                <c:manualLayout>
                  <c:x val="1.7825309441055516E-3"/>
                  <c:y val="-3.7354154260128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88-4BA0-A5B2-D56535398795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88-4BA0-A5B2-D56535398795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88-4BA0-A5B2-D56535398795}"/>
                </c:ext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88-4BA0-A5B2-D56535398795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88-4BA0-A5B2-D56535398795}"/>
                </c:ext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88-4BA0-A5B2-D56535398795}"/>
                </c:ext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88-4BA0-A5B2-D56535398795}"/>
                </c:ext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88-4BA0-A5B2-D565353987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66190</c:v>
                </c:pt>
                <c:pt idx="1">
                  <c:v>38894</c:v>
                </c:pt>
                <c:pt idx="2">
                  <c:v>50859</c:v>
                </c:pt>
                <c:pt idx="3">
                  <c:v>22770</c:v>
                </c:pt>
                <c:pt idx="4">
                  <c:v>20814</c:v>
                </c:pt>
                <c:pt idx="5">
                  <c:v>19272</c:v>
                </c:pt>
                <c:pt idx="6">
                  <c:v>18668</c:v>
                </c:pt>
                <c:pt idx="7">
                  <c:v>14504</c:v>
                </c:pt>
                <c:pt idx="8">
                  <c:v>14889</c:v>
                </c:pt>
                <c:pt idx="9">
                  <c:v>15647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588-4BA0-A5B2-D56535398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61616"/>
        <c:axId val="234562008"/>
      </c:barChart>
      <c:catAx>
        <c:axId val="23456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562008"/>
        <c:crosses val="autoZero"/>
        <c:auto val="1"/>
        <c:lblAlgn val="ctr"/>
        <c:lblOffset val="100"/>
        <c:noMultiLvlLbl val="0"/>
      </c:catAx>
      <c:valAx>
        <c:axId val="234562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561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81-4796-895D-A3FF9A77702F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1-4796-895D-A3FF9A77702F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81-4796-895D-A3FF9A77702F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1-4796-895D-A3FF9A77702F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81-4796-895D-A3FF9A77702F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81-4796-895D-A3FF9A77702F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81-4796-895D-A3FF9A77702F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81-4796-895D-A3FF9A77702F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81-4796-895D-A3FF9A77702F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81-4796-895D-A3FF9A777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化学肥料</c:v>
                </c:pt>
                <c:pt idx="7">
                  <c:v>雑品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29327</c:v>
                </c:pt>
                <c:pt idx="1">
                  <c:v>10656</c:v>
                </c:pt>
                <c:pt idx="2">
                  <c:v>6994</c:v>
                </c:pt>
                <c:pt idx="3">
                  <c:v>2686</c:v>
                </c:pt>
                <c:pt idx="4">
                  <c:v>2100</c:v>
                </c:pt>
                <c:pt idx="5">
                  <c:v>2007</c:v>
                </c:pt>
                <c:pt idx="6">
                  <c:v>1371</c:v>
                </c:pt>
                <c:pt idx="7">
                  <c:v>1290</c:v>
                </c:pt>
                <c:pt idx="8">
                  <c:v>1136</c:v>
                </c:pt>
                <c:pt idx="9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81-4796-895D-A3FF9A77702F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603026257232029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81-4796-895D-A3FF9A77702F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81-4796-895D-A3FF9A77702F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81-4796-895D-A3FF9A77702F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81-4796-895D-A3FF9A77702F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81-4796-895D-A3FF9A77702F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81-4796-895D-A3FF9A77702F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81-4796-895D-A3FF9A77702F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81-4796-895D-A3FF9A77702F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81-4796-895D-A3FF9A77702F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81-4796-895D-A3FF9A777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化学肥料</c:v>
                </c:pt>
                <c:pt idx="7">
                  <c:v>雑品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39632</c:v>
                </c:pt>
                <c:pt idx="1">
                  <c:v>9711</c:v>
                </c:pt>
                <c:pt idx="2">
                  <c:v>1537</c:v>
                </c:pt>
                <c:pt idx="3">
                  <c:v>1041</c:v>
                </c:pt>
                <c:pt idx="4">
                  <c:v>1468</c:v>
                </c:pt>
                <c:pt idx="5">
                  <c:v>2599</c:v>
                </c:pt>
                <c:pt idx="6">
                  <c:v>0</c:v>
                </c:pt>
                <c:pt idx="7">
                  <c:v>1105</c:v>
                </c:pt>
                <c:pt idx="8">
                  <c:v>710</c:v>
                </c:pt>
                <c:pt idx="9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81-4796-895D-A3FF9A77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62792"/>
        <c:axId val="234563184"/>
      </c:barChart>
      <c:catAx>
        <c:axId val="23456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4563184"/>
        <c:crosses val="autoZero"/>
        <c:auto val="1"/>
        <c:lblAlgn val="ctr"/>
        <c:lblOffset val="100"/>
        <c:noMultiLvlLbl val="0"/>
      </c:catAx>
      <c:valAx>
        <c:axId val="234563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4562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0A-4DEA-BCE8-70C97F42EC1B}"/>
                </c:ext>
              </c:extLst>
            </c:dLbl>
            <c:dLbl>
              <c:idx val="1"/>
              <c:layout>
                <c:manualLayout>
                  <c:x val="-1.06951871657754E-2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A-4DEA-BCE8-70C97F42EC1B}"/>
                </c:ext>
              </c:extLst>
            </c:dLbl>
            <c:dLbl>
              <c:idx val="2"/>
              <c:layout>
                <c:manualLayout>
                  <c:x val="0"/>
                  <c:y val="3.9564799665038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0A-4DEA-BCE8-70C97F42EC1B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A-4DEA-BCE8-70C97F42EC1B}"/>
                </c:ext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A-4DEA-BCE8-70C97F42EC1B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A-4DEA-BCE8-70C97F42EC1B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0A-4DEA-BCE8-70C97F42EC1B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A-4DEA-BCE8-70C97F42EC1B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0A-4DEA-BCE8-70C97F42EC1B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0A-4DEA-BCE8-70C97F42E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24324</c:v>
                </c:pt>
                <c:pt idx="1">
                  <c:v>21597</c:v>
                </c:pt>
                <c:pt idx="2">
                  <c:v>17016</c:v>
                </c:pt>
                <c:pt idx="3">
                  <c:v>12076</c:v>
                </c:pt>
                <c:pt idx="4">
                  <c:v>10572</c:v>
                </c:pt>
                <c:pt idx="5">
                  <c:v>8247</c:v>
                </c:pt>
                <c:pt idx="6">
                  <c:v>4119</c:v>
                </c:pt>
                <c:pt idx="7">
                  <c:v>3373</c:v>
                </c:pt>
                <c:pt idx="8">
                  <c:v>3205</c:v>
                </c:pt>
                <c:pt idx="9">
                  <c:v>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A-4DEA-BCE8-70C97F42EC1B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A-4DEA-BCE8-70C97F42EC1B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0A-4DEA-BCE8-70C97F42EC1B}"/>
                </c:ext>
              </c:extLst>
            </c:dLbl>
            <c:dLbl>
              <c:idx val="2"/>
              <c:layout>
                <c:manualLayout>
                  <c:x val="8.8938481620278089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A-4DEA-BCE8-70C97F42EC1B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0A-4DEA-BCE8-70C97F42EC1B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0A-4DEA-BCE8-70C97F42EC1B}"/>
                </c:ext>
              </c:extLst>
            </c:dLbl>
            <c:dLbl>
              <c:idx val="5"/>
              <c:layout>
                <c:manualLayout>
                  <c:x val="-1.9102558704226797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0A-4DEA-BCE8-70C97F42EC1B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0A-4DEA-BCE8-70C97F42EC1B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0A-4DEA-BCE8-70C97F42EC1B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0A-4DEA-BCE8-70C97F42EC1B}"/>
                </c:ext>
              </c:extLst>
            </c:dLbl>
            <c:dLbl>
              <c:idx val="9"/>
              <c:layout>
                <c:manualLayout>
                  <c:x val="3.4519348183082699E-3"/>
                  <c:y val="1.186912836565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0A-4DEA-BCE8-70C97F42E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20899</c:v>
                </c:pt>
                <c:pt idx="1">
                  <c:v>23945</c:v>
                </c:pt>
                <c:pt idx="2">
                  <c:v>14096</c:v>
                </c:pt>
                <c:pt idx="3">
                  <c:v>8164</c:v>
                </c:pt>
                <c:pt idx="4">
                  <c:v>8534</c:v>
                </c:pt>
                <c:pt idx="5">
                  <c:v>12932</c:v>
                </c:pt>
                <c:pt idx="6">
                  <c:v>4060</c:v>
                </c:pt>
                <c:pt idx="7">
                  <c:v>3236</c:v>
                </c:pt>
                <c:pt idx="8">
                  <c:v>3246</c:v>
                </c:pt>
                <c:pt idx="9">
                  <c:v>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0A-4DEA-BCE8-70C97F42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63968"/>
        <c:axId val="234564360"/>
      </c:barChart>
      <c:catAx>
        <c:axId val="2345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564360"/>
        <c:crosses val="autoZero"/>
        <c:auto val="1"/>
        <c:lblAlgn val="ctr"/>
        <c:lblOffset val="100"/>
        <c:noMultiLvlLbl val="0"/>
      </c:catAx>
      <c:valAx>
        <c:axId val="2345643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563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1.7749519278004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B-4108-9A57-FB368400AB3F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B-4108-9A57-FB368400AB3F}"/>
                </c:ext>
              </c:extLst>
            </c:dLbl>
            <c:dLbl>
              <c:idx val="2"/>
              <c:layout>
                <c:manualLayout>
                  <c:x val="-1.0596036606535327E-2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EB-4108-9A57-FB368400AB3F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B-4108-9A57-FB368400AB3F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EB-4108-9A57-FB368400AB3F}"/>
                </c:ext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B-4108-9A57-FB368400AB3F}"/>
                </c:ext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EB-4108-9A57-FB368400AB3F}"/>
                </c:ext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EB-4108-9A57-FB368400AB3F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EB-4108-9A57-FB368400AB3F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EB-4108-9A57-FB368400A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90236</c:v>
                </c:pt>
                <c:pt idx="1">
                  <c:v>38207</c:v>
                </c:pt>
                <c:pt idx="2">
                  <c:v>26211</c:v>
                </c:pt>
                <c:pt idx="3">
                  <c:v>24781</c:v>
                </c:pt>
                <c:pt idx="4">
                  <c:v>23274</c:v>
                </c:pt>
                <c:pt idx="5">
                  <c:v>21718</c:v>
                </c:pt>
                <c:pt idx="6">
                  <c:v>17905</c:v>
                </c:pt>
                <c:pt idx="7">
                  <c:v>16153</c:v>
                </c:pt>
                <c:pt idx="8">
                  <c:v>13614</c:v>
                </c:pt>
                <c:pt idx="9">
                  <c:v>13379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EB-4108-9A57-FB368400AB3F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365023816467224E-3"/>
                  <c:y val="-1.7844400465984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EB-4108-9A57-FB368400AB3F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EB-4108-9A57-FB368400AB3F}"/>
                </c:ext>
              </c:extLst>
            </c:dLbl>
            <c:dLbl>
              <c:idx val="2"/>
              <c:layout>
                <c:manualLayout>
                  <c:x val="3.5553889097195536E-3"/>
                  <c:y val="1.0619113787247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EB-4108-9A57-FB368400AB3F}"/>
                </c:ext>
              </c:extLst>
            </c:dLbl>
            <c:dLbl>
              <c:idx val="3"/>
              <c:layout>
                <c:manualLayout>
                  <c:x val="8.832368176200197E-3"/>
                  <c:y val="1.427821522309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EB-4108-9A57-FB368400AB3F}"/>
                </c:ext>
              </c:extLst>
            </c:dLbl>
            <c:dLbl>
              <c:idx val="4"/>
              <c:layout>
                <c:manualLayout>
                  <c:x val="1.7869988473663014E-3"/>
                  <c:y val="-1.433716507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EB-4108-9A57-FB368400AB3F}"/>
                </c:ext>
              </c:extLst>
            </c:dLbl>
            <c:dLbl>
              <c:idx val="5"/>
              <c:layout>
                <c:manualLayout>
                  <c:x val="3.5320584926883491E-3"/>
                  <c:y val="7.1110362541580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EB-4108-9A57-FB368400AB3F}"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EB-4108-9A57-FB368400AB3F}"/>
                </c:ext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EB-4108-9A57-FB368400AB3F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EB-4108-9A57-FB368400AB3F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EB-4108-9A57-FB368400A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95739</c:v>
                </c:pt>
                <c:pt idx="1">
                  <c:v>26918</c:v>
                </c:pt>
                <c:pt idx="2">
                  <c:v>25812</c:v>
                </c:pt>
                <c:pt idx="3">
                  <c:v>20580</c:v>
                </c:pt>
                <c:pt idx="4">
                  <c:v>25116</c:v>
                </c:pt>
                <c:pt idx="5">
                  <c:v>19060</c:v>
                </c:pt>
                <c:pt idx="6">
                  <c:v>12634</c:v>
                </c:pt>
                <c:pt idx="7">
                  <c:v>12725</c:v>
                </c:pt>
                <c:pt idx="8">
                  <c:v>7328</c:v>
                </c:pt>
                <c:pt idx="9">
                  <c:v>15201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EB-4108-9A57-FB368400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467024"/>
        <c:axId val="234467416"/>
      </c:barChart>
      <c:catAx>
        <c:axId val="23446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467416"/>
        <c:crosses val="autoZero"/>
        <c:auto val="1"/>
        <c:lblAlgn val="ctr"/>
        <c:lblOffset val="100"/>
        <c:noMultiLvlLbl val="0"/>
      </c:catAx>
      <c:valAx>
        <c:axId val="234467416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467024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B-4CA8-BB16-F8345D1200E3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B-4CA8-BB16-F8345D1200E3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B-4CA8-BB16-F8345D1200E3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B-4CA8-BB16-F8345D1200E3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B-4CA8-BB16-F8345D1200E3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B-4CA8-BB16-F8345D1200E3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B-4CA8-BB16-F8345D120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AB-4CA8-BB16-F8345D12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468200"/>
        <c:axId val="234468592"/>
      </c:lineChart>
      <c:catAx>
        <c:axId val="234468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6859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82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2-4CB4-91C7-719BF483ED2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2-4CB4-91C7-719BF483ED23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2-4CB4-91C7-719BF483ED2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D2-4CB4-91C7-719BF483ED23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D2-4CB4-91C7-719BF483ED23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D2-4CB4-91C7-719BF483ED23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D2-4CB4-91C7-719BF483E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2-4CB4-91C7-719BF483E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469376"/>
        <c:axId val="234469768"/>
      </c:lineChart>
      <c:catAx>
        <c:axId val="23446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697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93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1-49E7-8B7A-7F69495C3834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1-49E7-8B7A-7F69495C3834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1-49E7-8B7A-7F69495C3834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1-49E7-8B7A-7F69495C3834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1-49E7-8B7A-7F69495C3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41-49E7-8B7A-7F69495C3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470552"/>
        <c:axId val="235737568"/>
      </c:lineChart>
      <c:catAx>
        <c:axId val="23447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3756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70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0-4F38-BD42-8A7056B1EE77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0-4F38-BD42-8A7056B1EE77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0-4F38-BD42-8A7056B1EE77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80-4F38-BD42-8A7056B1EE77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80-4F38-BD42-8A7056B1EE77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80-4F38-BD42-8A7056B1EE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80-4F38-BD42-8A7056B1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38352"/>
        <c:axId val="235738744"/>
      </c:lineChart>
      <c:catAx>
        <c:axId val="235738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3874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835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B-45CE-897D-CEA023539DDE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B-45CE-897D-CEA023539DDE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B-45CE-897D-CEA023539DDE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B-45CE-897D-CEA023539DDE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B-45CE-897D-CEA023539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0B-45CE-897D-CEA023539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39528"/>
        <c:axId val="235739920"/>
      </c:lineChart>
      <c:catAx>
        <c:axId val="235739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3992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95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AA-4BBD-A7A1-C24414C915E9}"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A-4BBD-A7A1-C24414C915E9}"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A-4BBD-A7A1-C24414C915E9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136300</c:v>
                </c:pt>
                <c:pt idx="1">
                  <c:v>273867</c:v>
                </c:pt>
                <c:pt idx="2">
                  <c:v>328172</c:v>
                </c:pt>
                <c:pt idx="3">
                  <c:v>123175</c:v>
                </c:pt>
                <c:pt idx="4">
                  <c:v>153360</c:v>
                </c:pt>
                <c:pt idx="5">
                  <c:v>541520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AA-4BBD-A7A1-C24414C915E9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A-4BBD-A7A1-C24414C915E9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A-4BBD-A7A1-C24414C915E9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AA-4BBD-A7A1-C24414C915E9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AA-4BBD-A7A1-C24414C915E9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55140</c:v>
                </c:pt>
                <c:pt idx="1">
                  <c:v>144790</c:v>
                </c:pt>
                <c:pt idx="2">
                  <c:v>176446</c:v>
                </c:pt>
                <c:pt idx="3">
                  <c:v>29255</c:v>
                </c:pt>
                <c:pt idx="4">
                  <c:v>93135</c:v>
                </c:pt>
                <c:pt idx="5">
                  <c:v>265274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AA-4BBD-A7A1-C24414C915E9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AA-4BBD-A7A1-C24414C915E9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AA-4BBD-A7A1-C24414C915E9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AA-4BBD-A7A1-C24414C915E9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AA-4BBD-A7A1-C24414C915E9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AA-4BBD-A7A1-C24414C915E9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AA-4BBD-A7A1-C24414C915E9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0.71197241955704138</c:v>
                </c:pt>
                <c:pt idx="1">
                  <c:v>0.65415602748789581</c:v>
                </c:pt>
                <c:pt idx="2">
                  <c:v>0.65033748300694783</c:v>
                </c:pt>
                <c:pt idx="3">
                  <c:v>0.80807583808961492</c:v>
                </c:pt>
                <c:pt idx="4">
                  <c:v>0.62216272135337436</c:v>
                </c:pt>
                <c:pt idx="5">
                  <c:v>0.67119983539788353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AA-4BBD-A7A1-C24414C91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364976"/>
        <c:axId val="193635888"/>
        <c:axId val="0"/>
      </c:bar3DChart>
      <c:catAx>
        <c:axId val="19336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635888"/>
        <c:crosses val="autoZero"/>
        <c:auto val="1"/>
        <c:lblAlgn val="ctr"/>
        <c:lblOffset val="100"/>
        <c:noMultiLvlLbl val="0"/>
      </c:catAx>
      <c:valAx>
        <c:axId val="1936358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3649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F-407C-A544-F8A6BC6E095F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F-407C-A544-F8A6BC6E095F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F-407C-A544-F8A6BC6E095F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F-407C-A544-F8A6BC6E095F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2F-407C-A544-F8A6BC6E095F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2F-407C-A544-F8A6BC6E0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F-407C-A544-F8A6BC6E0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40704"/>
        <c:axId val="235741096"/>
      </c:lineChart>
      <c:catAx>
        <c:axId val="23574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41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4109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407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8-4976-BC1B-2B77C1357846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8-4976-BC1B-2B77C1357846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38-4976-BC1B-2B77C1357846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38-4976-BC1B-2B77C1357846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8-4976-BC1B-2B77C13578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38-4976-BC1B-2B77C1357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849200"/>
        <c:axId val="235849592"/>
      </c:lineChart>
      <c:catAx>
        <c:axId val="23584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4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4959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4920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C-48F8-8E23-C398CE5E46E8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C-48F8-8E23-C398CE5E46E8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C-48F8-8E23-C398CE5E46E8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FC-48F8-8E23-C398CE5E46E8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FC-48F8-8E23-C398CE5E46E8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FC-48F8-8E23-C398CE5E46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FC-48F8-8E23-C398CE5E46E8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C-48F8-8E23-C398CE5E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850376"/>
        <c:axId val="235850768"/>
      </c:lineChart>
      <c:catAx>
        <c:axId val="235850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5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5076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5037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8-431C-A21A-3177B2B53388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8-431C-A21A-3177B2B53388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8-431C-A21A-3177B2B53388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8-431C-A21A-3177B2B53388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08-431C-A21A-3177B2B53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08-431C-A21A-3177B2B5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851552"/>
        <c:axId val="235851944"/>
      </c:lineChart>
      <c:catAx>
        <c:axId val="23585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51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5194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51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7-4EF8-9094-A711354FECDB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7-4EF8-9094-A711354FECDB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67-4EF8-9094-A711354FECDB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67-4EF8-9094-A711354FECDB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67-4EF8-9094-A711354FE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066912"/>
        <c:axId val="234067304"/>
      </c:lineChart>
      <c:catAx>
        <c:axId val="23406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7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06730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69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F9-4353-853E-2CCF60BD8FCB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9-4353-853E-2CCF60BD8FCB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9-4353-853E-2CCF60BD8FCB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9-4353-853E-2CCF60BD8FCB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F9-4353-853E-2CCF60BD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068088"/>
        <c:axId val="234068480"/>
      </c:lineChart>
      <c:catAx>
        <c:axId val="234068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06848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80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2-46BF-A7ED-A6C74C0D5E24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2-46BF-A7ED-A6C74C0D5E24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2-46BF-A7ED-A6C74C0D5E24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2-46BF-A7ED-A6C74C0D5E24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62-46BF-A7ED-A6C74C0D5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069264"/>
        <c:axId val="234069656"/>
      </c:lineChart>
      <c:catAx>
        <c:axId val="23406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06965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6926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9B-41A3-B92D-B1458C11E516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9B-41A3-B92D-B1458C11E516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9B-41A3-B92D-B1458C11E516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9B-41A3-B92D-B1458C11E516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9B-41A3-B92D-B1458C11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070440"/>
        <c:axId val="236727760"/>
      </c:lineChart>
      <c:catAx>
        <c:axId val="23407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2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72776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0704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F-4F2D-B445-CD4AA95A608D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F-4F2D-B445-CD4AA95A608D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F-4F2D-B445-CD4AA95A608D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4F-4F2D-B445-CD4AA95A608D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F-4F2D-B445-CD4AA95A6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728544"/>
        <c:axId val="236728936"/>
      </c:lineChart>
      <c:catAx>
        <c:axId val="23672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2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7289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285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0-4609-97FD-BFB0F43A41C5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0-4609-97FD-BFB0F43A41C5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0-4609-97FD-BFB0F43A41C5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0-4609-97FD-BFB0F43A41C5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0-4609-97FD-BFB0F43A4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729720"/>
        <c:axId val="236730112"/>
      </c:lineChart>
      <c:catAx>
        <c:axId val="236729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3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730112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29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3-4951-8835-FB859BA9E94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3-4951-8835-FB859BA9E94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3-4951-8835-FB859BA9E94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3-4951-8835-FB859BA9E94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3-4951-8835-FB859BA9E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75936"/>
        <c:axId val="192596432"/>
      </c:lineChart>
      <c:catAx>
        <c:axId val="1939759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2596432"/>
        <c:crosses val="autoZero"/>
        <c:auto val="1"/>
        <c:lblAlgn val="ctr"/>
        <c:lblOffset val="100"/>
        <c:tickLblSkip val="1"/>
        <c:noMultiLvlLbl val="0"/>
      </c:catAx>
      <c:valAx>
        <c:axId val="19259643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9397593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2-4F5B-91F1-B5351036256F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2-4F5B-91F1-B5351036256F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22-4F5B-91F1-B5351036256F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22-4F5B-91F1-B5351036256F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22-4F5B-91F1-B5351036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730896"/>
        <c:axId val="236731288"/>
      </c:lineChart>
      <c:catAx>
        <c:axId val="23673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31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731288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308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3-4DCD-AAA8-734A1D9E692D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3-4DCD-AAA8-734A1D9E692D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C3-4DCD-AAA8-734A1D9E692D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C3-4DCD-AAA8-734A1D9E692D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C3-4DCD-AAA8-734A1D9E69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C3-4DCD-AAA8-734A1D9E6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141808"/>
        <c:axId val="237142200"/>
      </c:lineChart>
      <c:catAx>
        <c:axId val="237141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142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142200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14180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D-465A-B161-90FEDD9B6811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D-465A-B161-90FEDD9B6811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D-465A-B161-90FEDD9B6811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D-465A-B161-90FEDD9B6811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D-465A-B161-90FEDD9B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142984"/>
        <c:axId val="237143376"/>
      </c:lineChart>
      <c:catAx>
        <c:axId val="23714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14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143376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1429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2-454A-AE5E-604D73398CC1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2-454A-AE5E-604D73398CC1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22-454A-AE5E-604D73398CC1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22-454A-AE5E-604D73398CC1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22-454A-AE5E-604D73398CC1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22-454A-AE5E-604D73398C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22-454A-AE5E-604D7339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247040"/>
        <c:axId val="192711008"/>
      </c:lineChart>
      <c:catAx>
        <c:axId val="1942470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2711008"/>
        <c:crosses val="autoZero"/>
        <c:auto val="1"/>
        <c:lblAlgn val="ctr"/>
        <c:lblOffset val="100"/>
        <c:noMultiLvlLbl val="0"/>
      </c:catAx>
      <c:valAx>
        <c:axId val="192711008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4704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D-4D3A-AEE5-11781E3CF9C4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D-4D3A-AEE5-11781E3CF9C4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D-4D3A-AEE5-11781E3CF9C4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DD-4D3A-AEE5-11781E3CF9C4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DD-4D3A-AEE5-11781E3C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245760"/>
        <c:axId val="194313888"/>
      </c:lineChart>
      <c:catAx>
        <c:axId val="1942457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4313888"/>
        <c:crosses val="autoZero"/>
        <c:auto val="1"/>
        <c:lblAlgn val="ctr"/>
        <c:lblOffset val="100"/>
        <c:noMultiLvlLbl val="0"/>
      </c:catAx>
      <c:valAx>
        <c:axId val="19431388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424576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8.9244479474430115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CE-45E0-AA8E-3D122F81114D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CE-45E0-AA8E-3D122F81114D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CE-45E0-AA8E-3D122F81114D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CE-45E0-AA8E-3D122F81114D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CE-45E0-AA8E-3D122F81114D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CE-45E0-AA8E-3D122F81114D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CE-45E0-AA8E-3D122F81114D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CE-45E0-AA8E-3D122F81114D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CE-45E0-AA8E-3D122F81114D}"/>
                </c:ext>
              </c:extLst>
            </c:dLbl>
            <c:dLbl>
              <c:idx val="9"/>
              <c:layout>
                <c:manualLayout>
                  <c:x val="-1.249456443370183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CE-45E0-AA8E-3D122F811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128255</c:v>
                </c:pt>
                <c:pt idx="1">
                  <c:v>104387</c:v>
                </c:pt>
                <c:pt idx="2">
                  <c:v>103171</c:v>
                </c:pt>
                <c:pt idx="3">
                  <c:v>66482</c:v>
                </c:pt>
                <c:pt idx="4">
                  <c:v>62470</c:v>
                </c:pt>
                <c:pt idx="5">
                  <c:v>56099</c:v>
                </c:pt>
                <c:pt idx="6">
                  <c:v>54874</c:v>
                </c:pt>
                <c:pt idx="7">
                  <c:v>33429</c:v>
                </c:pt>
                <c:pt idx="8">
                  <c:v>31603</c:v>
                </c:pt>
                <c:pt idx="9">
                  <c:v>30989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CE-45E0-AA8E-3D122F81114D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2494423889001169E-2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CE-45E0-AA8E-3D122F81114D}"/>
                </c:ext>
              </c:extLst>
            </c:dLbl>
            <c:dLbl>
              <c:idx val="1"/>
              <c:layout>
                <c:manualLayout>
                  <c:x val="-1.4054470069640329E-7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CE-45E0-AA8E-3D122F81114D}"/>
                </c:ext>
              </c:extLst>
            </c:dLbl>
            <c:dLbl>
              <c:idx val="2"/>
              <c:layout>
                <c:manualLayout>
                  <c:x val="8.924588492143691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CE-45E0-AA8E-3D122F81114D}"/>
                </c:ext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CE-45E0-AA8E-3D122F81114D}"/>
                </c:ext>
              </c:extLst>
            </c:dLbl>
            <c:dLbl>
              <c:idx val="4"/>
              <c:layout>
                <c:manualLayout>
                  <c:x val="7.13967079371495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CE-45E0-AA8E-3D122F81114D}"/>
                </c:ext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CE-45E0-AA8E-3D122F81114D}"/>
                </c:ext>
              </c:extLst>
            </c:dLbl>
            <c:dLbl>
              <c:idx val="6"/>
              <c:layout>
                <c:manualLayout>
                  <c:x val="1.78491769842860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CE-45E0-AA8E-3D122F81114D}"/>
                </c:ext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CE-45E0-AA8E-3D122F81114D}"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CE-45E0-AA8E-3D122F81114D}"/>
                </c:ext>
              </c:extLst>
            </c:dLbl>
            <c:dLbl>
              <c:idx val="9"/>
              <c:layout>
                <c:manualLayout>
                  <c:x val="9.5415797280572483E-4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CE-45E0-AA8E-3D122F811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113988</c:v>
                </c:pt>
                <c:pt idx="1">
                  <c:v>114506</c:v>
                </c:pt>
                <c:pt idx="2">
                  <c:v>88738</c:v>
                </c:pt>
                <c:pt idx="3">
                  <c:v>77522</c:v>
                </c:pt>
                <c:pt idx="4">
                  <c:v>58711</c:v>
                </c:pt>
                <c:pt idx="5">
                  <c:v>56067</c:v>
                </c:pt>
                <c:pt idx="6">
                  <c:v>60399</c:v>
                </c:pt>
                <c:pt idx="7">
                  <c:v>17365</c:v>
                </c:pt>
                <c:pt idx="8">
                  <c:v>25510</c:v>
                </c:pt>
                <c:pt idx="9">
                  <c:v>32921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CE-45E0-AA8E-3D122F8111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91250408"/>
        <c:axId val="194314672"/>
      </c:barChart>
      <c:catAx>
        <c:axId val="19125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314672"/>
        <c:crosses val="autoZero"/>
        <c:auto val="1"/>
        <c:lblAlgn val="ctr"/>
        <c:lblOffset val="100"/>
        <c:noMultiLvlLbl val="0"/>
      </c:catAx>
      <c:valAx>
        <c:axId val="1943146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2504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3C-4E12-8A98-1EDC6E3C472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3C-4E12-8A98-1EDC6E3C472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83C-4E12-8A98-1EDC6E3C47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3C-4E12-8A98-1EDC6E3C472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3C-4E12-8A98-1EDC6E3C472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3C-4E12-8A98-1EDC6E3C472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83C-4E12-8A98-1EDC6E3C47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3C-4E12-8A98-1EDC6E3C472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3C-4E12-8A98-1EDC6E3C472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83C-4E12-8A98-1EDC6E3C472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C-4E12-8A98-1EDC6E3C472D}"/>
                </c:ext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3C-4E12-8A98-1EDC6E3C472D}"/>
                </c:ext>
              </c:extLst>
            </c:dLbl>
            <c:dLbl>
              <c:idx val="2"/>
              <c:layout>
                <c:manualLayout>
                  <c:x val="-6.9457044365180992E-2"/>
                  <c:y val="-0.10168135519757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3C-4E12-8A98-1EDC6E3C472D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3C-4E12-8A98-1EDC6E3C472D}"/>
                </c:ext>
              </c:extLst>
            </c:dLbl>
            <c:dLbl>
              <c:idx val="4"/>
              <c:layout>
                <c:manualLayout>
                  <c:x val="5.9073812354652179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83C-4E12-8A98-1EDC6E3C472D}"/>
                </c:ext>
              </c:extLst>
            </c:dLbl>
            <c:dLbl>
              <c:idx val="5"/>
              <c:layout>
                <c:manualLayout>
                  <c:x val="0.11970537870800337"/>
                  <c:y val="-0.12544342507645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83C-4E12-8A98-1EDC6E3C472D}"/>
                </c:ext>
              </c:extLst>
            </c:dLbl>
            <c:dLbl>
              <c:idx val="6"/>
              <c:layout>
                <c:manualLayout>
                  <c:x val="1.6010050025798059E-2"/>
                  <c:y val="-8.0642442630451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83C-4E12-8A98-1EDC6E3C472D}"/>
                </c:ext>
              </c:extLst>
            </c:dLbl>
            <c:dLbl>
              <c:idx val="7"/>
              <c:layout>
                <c:manualLayout>
                  <c:x val="7.2174738841405503E-2"/>
                  <c:y val="-1.88287702569288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83C-4E12-8A98-1EDC6E3C472D}"/>
                </c:ext>
              </c:extLst>
            </c:dLbl>
            <c:dLbl>
              <c:idx val="8"/>
              <c:layout>
                <c:manualLayout>
                  <c:x val="3.4188034188034191E-2"/>
                  <c:y val="1.4617616605263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83C-4E12-8A98-1EDC6E3C472D}"/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83C-4E12-8A98-1EDC6E3C472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3C-4E12-8A98-1EDC6E3C47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128255</c:v>
                </c:pt>
                <c:pt idx="1">
                  <c:v>104387</c:v>
                </c:pt>
                <c:pt idx="2">
                  <c:v>103171</c:v>
                </c:pt>
                <c:pt idx="3">
                  <c:v>66482</c:v>
                </c:pt>
                <c:pt idx="4">
                  <c:v>62470</c:v>
                </c:pt>
                <c:pt idx="5">
                  <c:v>56099</c:v>
                </c:pt>
                <c:pt idx="6">
                  <c:v>54874</c:v>
                </c:pt>
                <c:pt idx="7">
                  <c:v>33429</c:v>
                </c:pt>
                <c:pt idx="8">
                  <c:v>31603</c:v>
                </c:pt>
                <c:pt idx="9">
                  <c:v>30989</c:v>
                </c:pt>
                <c:pt idx="10">
                  <c:v>158140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3C-4E12-8A98-1EDC6E3C472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3C-4E12-8A98-1EDC6E3C472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128255</c:v>
                </c:pt>
                <c:pt idx="1">
                  <c:v>104387</c:v>
                </c:pt>
                <c:pt idx="2">
                  <c:v>103171</c:v>
                </c:pt>
                <c:pt idx="3">
                  <c:v>66482</c:v>
                </c:pt>
                <c:pt idx="4">
                  <c:v>62470</c:v>
                </c:pt>
                <c:pt idx="5">
                  <c:v>56099</c:v>
                </c:pt>
                <c:pt idx="6">
                  <c:v>54874</c:v>
                </c:pt>
                <c:pt idx="7">
                  <c:v>33429</c:v>
                </c:pt>
                <c:pt idx="8">
                  <c:v>31603</c:v>
                </c:pt>
                <c:pt idx="9">
                  <c:v>30989</c:v>
                </c:pt>
                <c:pt idx="10">
                  <c:v>158140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83C-4E12-8A98-1EDC6E3C47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60-4FA3-8CDC-D2A0EB2643E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360-4FA3-8CDC-D2A0EB2643E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360-4FA3-8CDC-D2A0EB2643E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360-4FA3-8CDC-D2A0EB2643E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360-4FA3-8CDC-D2A0EB2643E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360-4FA3-8CDC-D2A0EB2643E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360-4FA3-8CDC-D2A0EB2643E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360-4FA3-8CDC-D2A0EB2643E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360-4FA3-8CDC-D2A0EB2643E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360-4FA3-8CDC-D2A0EB2643E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0-4FA3-8CDC-D2A0EB2643EC}"/>
                </c:ext>
              </c:extLst>
            </c:dLbl>
            <c:dLbl>
              <c:idx val="1"/>
              <c:layout>
                <c:manualLayout>
                  <c:x val="-0.12404546759899288"/>
                  <c:y val="0.10427381060126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360-4FA3-8CDC-D2A0EB2643EC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360-4FA3-8CDC-D2A0EB2643EC}"/>
                </c:ext>
              </c:extLst>
            </c:dLbl>
            <c:dLbl>
              <c:idx val="3"/>
              <c:layout>
                <c:manualLayout>
                  <c:x val="-0.15165474544689547"/>
                  <c:y val="-0.14003040999185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360-4FA3-8CDC-D2A0EB2643EC}"/>
                </c:ext>
              </c:extLst>
            </c:dLbl>
            <c:dLbl>
              <c:idx val="4"/>
              <c:layout>
                <c:manualLayout>
                  <c:x val="5.7771900649823293E-2"/>
                  <c:y val="-5.8290886053036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360-4FA3-8CDC-D2A0EB2643EC}"/>
                </c:ext>
              </c:extLst>
            </c:dLbl>
            <c:dLbl>
              <c:idx val="5"/>
              <c:layout>
                <c:manualLayout>
                  <c:x val="0.17343832020997371"/>
                  <c:y val="-0.126793736989772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60-4FA3-8CDC-D2A0EB2643EC}"/>
                </c:ext>
              </c:extLst>
            </c:dLbl>
            <c:dLbl>
              <c:idx val="6"/>
              <c:layout>
                <c:manualLayout>
                  <c:x val="9.3612096197898911E-2"/>
                  <c:y val="-6.103792198388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360-4FA3-8CDC-D2A0EB2643EC}"/>
                </c:ext>
              </c:extLst>
            </c:dLbl>
            <c:dLbl>
              <c:idx val="7"/>
              <c:layout>
                <c:manualLayout>
                  <c:x val="0.15464379929608035"/>
                  <c:y val="-4.8383021087881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5360-4FA3-8CDC-D2A0EB2643EC}"/>
                </c:ext>
              </c:extLst>
            </c:dLbl>
            <c:dLbl>
              <c:idx val="8"/>
              <c:layout>
                <c:manualLayout>
                  <c:x val="5.1402162515945052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60-4FA3-8CDC-D2A0EB2643EC}"/>
                </c:ext>
              </c:extLst>
            </c:dLbl>
            <c:dLbl>
              <c:idx val="9"/>
              <c:layout>
                <c:manualLayout>
                  <c:x val="3.3927190398910061E-2"/>
                  <c:y val="3.6539053307991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360-4FA3-8CDC-D2A0EB2643EC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60-4FA3-8CDC-D2A0EB264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113988</c:v>
                </c:pt>
                <c:pt idx="1">
                  <c:v>114506</c:v>
                </c:pt>
                <c:pt idx="2">
                  <c:v>88738</c:v>
                </c:pt>
                <c:pt idx="3">
                  <c:v>77522</c:v>
                </c:pt>
                <c:pt idx="4">
                  <c:v>58711</c:v>
                </c:pt>
                <c:pt idx="5">
                  <c:v>56067</c:v>
                </c:pt>
                <c:pt idx="6">
                  <c:v>60399</c:v>
                </c:pt>
                <c:pt idx="7">
                  <c:v>17365</c:v>
                </c:pt>
                <c:pt idx="8">
                  <c:v>25510</c:v>
                </c:pt>
                <c:pt idx="9">
                  <c:v>32921</c:v>
                </c:pt>
                <c:pt idx="10" formatCode="#,##0_);[Red]\(#,##0\)">
                  <c:v>170058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360-4FA3-8CDC-D2A0EB264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9" customWidth="1"/>
    <col min="2" max="2" width="7.25" style="370" customWidth="1"/>
    <col min="3" max="3" width="9.625" style="371" customWidth="1"/>
    <col min="4" max="4" width="9" style="319"/>
    <col min="5" max="5" width="20" style="319" bestFit="1" customWidth="1"/>
    <col min="6" max="6" width="18.625" style="319" customWidth="1"/>
    <col min="7" max="7" width="7.75" style="319" customWidth="1"/>
    <col min="8" max="8" width="2.375" style="319" customWidth="1"/>
    <col min="9" max="9" width="7.75" style="319" customWidth="1"/>
    <col min="10" max="256" width="9" style="319"/>
    <col min="257" max="257" width="9.625" style="319" customWidth="1"/>
    <col min="258" max="258" width="7.25" style="319" customWidth="1"/>
    <col min="259" max="259" width="9.625" style="319" customWidth="1"/>
    <col min="260" max="260" width="9" style="319"/>
    <col min="261" max="261" width="20" style="319" bestFit="1" customWidth="1"/>
    <col min="262" max="262" width="18.625" style="319" customWidth="1"/>
    <col min="263" max="263" width="7.75" style="319" customWidth="1"/>
    <col min="264" max="264" width="2.375" style="319" customWidth="1"/>
    <col min="265" max="265" width="7.75" style="319" customWidth="1"/>
    <col min="266" max="512" width="9" style="319"/>
    <col min="513" max="513" width="9.625" style="319" customWidth="1"/>
    <col min="514" max="514" width="7.25" style="319" customWidth="1"/>
    <col min="515" max="515" width="9.625" style="319" customWidth="1"/>
    <col min="516" max="516" width="9" style="319"/>
    <col min="517" max="517" width="20" style="319" bestFit="1" customWidth="1"/>
    <col min="518" max="518" width="18.625" style="319" customWidth="1"/>
    <col min="519" max="519" width="7.75" style="319" customWidth="1"/>
    <col min="520" max="520" width="2.375" style="319" customWidth="1"/>
    <col min="521" max="521" width="7.75" style="319" customWidth="1"/>
    <col min="522" max="768" width="9" style="319"/>
    <col min="769" max="769" width="9.625" style="319" customWidth="1"/>
    <col min="770" max="770" width="7.25" style="319" customWidth="1"/>
    <col min="771" max="771" width="9.625" style="319" customWidth="1"/>
    <col min="772" max="772" width="9" style="319"/>
    <col min="773" max="773" width="20" style="319" bestFit="1" customWidth="1"/>
    <col min="774" max="774" width="18.625" style="319" customWidth="1"/>
    <col min="775" max="775" width="7.75" style="319" customWidth="1"/>
    <col min="776" max="776" width="2.375" style="319" customWidth="1"/>
    <col min="777" max="777" width="7.75" style="319" customWidth="1"/>
    <col min="778" max="1024" width="9" style="319"/>
    <col min="1025" max="1025" width="9.625" style="319" customWidth="1"/>
    <col min="1026" max="1026" width="7.25" style="319" customWidth="1"/>
    <col min="1027" max="1027" width="9.625" style="319" customWidth="1"/>
    <col min="1028" max="1028" width="9" style="319"/>
    <col min="1029" max="1029" width="20" style="319" bestFit="1" customWidth="1"/>
    <col min="1030" max="1030" width="18.625" style="319" customWidth="1"/>
    <col min="1031" max="1031" width="7.75" style="319" customWidth="1"/>
    <col min="1032" max="1032" width="2.375" style="319" customWidth="1"/>
    <col min="1033" max="1033" width="7.75" style="319" customWidth="1"/>
    <col min="1034" max="1280" width="9" style="319"/>
    <col min="1281" max="1281" width="9.625" style="319" customWidth="1"/>
    <col min="1282" max="1282" width="7.25" style="319" customWidth="1"/>
    <col min="1283" max="1283" width="9.625" style="319" customWidth="1"/>
    <col min="1284" max="1284" width="9" style="319"/>
    <col min="1285" max="1285" width="20" style="319" bestFit="1" customWidth="1"/>
    <col min="1286" max="1286" width="18.625" style="319" customWidth="1"/>
    <col min="1287" max="1287" width="7.75" style="319" customWidth="1"/>
    <col min="1288" max="1288" width="2.375" style="319" customWidth="1"/>
    <col min="1289" max="1289" width="7.75" style="319" customWidth="1"/>
    <col min="1290" max="1536" width="9" style="319"/>
    <col min="1537" max="1537" width="9.625" style="319" customWidth="1"/>
    <col min="1538" max="1538" width="7.25" style="319" customWidth="1"/>
    <col min="1539" max="1539" width="9.625" style="319" customWidth="1"/>
    <col min="1540" max="1540" width="9" style="319"/>
    <col min="1541" max="1541" width="20" style="319" bestFit="1" customWidth="1"/>
    <col min="1542" max="1542" width="18.625" style="319" customWidth="1"/>
    <col min="1543" max="1543" width="7.75" style="319" customWidth="1"/>
    <col min="1544" max="1544" width="2.375" style="319" customWidth="1"/>
    <col min="1545" max="1545" width="7.75" style="319" customWidth="1"/>
    <col min="1546" max="1792" width="9" style="319"/>
    <col min="1793" max="1793" width="9.625" style="319" customWidth="1"/>
    <col min="1794" max="1794" width="7.25" style="319" customWidth="1"/>
    <col min="1795" max="1795" width="9.625" style="319" customWidth="1"/>
    <col min="1796" max="1796" width="9" style="319"/>
    <col min="1797" max="1797" width="20" style="319" bestFit="1" customWidth="1"/>
    <col min="1798" max="1798" width="18.625" style="319" customWidth="1"/>
    <col min="1799" max="1799" width="7.75" style="319" customWidth="1"/>
    <col min="1800" max="1800" width="2.375" style="319" customWidth="1"/>
    <col min="1801" max="1801" width="7.75" style="319" customWidth="1"/>
    <col min="1802" max="2048" width="9" style="319"/>
    <col min="2049" max="2049" width="9.625" style="319" customWidth="1"/>
    <col min="2050" max="2050" width="7.25" style="319" customWidth="1"/>
    <col min="2051" max="2051" width="9.625" style="319" customWidth="1"/>
    <col min="2052" max="2052" width="9" style="319"/>
    <col min="2053" max="2053" width="20" style="319" bestFit="1" customWidth="1"/>
    <col min="2054" max="2054" width="18.625" style="319" customWidth="1"/>
    <col min="2055" max="2055" width="7.75" style="319" customWidth="1"/>
    <col min="2056" max="2056" width="2.375" style="319" customWidth="1"/>
    <col min="2057" max="2057" width="7.75" style="319" customWidth="1"/>
    <col min="2058" max="2304" width="9" style="319"/>
    <col min="2305" max="2305" width="9.625" style="319" customWidth="1"/>
    <col min="2306" max="2306" width="7.25" style="319" customWidth="1"/>
    <col min="2307" max="2307" width="9.625" style="319" customWidth="1"/>
    <col min="2308" max="2308" width="9" style="319"/>
    <col min="2309" max="2309" width="20" style="319" bestFit="1" customWidth="1"/>
    <col min="2310" max="2310" width="18.625" style="319" customWidth="1"/>
    <col min="2311" max="2311" width="7.75" style="319" customWidth="1"/>
    <col min="2312" max="2312" width="2.375" style="319" customWidth="1"/>
    <col min="2313" max="2313" width="7.75" style="319" customWidth="1"/>
    <col min="2314" max="2560" width="9" style="319"/>
    <col min="2561" max="2561" width="9.625" style="319" customWidth="1"/>
    <col min="2562" max="2562" width="7.25" style="319" customWidth="1"/>
    <col min="2563" max="2563" width="9.625" style="319" customWidth="1"/>
    <col min="2564" max="2564" width="9" style="319"/>
    <col min="2565" max="2565" width="20" style="319" bestFit="1" customWidth="1"/>
    <col min="2566" max="2566" width="18.625" style="319" customWidth="1"/>
    <col min="2567" max="2567" width="7.75" style="319" customWidth="1"/>
    <col min="2568" max="2568" width="2.375" style="319" customWidth="1"/>
    <col min="2569" max="2569" width="7.75" style="319" customWidth="1"/>
    <col min="2570" max="2816" width="9" style="319"/>
    <col min="2817" max="2817" width="9.625" style="319" customWidth="1"/>
    <col min="2818" max="2818" width="7.25" style="319" customWidth="1"/>
    <col min="2819" max="2819" width="9.625" style="319" customWidth="1"/>
    <col min="2820" max="2820" width="9" style="319"/>
    <col min="2821" max="2821" width="20" style="319" bestFit="1" customWidth="1"/>
    <col min="2822" max="2822" width="18.625" style="319" customWidth="1"/>
    <col min="2823" max="2823" width="7.75" style="319" customWidth="1"/>
    <col min="2824" max="2824" width="2.375" style="319" customWidth="1"/>
    <col min="2825" max="2825" width="7.75" style="319" customWidth="1"/>
    <col min="2826" max="3072" width="9" style="319"/>
    <col min="3073" max="3073" width="9.625" style="319" customWidth="1"/>
    <col min="3074" max="3074" width="7.25" style="319" customWidth="1"/>
    <col min="3075" max="3075" width="9.625" style="319" customWidth="1"/>
    <col min="3076" max="3076" width="9" style="319"/>
    <col min="3077" max="3077" width="20" style="319" bestFit="1" customWidth="1"/>
    <col min="3078" max="3078" width="18.625" style="319" customWidth="1"/>
    <col min="3079" max="3079" width="7.75" style="319" customWidth="1"/>
    <col min="3080" max="3080" width="2.375" style="319" customWidth="1"/>
    <col min="3081" max="3081" width="7.75" style="319" customWidth="1"/>
    <col min="3082" max="3328" width="9" style="319"/>
    <col min="3329" max="3329" width="9.625" style="319" customWidth="1"/>
    <col min="3330" max="3330" width="7.25" style="319" customWidth="1"/>
    <col min="3331" max="3331" width="9.625" style="319" customWidth="1"/>
    <col min="3332" max="3332" width="9" style="319"/>
    <col min="3333" max="3333" width="20" style="319" bestFit="1" customWidth="1"/>
    <col min="3334" max="3334" width="18.625" style="319" customWidth="1"/>
    <col min="3335" max="3335" width="7.75" style="319" customWidth="1"/>
    <col min="3336" max="3336" width="2.375" style="319" customWidth="1"/>
    <col min="3337" max="3337" width="7.75" style="319" customWidth="1"/>
    <col min="3338" max="3584" width="9" style="319"/>
    <col min="3585" max="3585" width="9.625" style="319" customWidth="1"/>
    <col min="3586" max="3586" width="7.25" style="319" customWidth="1"/>
    <col min="3587" max="3587" width="9.625" style="319" customWidth="1"/>
    <col min="3588" max="3588" width="9" style="319"/>
    <col min="3589" max="3589" width="20" style="319" bestFit="1" customWidth="1"/>
    <col min="3590" max="3590" width="18.625" style="319" customWidth="1"/>
    <col min="3591" max="3591" width="7.75" style="319" customWidth="1"/>
    <col min="3592" max="3592" width="2.375" style="319" customWidth="1"/>
    <col min="3593" max="3593" width="7.75" style="319" customWidth="1"/>
    <col min="3594" max="3840" width="9" style="319"/>
    <col min="3841" max="3841" width="9.625" style="319" customWidth="1"/>
    <col min="3842" max="3842" width="7.25" style="319" customWidth="1"/>
    <col min="3843" max="3843" width="9.625" style="319" customWidth="1"/>
    <col min="3844" max="3844" width="9" style="319"/>
    <col min="3845" max="3845" width="20" style="319" bestFit="1" customWidth="1"/>
    <col min="3846" max="3846" width="18.625" style="319" customWidth="1"/>
    <col min="3847" max="3847" width="7.75" style="319" customWidth="1"/>
    <col min="3848" max="3848" width="2.375" style="319" customWidth="1"/>
    <col min="3849" max="3849" width="7.75" style="319" customWidth="1"/>
    <col min="3850" max="4096" width="9" style="319"/>
    <col min="4097" max="4097" width="9.625" style="319" customWidth="1"/>
    <col min="4098" max="4098" width="7.25" style="319" customWidth="1"/>
    <col min="4099" max="4099" width="9.625" style="319" customWidth="1"/>
    <col min="4100" max="4100" width="9" style="319"/>
    <col min="4101" max="4101" width="20" style="319" bestFit="1" customWidth="1"/>
    <col min="4102" max="4102" width="18.625" style="319" customWidth="1"/>
    <col min="4103" max="4103" width="7.75" style="319" customWidth="1"/>
    <col min="4104" max="4104" width="2.375" style="319" customWidth="1"/>
    <col min="4105" max="4105" width="7.75" style="319" customWidth="1"/>
    <col min="4106" max="4352" width="9" style="319"/>
    <col min="4353" max="4353" width="9.625" style="319" customWidth="1"/>
    <col min="4354" max="4354" width="7.25" style="319" customWidth="1"/>
    <col min="4355" max="4355" width="9.625" style="319" customWidth="1"/>
    <col min="4356" max="4356" width="9" style="319"/>
    <col min="4357" max="4357" width="20" style="319" bestFit="1" customWidth="1"/>
    <col min="4358" max="4358" width="18.625" style="319" customWidth="1"/>
    <col min="4359" max="4359" width="7.75" style="319" customWidth="1"/>
    <col min="4360" max="4360" width="2.375" style="319" customWidth="1"/>
    <col min="4361" max="4361" width="7.75" style="319" customWidth="1"/>
    <col min="4362" max="4608" width="9" style="319"/>
    <col min="4609" max="4609" width="9.625" style="319" customWidth="1"/>
    <col min="4610" max="4610" width="7.25" style="319" customWidth="1"/>
    <col min="4611" max="4611" width="9.625" style="319" customWidth="1"/>
    <col min="4612" max="4612" width="9" style="319"/>
    <col min="4613" max="4613" width="20" style="319" bestFit="1" customWidth="1"/>
    <col min="4614" max="4614" width="18.625" style="319" customWidth="1"/>
    <col min="4615" max="4615" width="7.75" style="319" customWidth="1"/>
    <col min="4616" max="4616" width="2.375" style="319" customWidth="1"/>
    <col min="4617" max="4617" width="7.75" style="319" customWidth="1"/>
    <col min="4618" max="4864" width="9" style="319"/>
    <col min="4865" max="4865" width="9.625" style="319" customWidth="1"/>
    <col min="4866" max="4866" width="7.25" style="319" customWidth="1"/>
    <col min="4867" max="4867" width="9.625" style="319" customWidth="1"/>
    <col min="4868" max="4868" width="9" style="319"/>
    <col min="4869" max="4869" width="20" style="319" bestFit="1" customWidth="1"/>
    <col min="4870" max="4870" width="18.625" style="319" customWidth="1"/>
    <col min="4871" max="4871" width="7.75" style="319" customWidth="1"/>
    <col min="4872" max="4872" width="2.375" style="319" customWidth="1"/>
    <col min="4873" max="4873" width="7.75" style="319" customWidth="1"/>
    <col min="4874" max="5120" width="9" style="319"/>
    <col min="5121" max="5121" width="9.625" style="319" customWidth="1"/>
    <col min="5122" max="5122" width="7.25" style="319" customWidth="1"/>
    <col min="5123" max="5123" width="9.625" style="319" customWidth="1"/>
    <col min="5124" max="5124" width="9" style="319"/>
    <col min="5125" max="5125" width="20" style="319" bestFit="1" customWidth="1"/>
    <col min="5126" max="5126" width="18.625" style="319" customWidth="1"/>
    <col min="5127" max="5127" width="7.75" style="319" customWidth="1"/>
    <col min="5128" max="5128" width="2.375" style="319" customWidth="1"/>
    <col min="5129" max="5129" width="7.75" style="319" customWidth="1"/>
    <col min="5130" max="5376" width="9" style="319"/>
    <col min="5377" max="5377" width="9.625" style="319" customWidth="1"/>
    <col min="5378" max="5378" width="7.25" style="319" customWidth="1"/>
    <col min="5379" max="5379" width="9.625" style="319" customWidth="1"/>
    <col min="5380" max="5380" width="9" style="319"/>
    <col min="5381" max="5381" width="20" style="319" bestFit="1" customWidth="1"/>
    <col min="5382" max="5382" width="18.625" style="319" customWidth="1"/>
    <col min="5383" max="5383" width="7.75" style="319" customWidth="1"/>
    <col min="5384" max="5384" width="2.375" style="319" customWidth="1"/>
    <col min="5385" max="5385" width="7.75" style="319" customWidth="1"/>
    <col min="5386" max="5632" width="9" style="319"/>
    <col min="5633" max="5633" width="9.625" style="319" customWidth="1"/>
    <col min="5634" max="5634" width="7.25" style="319" customWidth="1"/>
    <col min="5635" max="5635" width="9.625" style="319" customWidth="1"/>
    <col min="5636" max="5636" width="9" style="319"/>
    <col min="5637" max="5637" width="20" style="319" bestFit="1" customWidth="1"/>
    <col min="5638" max="5638" width="18.625" style="319" customWidth="1"/>
    <col min="5639" max="5639" width="7.75" style="319" customWidth="1"/>
    <col min="5640" max="5640" width="2.375" style="319" customWidth="1"/>
    <col min="5641" max="5641" width="7.75" style="319" customWidth="1"/>
    <col min="5642" max="5888" width="9" style="319"/>
    <col min="5889" max="5889" width="9.625" style="319" customWidth="1"/>
    <col min="5890" max="5890" width="7.25" style="319" customWidth="1"/>
    <col min="5891" max="5891" width="9.625" style="319" customWidth="1"/>
    <col min="5892" max="5892" width="9" style="319"/>
    <col min="5893" max="5893" width="20" style="319" bestFit="1" customWidth="1"/>
    <col min="5894" max="5894" width="18.625" style="319" customWidth="1"/>
    <col min="5895" max="5895" width="7.75" style="319" customWidth="1"/>
    <col min="5896" max="5896" width="2.375" style="319" customWidth="1"/>
    <col min="5897" max="5897" width="7.75" style="319" customWidth="1"/>
    <col min="5898" max="6144" width="9" style="319"/>
    <col min="6145" max="6145" width="9.625" style="319" customWidth="1"/>
    <col min="6146" max="6146" width="7.25" style="319" customWidth="1"/>
    <col min="6147" max="6147" width="9.625" style="319" customWidth="1"/>
    <col min="6148" max="6148" width="9" style="319"/>
    <col min="6149" max="6149" width="20" style="319" bestFit="1" customWidth="1"/>
    <col min="6150" max="6150" width="18.625" style="319" customWidth="1"/>
    <col min="6151" max="6151" width="7.75" style="319" customWidth="1"/>
    <col min="6152" max="6152" width="2.375" style="319" customWidth="1"/>
    <col min="6153" max="6153" width="7.75" style="319" customWidth="1"/>
    <col min="6154" max="6400" width="9" style="319"/>
    <col min="6401" max="6401" width="9.625" style="319" customWidth="1"/>
    <col min="6402" max="6402" width="7.25" style="319" customWidth="1"/>
    <col min="6403" max="6403" width="9.625" style="319" customWidth="1"/>
    <col min="6404" max="6404" width="9" style="319"/>
    <col min="6405" max="6405" width="20" style="319" bestFit="1" customWidth="1"/>
    <col min="6406" max="6406" width="18.625" style="319" customWidth="1"/>
    <col min="6407" max="6407" width="7.75" style="319" customWidth="1"/>
    <col min="6408" max="6408" width="2.375" style="319" customWidth="1"/>
    <col min="6409" max="6409" width="7.75" style="319" customWidth="1"/>
    <col min="6410" max="6656" width="9" style="319"/>
    <col min="6657" max="6657" width="9.625" style="319" customWidth="1"/>
    <col min="6658" max="6658" width="7.25" style="319" customWidth="1"/>
    <col min="6659" max="6659" width="9.625" style="319" customWidth="1"/>
    <col min="6660" max="6660" width="9" style="319"/>
    <col min="6661" max="6661" width="20" style="319" bestFit="1" customWidth="1"/>
    <col min="6662" max="6662" width="18.625" style="319" customWidth="1"/>
    <col min="6663" max="6663" width="7.75" style="319" customWidth="1"/>
    <col min="6664" max="6664" width="2.375" style="319" customWidth="1"/>
    <col min="6665" max="6665" width="7.75" style="319" customWidth="1"/>
    <col min="6666" max="6912" width="9" style="319"/>
    <col min="6913" max="6913" width="9.625" style="319" customWidth="1"/>
    <col min="6914" max="6914" width="7.25" style="319" customWidth="1"/>
    <col min="6915" max="6915" width="9.625" style="319" customWidth="1"/>
    <col min="6916" max="6916" width="9" style="319"/>
    <col min="6917" max="6917" width="20" style="319" bestFit="1" customWidth="1"/>
    <col min="6918" max="6918" width="18.625" style="319" customWidth="1"/>
    <col min="6919" max="6919" width="7.75" style="319" customWidth="1"/>
    <col min="6920" max="6920" width="2.375" style="319" customWidth="1"/>
    <col min="6921" max="6921" width="7.75" style="319" customWidth="1"/>
    <col min="6922" max="7168" width="9" style="319"/>
    <col min="7169" max="7169" width="9.625" style="319" customWidth="1"/>
    <col min="7170" max="7170" width="7.25" style="319" customWidth="1"/>
    <col min="7171" max="7171" width="9.625" style="319" customWidth="1"/>
    <col min="7172" max="7172" width="9" style="319"/>
    <col min="7173" max="7173" width="20" style="319" bestFit="1" customWidth="1"/>
    <col min="7174" max="7174" width="18.625" style="319" customWidth="1"/>
    <col min="7175" max="7175" width="7.75" style="319" customWidth="1"/>
    <col min="7176" max="7176" width="2.375" style="319" customWidth="1"/>
    <col min="7177" max="7177" width="7.75" style="319" customWidth="1"/>
    <col min="7178" max="7424" width="9" style="319"/>
    <col min="7425" max="7425" width="9.625" style="319" customWidth="1"/>
    <col min="7426" max="7426" width="7.25" style="319" customWidth="1"/>
    <col min="7427" max="7427" width="9.625" style="319" customWidth="1"/>
    <col min="7428" max="7428" width="9" style="319"/>
    <col min="7429" max="7429" width="20" style="319" bestFit="1" customWidth="1"/>
    <col min="7430" max="7430" width="18.625" style="319" customWidth="1"/>
    <col min="7431" max="7431" width="7.75" style="319" customWidth="1"/>
    <col min="7432" max="7432" width="2.375" style="319" customWidth="1"/>
    <col min="7433" max="7433" width="7.75" style="319" customWidth="1"/>
    <col min="7434" max="7680" width="9" style="319"/>
    <col min="7681" max="7681" width="9.625" style="319" customWidth="1"/>
    <col min="7682" max="7682" width="7.25" style="319" customWidth="1"/>
    <col min="7683" max="7683" width="9.625" style="319" customWidth="1"/>
    <col min="7684" max="7684" width="9" style="319"/>
    <col min="7685" max="7685" width="20" style="319" bestFit="1" customWidth="1"/>
    <col min="7686" max="7686" width="18.625" style="319" customWidth="1"/>
    <col min="7687" max="7687" width="7.75" style="319" customWidth="1"/>
    <col min="7688" max="7688" width="2.375" style="319" customWidth="1"/>
    <col min="7689" max="7689" width="7.75" style="319" customWidth="1"/>
    <col min="7690" max="7936" width="9" style="319"/>
    <col min="7937" max="7937" width="9.625" style="319" customWidth="1"/>
    <col min="7938" max="7938" width="7.25" style="319" customWidth="1"/>
    <col min="7939" max="7939" width="9.625" style="319" customWidth="1"/>
    <col min="7940" max="7940" width="9" style="319"/>
    <col min="7941" max="7941" width="20" style="319" bestFit="1" customWidth="1"/>
    <col min="7942" max="7942" width="18.625" style="319" customWidth="1"/>
    <col min="7943" max="7943" width="7.75" style="319" customWidth="1"/>
    <col min="7944" max="7944" width="2.375" style="319" customWidth="1"/>
    <col min="7945" max="7945" width="7.75" style="319" customWidth="1"/>
    <col min="7946" max="8192" width="9" style="319"/>
    <col min="8193" max="8193" width="9.625" style="319" customWidth="1"/>
    <col min="8194" max="8194" width="7.25" style="319" customWidth="1"/>
    <col min="8195" max="8195" width="9.625" style="319" customWidth="1"/>
    <col min="8196" max="8196" width="9" style="319"/>
    <col min="8197" max="8197" width="20" style="319" bestFit="1" customWidth="1"/>
    <col min="8198" max="8198" width="18.625" style="319" customWidth="1"/>
    <col min="8199" max="8199" width="7.75" style="319" customWidth="1"/>
    <col min="8200" max="8200" width="2.375" style="319" customWidth="1"/>
    <col min="8201" max="8201" width="7.75" style="319" customWidth="1"/>
    <col min="8202" max="8448" width="9" style="319"/>
    <col min="8449" max="8449" width="9.625" style="319" customWidth="1"/>
    <col min="8450" max="8450" width="7.25" style="319" customWidth="1"/>
    <col min="8451" max="8451" width="9.625" style="319" customWidth="1"/>
    <col min="8452" max="8452" width="9" style="319"/>
    <col min="8453" max="8453" width="20" style="319" bestFit="1" customWidth="1"/>
    <col min="8454" max="8454" width="18.625" style="319" customWidth="1"/>
    <col min="8455" max="8455" width="7.75" style="319" customWidth="1"/>
    <col min="8456" max="8456" width="2.375" style="319" customWidth="1"/>
    <col min="8457" max="8457" width="7.75" style="319" customWidth="1"/>
    <col min="8458" max="8704" width="9" style="319"/>
    <col min="8705" max="8705" width="9.625" style="319" customWidth="1"/>
    <col min="8706" max="8706" width="7.25" style="319" customWidth="1"/>
    <col min="8707" max="8707" width="9.625" style="319" customWidth="1"/>
    <col min="8708" max="8708" width="9" style="319"/>
    <col min="8709" max="8709" width="20" style="319" bestFit="1" customWidth="1"/>
    <col min="8710" max="8710" width="18.625" style="319" customWidth="1"/>
    <col min="8711" max="8711" width="7.75" style="319" customWidth="1"/>
    <col min="8712" max="8712" width="2.375" style="319" customWidth="1"/>
    <col min="8713" max="8713" width="7.75" style="319" customWidth="1"/>
    <col min="8714" max="8960" width="9" style="319"/>
    <col min="8961" max="8961" width="9.625" style="319" customWidth="1"/>
    <col min="8962" max="8962" width="7.25" style="319" customWidth="1"/>
    <col min="8963" max="8963" width="9.625" style="319" customWidth="1"/>
    <col min="8964" max="8964" width="9" style="319"/>
    <col min="8965" max="8965" width="20" style="319" bestFit="1" customWidth="1"/>
    <col min="8966" max="8966" width="18.625" style="319" customWidth="1"/>
    <col min="8967" max="8967" width="7.75" style="319" customWidth="1"/>
    <col min="8968" max="8968" width="2.375" style="319" customWidth="1"/>
    <col min="8969" max="8969" width="7.75" style="319" customWidth="1"/>
    <col min="8970" max="9216" width="9" style="319"/>
    <col min="9217" max="9217" width="9.625" style="319" customWidth="1"/>
    <col min="9218" max="9218" width="7.25" style="319" customWidth="1"/>
    <col min="9219" max="9219" width="9.625" style="319" customWidth="1"/>
    <col min="9220" max="9220" width="9" style="319"/>
    <col min="9221" max="9221" width="20" style="319" bestFit="1" customWidth="1"/>
    <col min="9222" max="9222" width="18.625" style="319" customWidth="1"/>
    <col min="9223" max="9223" width="7.75" style="319" customWidth="1"/>
    <col min="9224" max="9224" width="2.375" style="319" customWidth="1"/>
    <col min="9225" max="9225" width="7.75" style="319" customWidth="1"/>
    <col min="9226" max="9472" width="9" style="319"/>
    <col min="9473" max="9473" width="9.625" style="319" customWidth="1"/>
    <col min="9474" max="9474" width="7.25" style="319" customWidth="1"/>
    <col min="9475" max="9475" width="9.625" style="319" customWidth="1"/>
    <col min="9476" max="9476" width="9" style="319"/>
    <col min="9477" max="9477" width="20" style="319" bestFit="1" customWidth="1"/>
    <col min="9478" max="9478" width="18.625" style="319" customWidth="1"/>
    <col min="9479" max="9479" width="7.75" style="319" customWidth="1"/>
    <col min="9480" max="9480" width="2.375" style="319" customWidth="1"/>
    <col min="9481" max="9481" width="7.75" style="319" customWidth="1"/>
    <col min="9482" max="9728" width="9" style="319"/>
    <col min="9729" max="9729" width="9.625" style="319" customWidth="1"/>
    <col min="9730" max="9730" width="7.25" style="319" customWidth="1"/>
    <col min="9731" max="9731" width="9.625" style="319" customWidth="1"/>
    <col min="9732" max="9732" width="9" style="319"/>
    <col min="9733" max="9733" width="20" style="319" bestFit="1" customWidth="1"/>
    <col min="9734" max="9734" width="18.625" style="319" customWidth="1"/>
    <col min="9735" max="9735" width="7.75" style="319" customWidth="1"/>
    <col min="9736" max="9736" width="2.375" style="319" customWidth="1"/>
    <col min="9737" max="9737" width="7.75" style="319" customWidth="1"/>
    <col min="9738" max="9984" width="9" style="319"/>
    <col min="9985" max="9985" width="9.625" style="319" customWidth="1"/>
    <col min="9986" max="9986" width="7.25" style="319" customWidth="1"/>
    <col min="9987" max="9987" width="9.625" style="319" customWidth="1"/>
    <col min="9988" max="9988" width="9" style="319"/>
    <col min="9989" max="9989" width="20" style="319" bestFit="1" customWidth="1"/>
    <col min="9990" max="9990" width="18.625" style="319" customWidth="1"/>
    <col min="9991" max="9991" width="7.75" style="319" customWidth="1"/>
    <col min="9992" max="9992" width="2.375" style="319" customWidth="1"/>
    <col min="9993" max="9993" width="7.75" style="319" customWidth="1"/>
    <col min="9994" max="10240" width="9" style="319"/>
    <col min="10241" max="10241" width="9.625" style="319" customWidth="1"/>
    <col min="10242" max="10242" width="7.25" style="319" customWidth="1"/>
    <col min="10243" max="10243" width="9.625" style="319" customWidth="1"/>
    <col min="10244" max="10244" width="9" style="319"/>
    <col min="10245" max="10245" width="20" style="319" bestFit="1" customWidth="1"/>
    <col min="10246" max="10246" width="18.625" style="319" customWidth="1"/>
    <col min="10247" max="10247" width="7.75" style="319" customWidth="1"/>
    <col min="10248" max="10248" width="2.375" style="319" customWidth="1"/>
    <col min="10249" max="10249" width="7.75" style="319" customWidth="1"/>
    <col min="10250" max="10496" width="9" style="319"/>
    <col min="10497" max="10497" width="9.625" style="319" customWidth="1"/>
    <col min="10498" max="10498" width="7.25" style="319" customWidth="1"/>
    <col min="10499" max="10499" width="9.625" style="319" customWidth="1"/>
    <col min="10500" max="10500" width="9" style="319"/>
    <col min="10501" max="10501" width="20" style="319" bestFit="1" customWidth="1"/>
    <col min="10502" max="10502" width="18.625" style="319" customWidth="1"/>
    <col min="10503" max="10503" width="7.75" style="319" customWidth="1"/>
    <col min="10504" max="10504" width="2.375" style="319" customWidth="1"/>
    <col min="10505" max="10505" width="7.75" style="319" customWidth="1"/>
    <col min="10506" max="10752" width="9" style="319"/>
    <col min="10753" max="10753" width="9.625" style="319" customWidth="1"/>
    <col min="10754" max="10754" width="7.25" style="319" customWidth="1"/>
    <col min="10755" max="10755" width="9.625" style="319" customWidth="1"/>
    <col min="10756" max="10756" width="9" style="319"/>
    <col min="10757" max="10757" width="20" style="319" bestFit="1" customWidth="1"/>
    <col min="10758" max="10758" width="18.625" style="319" customWidth="1"/>
    <col min="10759" max="10759" width="7.75" style="319" customWidth="1"/>
    <col min="10760" max="10760" width="2.375" style="319" customWidth="1"/>
    <col min="10761" max="10761" width="7.75" style="319" customWidth="1"/>
    <col min="10762" max="11008" width="9" style="319"/>
    <col min="11009" max="11009" width="9.625" style="319" customWidth="1"/>
    <col min="11010" max="11010" width="7.25" style="319" customWidth="1"/>
    <col min="11011" max="11011" width="9.625" style="319" customWidth="1"/>
    <col min="11012" max="11012" width="9" style="319"/>
    <col min="11013" max="11013" width="20" style="319" bestFit="1" customWidth="1"/>
    <col min="11014" max="11014" width="18.625" style="319" customWidth="1"/>
    <col min="11015" max="11015" width="7.75" style="319" customWidth="1"/>
    <col min="11016" max="11016" width="2.375" style="319" customWidth="1"/>
    <col min="11017" max="11017" width="7.75" style="319" customWidth="1"/>
    <col min="11018" max="11264" width="9" style="319"/>
    <col min="11265" max="11265" width="9.625" style="319" customWidth="1"/>
    <col min="11266" max="11266" width="7.25" style="319" customWidth="1"/>
    <col min="11267" max="11267" width="9.625" style="319" customWidth="1"/>
    <col min="11268" max="11268" width="9" style="319"/>
    <col min="11269" max="11269" width="20" style="319" bestFit="1" customWidth="1"/>
    <col min="11270" max="11270" width="18.625" style="319" customWidth="1"/>
    <col min="11271" max="11271" width="7.75" style="319" customWidth="1"/>
    <col min="11272" max="11272" width="2.375" style="319" customWidth="1"/>
    <col min="11273" max="11273" width="7.75" style="319" customWidth="1"/>
    <col min="11274" max="11520" width="9" style="319"/>
    <col min="11521" max="11521" width="9.625" style="319" customWidth="1"/>
    <col min="11522" max="11522" width="7.25" style="319" customWidth="1"/>
    <col min="11523" max="11523" width="9.625" style="319" customWidth="1"/>
    <col min="11524" max="11524" width="9" style="319"/>
    <col min="11525" max="11525" width="20" style="319" bestFit="1" customWidth="1"/>
    <col min="11526" max="11526" width="18.625" style="319" customWidth="1"/>
    <col min="11527" max="11527" width="7.75" style="319" customWidth="1"/>
    <col min="11528" max="11528" width="2.375" style="319" customWidth="1"/>
    <col min="11529" max="11529" width="7.75" style="319" customWidth="1"/>
    <col min="11530" max="11776" width="9" style="319"/>
    <col min="11777" max="11777" width="9.625" style="319" customWidth="1"/>
    <col min="11778" max="11778" width="7.25" style="319" customWidth="1"/>
    <col min="11779" max="11779" width="9.625" style="319" customWidth="1"/>
    <col min="11780" max="11780" width="9" style="319"/>
    <col min="11781" max="11781" width="20" style="319" bestFit="1" customWidth="1"/>
    <col min="11782" max="11782" width="18.625" style="319" customWidth="1"/>
    <col min="11783" max="11783" width="7.75" style="319" customWidth="1"/>
    <col min="11784" max="11784" width="2.375" style="319" customWidth="1"/>
    <col min="11785" max="11785" width="7.75" style="319" customWidth="1"/>
    <col min="11786" max="12032" width="9" style="319"/>
    <col min="12033" max="12033" width="9.625" style="319" customWidth="1"/>
    <col min="12034" max="12034" width="7.25" style="319" customWidth="1"/>
    <col min="12035" max="12035" width="9.625" style="319" customWidth="1"/>
    <col min="12036" max="12036" width="9" style="319"/>
    <col min="12037" max="12037" width="20" style="319" bestFit="1" customWidth="1"/>
    <col min="12038" max="12038" width="18.625" style="319" customWidth="1"/>
    <col min="12039" max="12039" width="7.75" style="319" customWidth="1"/>
    <col min="12040" max="12040" width="2.375" style="319" customWidth="1"/>
    <col min="12041" max="12041" width="7.75" style="319" customWidth="1"/>
    <col min="12042" max="12288" width="9" style="319"/>
    <col min="12289" max="12289" width="9.625" style="319" customWidth="1"/>
    <col min="12290" max="12290" width="7.25" style="319" customWidth="1"/>
    <col min="12291" max="12291" width="9.625" style="319" customWidth="1"/>
    <col min="12292" max="12292" width="9" style="319"/>
    <col min="12293" max="12293" width="20" style="319" bestFit="1" customWidth="1"/>
    <col min="12294" max="12294" width="18.625" style="319" customWidth="1"/>
    <col min="12295" max="12295" width="7.75" style="319" customWidth="1"/>
    <col min="12296" max="12296" width="2.375" style="319" customWidth="1"/>
    <col min="12297" max="12297" width="7.75" style="319" customWidth="1"/>
    <col min="12298" max="12544" width="9" style="319"/>
    <col min="12545" max="12545" width="9.625" style="319" customWidth="1"/>
    <col min="12546" max="12546" width="7.25" style="319" customWidth="1"/>
    <col min="12547" max="12547" width="9.625" style="319" customWidth="1"/>
    <col min="12548" max="12548" width="9" style="319"/>
    <col min="12549" max="12549" width="20" style="319" bestFit="1" customWidth="1"/>
    <col min="12550" max="12550" width="18.625" style="319" customWidth="1"/>
    <col min="12551" max="12551" width="7.75" style="319" customWidth="1"/>
    <col min="12552" max="12552" width="2.375" style="319" customWidth="1"/>
    <col min="12553" max="12553" width="7.75" style="319" customWidth="1"/>
    <col min="12554" max="12800" width="9" style="319"/>
    <col min="12801" max="12801" width="9.625" style="319" customWidth="1"/>
    <col min="12802" max="12802" width="7.25" style="319" customWidth="1"/>
    <col min="12803" max="12803" width="9.625" style="319" customWidth="1"/>
    <col min="12804" max="12804" width="9" style="319"/>
    <col min="12805" max="12805" width="20" style="319" bestFit="1" customWidth="1"/>
    <col min="12806" max="12806" width="18.625" style="319" customWidth="1"/>
    <col min="12807" max="12807" width="7.75" style="319" customWidth="1"/>
    <col min="12808" max="12808" width="2.375" style="319" customWidth="1"/>
    <col min="12809" max="12809" width="7.75" style="319" customWidth="1"/>
    <col min="12810" max="13056" width="9" style="319"/>
    <col min="13057" max="13057" width="9.625" style="319" customWidth="1"/>
    <col min="13058" max="13058" width="7.25" style="319" customWidth="1"/>
    <col min="13059" max="13059" width="9.625" style="319" customWidth="1"/>
    <col min="13060" max="13060" width="9" style="319"/>
    <col min="13061" max="13061" width="20" style="319" bestFit="1" customWidth="1"/>
    <col min="13062" max="13062" width="18.625" style="319" customWidth="1"/>
    <col min="13063" max="13063" width="7.75" style="319" customWidth="1"/>
    <col min="13064" max="13064" width="2.375" style="319" customWidth="1"/>
    <col min="13065" max="13065" width="7.75" style="319" customWidth="1"/>
    <col min="13066" max="13312" width="9" style="319"/>
    <col min="13313" max="13313" width="9.625" style="319" customWidth="1"/>
    <col min="13314" max="13314" width="7.25" style="319" customWidth="1"/>
    <col min="13315" max="13315" width="9.625" style="319" customWidth="1"/>
    <col min="13316" max="13316" width="9" style="319"/>
    <col min="13317" max="13317" width="20" style="319" bestFit="1" customWidth="1"/>
    <col min="13318" max="13318" width="18.625" style="319" customWidth="1"/>
    <col min="13319" max="13319" width="7.75" style="319" customWidth="1"/>
    <col min="13320" max="13320" width="2.375" style="319" customWidth="1"/>
    <col min="13321" max="13321" width="7.75" style="319" customWidth="1"/>
    <col min="13322" max="13568" width="9" style="319"/>
    <col min="13569" max="13569" width="9.625" style="319" customWidth="1"/>
    <col min="13570" max="13570" width="7.25" style="319" customWidth="1"/>
    <col min="13571" max="13571" width="9.625" style="319" customWidth="1"/>
    <col min="13572" max="13572" width="9" style="319"/>
    <col min="13573" max="13573" width="20" style="319" bestFit="1" customWidth="1"/>
    <col min="13574" max="13574" width="18.625" style="319" customWidth="1"/>
    <col min="13575" max="13575" width="7.75" style="319" customWidth="1"/>
    <col min="13576" max="13576" width="2.375" style="319" customWidth="1"/>
    <col min="13577" max="13577" width="7.75" style="319" customWidth="1"/>
    <col min="13578" max="13824" width="9" style="319"/>
    <col min="13825" max="13825" width="9.625" style="319" customWidth="1"/>
    <col min="13826" max="13826" width="7.25" style="319" customWidth="1"/>
    <col min="13827" max="13827" width="9.625" style="319" customWidth="1"/>
    <col min="13828" max="13828" width="9" style="319"/>
    <col min="13829" max="13829" width="20" style="319" bestFit="1" customWidth="1"/>
    <col min="13830" max="13830" width="18.625" style="319" customWidth="1"/>
    <col min="13831" max="13831" width="7.75" style="319" customWidth="1"/>
    <col min="13832" max="13832" width="2.375" style="319" customWidth="1"/>
    <col min="13833" max="13833" width="7.75" style="319" customWidth="1"/>
    <col min="13834" max="14080" width="9" style="319"/>
    <col min="14081" max="14081" width="9.625" style="319" customWidth="1"/>
    <col min="14082" max="14082" width="7.25" style="319" customWidth="1"/>
    <col min="14083" max="14083" width="9.625" style="319" customWidth="1"/>
    <col min="14084" max="14084" width="9" style="319"/>
    <col min="14085" max="14085" width="20" style="319" bestFit="1" customWidth="1"/>
    <col min="14086" max="14086" width="18.625" style="319" customWidth="1"/>
    <col min="14087" max="14087" width="7.75" style="319" customWidth="1"/>
    <col min="14088" max="14088" width="2.375" style="319" customWidth="1"/>
    <col min="14089" max="14089" width="7.75" style="319" customWidth="1"/>
    <col min="14090" max="14336" width="9" style="319"/>
    <col min="14337" max="14337" width="9.625" style="319" customWidth="1"/>
    <col min="14338" max="14338" width="7.25" style="319" customWidth="1"/>
    <col min="14339" max="14339" width="9.625" style="319" customWidth="1"/>
    <col min="14340" max="14340" width="9" style="319"/>
    <col min="14341" max="14341" width="20" style="319" bestFit="1" customWidth="1"/>
    <col min="14342" max="14342" width="18.625" style="319" customWidth="1"/>
    <col min="14343" max="14343" width="7.75" style="319" customWidth="1"/>
    <col min="14344" max="14344" width="2.375" style="319" customWidth="1"/>
    <col min="14345" max="14345" width="7.75" style="319" customWidth="1"/>
    <col min="14346" max="14592" width="9" style="319"/>
    <col min="14593" max="14593" width="9.625" style="319" customWidth="1"/>
    <col min="14594" max="14594" width="7.25" style="319" customWidth="1"/>
    <col min="14595" max="14595" width="9.625" style="319" customWidth="1"/>
    <col min="14596" max="14596" width="9" style="319"/>
    <col min="14597" max="14597" width="20" style="319" bestFit="1" customWidth="1"/>
    <col min="14598" max="14598" width="18.625" style="319" customWidth="1"/>
    <col min="14599" max="14599" width="7.75" style="319" customWidth="1"/>
    <col min="14600" max="14600" width="2.375" style="319" customWidth="1"/>
    <col min="14601" max="14601" width="7.75" style="319" customWidth="1"/>
    <col min="14602" max="14848" width="9" style="319"/>
    <col min="14849" max="14849" width="9.625" style="319" customWidth="1"/>
    <col min="14850" max="14850" width="7.25" style="319" customWidth="1"/>
    <col min="14851" max="14851" width="9.625" style="319" customWidth="1"/>
    <col min="14852" max="14852" width="9" style="319"/>
    <col min="14853" max="14853" width="20" style="319" bestFit="1" customWidth="1"/>
    <col min="14854" max="14854" width="18.625" style="319" customWidth="1"/>
    <col min="14855" max="14855" width="7.75" style="319" customWidth="1"/>
    <col min="14856" max="14856" width="2.375" style="319" customWidth="1"/>
    <col min="14857" max="14857" width="7.75" style="319" customWidth="1"/>
    <col min="14858" max="15104" width="9" style="319"/>
    <col min="15105" max="15105" width="9.625" style="319" customWidth="1"/>
    <col min="15106" max="15106" width="7.25" style="319" customWidth="1"/>
    <col min="15107" max="15107" width="9.625" style="319" customWidth="1"/>
    <col min="15108" max="15108" width="9" style="319"/>
    <col min="15109" max="15109" width="20" style="319" bestFit="1" customWidth="1"/>
    <col min="15110" max="15110" width="18.625" style="319" customWidth="1"/>
    <col min="15111" max="15111" width="7.75" style="319" customWidth="1"/>
    <col min="15112" max="15112" width="2.375" style="319" customWidth="1"/>
    <col min="15113" max="15113" width="7.75" style="319" customWidth="1"/>
    <col min="15114" max="15360" width="9" style="319"/>
    <col min="15361" max="15361" width="9.625" style="319" customWidth="1"/>
    <col min="15362" max="15362" width="7.25" style="319" customWidth="1"/>
    <col min="15363" max="15363" width="9.625" style="319" customWidth="1"/>
    <col min="15364" max="15364" width="9" style="319"/>
    <col min="15365" max="15365" width="20" style="319" bestFit="1" customWidth="1"/>
    <col min="15366" max="15366" width="18.625" style="319" customWidth="1"/>
    <col min="15367" max="15367" width="7.75" style="319" customWidth="1"/>
    <col min="15368" max="15368" width="2.375" style="319" customWidth="1"/>
    <col min="15369" max="15369" width="7.75" style="319" customWidth="1"/>
    <col min="15370" max="15616" width="9" style="319"/>
    <col min="15617" max="15617" width="9.625" style="319" customWidth="1"/>
    <col min="15618" max="15618" width="7.25" style="319" customWidth="1"/>
    <col min="15619" max="15619" width="9.625" style="319" customWidth="1"/>
    <col min="15620" max="15620" width="9" style="319"/>
    <col min="15621" max="15621" width="20" style="319" bestFit="1" customWidth="1"/>
    <col min="15622" max="15622" width="18.625" style="319" customWidth="1"/>
    <col min="15623" max="15623" width="7.75" style="319" customWidth="1"/>
    <col min="15624" max="15624" width="2.375" style="319" customWidth="1"/>
    <col min="15625" max="15625" width="7.75" style="319" customWidth="1"/>
    <col min="15626" max="15872" width="9" style="319"/>
    <col min="15873" max="15873" width="9.625" style="319" customWidth="1"/>
    <col min="15874" max="15874" width="7.25" style="319" customWidth="1"/>
    <col min="15875" max="15875" width="9.625" style="319" customWidth="1"/>
    <col min="15876" max="15876" width="9" style="319"/>
    <col min="15877" max="15877" width="20" style="319" bestFit="1" customWidth="1"/>
    <col min="15878" max="15878" width="18.625" style="319" customWidth="1"/>
    <col min="15879" max="15879" width="7.75" style="319" customWidth="1"/>
    <col min="15880" max="15880" width="2.375" style="319" customWidth="1"/>
    <col min="15881" max="15881" width="7.75" style="319" customWidth="1"/>
    <col min="15882" max="16128" width="9" style="319"/>
    <col min="16129" max="16129" width="9.625" style="319" customWidth="1"/>
    <col min="16130" max="16130" width="7.25" style="319" customWidth="1"/>
    <col min="16131" max="16131" width="9.625" style="319" customWidth="1"/>
    <col min="16132" max="16132" width="9" style="319"/>
    <col min="16133" max="16133" width="20" style="319" bestFit="1" customWidth="1"/>
    <col min="16134" max="16134" width="18.625" style="319" customWidth="1"/>
    <col min="16135" max="16135" width="7.75" style="319" customWidth="1"/>
    <col min="16136" max="16136" width="2.375" style="319" customWidth="1"/>
    <col min="16137" max="16137" width="7.75" style="319" customWidth="1"/>
    <col min="16138" max="16384" width="9" style="319"/>
  </cols>
  <sheetData>
    <row r="1" spans="1:8" ht="21" customHeight="1" x14ac:dyDescent="0.2">
      <c r="A1" s="314"/>
      <c r="B1" s="315"/>
      <c r="C1" s="316"/>
      <c r="D1" s="317"/>
      <c r="E1" s="317"/>
      <c r="F1" s="317"/>
      <c r="G1" s="317"/>
      <c r="H1" s="318"/>
    </row>
    <row r="2" spans="1:8" ht="24" x14ac:dyDescent="0.25">
      <c r="A2" s="555" t="s">
        <v>160</v>
      </c>
      <c r="B2" s="556"/>
      <c r="C2" s="556"/>
      <c r="D2" s="556"/>
      <c r="E2" s="556"/>
      <c r="F2" s="556"/>
      <c r="G2" s="556"/>
      <c r="H2" s="557"/>
    </row>
    <row r="3" spans="1:8" ht="30" customHeight="1" x14ac:dyDescent="0.2">
      <c r="A3" s="558"/>
      <c r="B3" s="556"/>
      <c r="C3" s="556"/>
      <c r="D3" s="556"/>
      <c r="E3" s="556"/>
      <c r="F3" s="556"/>
      <c r="G3" s="556"/>
      <c r="H3" s="557"/>
    </row>
    <row r="4" spans="1:8" x14ac:dyDescent="0.2">
      <c r="A4" s="141"/>
      <c r="B4" s="320"/>
      <c r="C4" s="321"/>
      <c r="D4" s="38"/>
      <c r="E4" s="38"/>
      <c r="F4" s="38"/>
      <c r="G4" s="38"/>
      <c r="H4" s="322"/>
    </row>
    <row r="5" spans="1:8" x14ac:dyDescent="0.2">
      <c r="A5" s="323"/>
      <c r="B5" s="324"/>
      <c r="C5" s="324"/>
      <c r="D5" s="324"/>
      <c r="E5" s="324"/>
      <c r="F5" s="324"/>
      <c r="G5" s="324"/>
      <c r="H5" s="325"/>
    </row>
    <row r="6" spans="1:8" ht="23.25" customHeight="1" x14ac:dyDescent="0.15">
      <c r="A6" s="326"/>
      <c r="B6" s="327" t="s">
        <v>161</v>
      </c>
      <c r="C6" s="328"/>
      <c r="D6" s="329" t="s">
        <v>162</v>
      </c>
      <c r="E6" s="329"/>
      <c r="F6" s="330"/>
      <c r="G6" s="330"/>
      <c r="H6" s="322"/>
    </row>
    <row r="7" spans="1:8" s="336" customFormat="1" ht="17.100000000000001" customHeight="1" x14ac:dyDescent="0.15">
      <c r="A7" s="331"/>
      <c r="B7" s="332">
        <v>1</v>
      </c>
      <c r="C7" s="333"/>
      <c r="D7" s="330" t="s">
        <v>163</v>
      </c>
      <c r="E7" s="330"/>
      <c r="F7" s="330"/>
      <c r="G7" s="334"/>
      <c r="H7" s="335"/>
    </row>
    <row r="8" spans="1:8" s="336" customFormat="1" ht="17.100000000000001" customHeight="1" x14ac:dyDescent="0.15">
      <c r="A8" s="331"/>
      <c r="B8" s="337"/>
      <c r="C8" s="333"/>
      <c r="D8" s="330"/>
      <c r="E8" s="330"/>
      <c r="F8" s="330"/>
      <c r="G8" s="330"/>
      <c r="H8" s="335"/>
    </row>
    <row r="9" spans="1:8" s="336" customFormat="1" ht="17.100000000000001" customHeight="1" x14ac:dyDescent="0.15">
      <c r="A9" s="331"/>
      <c r="B9" s="338">
        <v>2</v>
      </c>
      <c r="C9" s="333"/>
      <c r="D9" s="330" t="s">
        <v>164</v>
      </c>
      <c r="E9" s="330"/>
      <c r="F9" s="330"/>
      <c r="G9" s="334"/>
      <c r="H9" s="335"/>
    </row>
    <row r="10" spans="1:8" s="336" customFormat="1" ht="17.100000000000001" customHeight="1" x14ac:dyDescent="0.15">
      <c r="A10" s="331"/>
      <c r="B10" s="337"/>
      <c r="C10" s="333"/>
      <c r="D10" s="330"/>
      <c r="E10" s="330"/>
      <c r="F10" s="330"/>
      <c r="G10" s="330"/>
      <c r="H10" s="335"/>
    </row>
    <row r="11" spans="1:8" s="336" customFormat="1" ht="17.100000000000001" customHeight="1" x14ac:dyDescent="0.15">
      <c r="A11" s="331"/>
      <c r="B11" s="339">
        <v>3</v>
      </c>
      <c r="C11" s="333"/>
      <c r="D11" s="330" t="s">
        <v>165</v>
      </c>
      <c r="E11" s="330"/>
      <c r="F11" s="330"/>
      <c r="G11" s="334"/>
      <c r="H11" s="335"/>
    </row>
    <row r="12" spans="1:8" s="336" customFormat="1" ht="17.100000000000001" customHeight="1" x14ac:dyDescent="0.15">
      <c r="A12" s="331"/>
      <c r="B12" s="337"/>
      <c r="C12" s="333"/>
      <c r="D12" s="330"/>
      <c r="E12" s="330"/>
      <c r="F12" s="330"/>
      <c r="G12" s="330"/>
      <c r="H12" s="335"/>
    </row>
    <row r="13" spans="1:8" s="336" customFormat="1" ht="17.100000000000001" customHeight="1" x14ac:dyDescent="0.15">
      <c r="A13" s="331"/>
      <c r="B13" s="468">
        <v>4</v>
      </c>
      <c r="C13" s="333"/>
      <c r="D13" s="330" t="s">
        <v>166</v>
      </c>
      <c r="E13" s="330"/>
      <c r="F13" s="330"/>
      <c r="G13" s="334"/>
      <c r="H13" s="335"/>
    </row>
    <row r="14" spans="1:8" s="336" customFormat="1" ht="17.100000000000001" customHeight="1" x14ac:dyDescent="0.15">
      <c r="A14" s="331"/>
      <c r="B14" s="337" t="s">
        <v>167</v>
      </c>
      <c r="C14" s="333"/>
      <c r="D14" s="330"/>
      <c r="E14" s="330"/>
      <c r="F14" s="330"/>
      <c r="G14" s="330"/>
      <c r="H14" s="335"/>
    </row>
    <row r="15" spans="1:8" s="336" customFormat="1" ht="17.100000000000001" customHeight="1" x14ac:dyDescent="0.15">
      <c r="A15" s="331"/>
      <c r="B15" s="340">
        <v>5</v>
      </c>
      <c r="C15" s="341"/>
      <c r="D15" s="330" t="s">
        <v>168</v>
      </c>
      <c r="E15" s="330"/>
      <c r="F15" s="330"/>
      <c r="G15" s="334"/>
      <c r="H15" s="335"/>
    </row>
    <row r="16" spans="1:8" s="336" customFormat="1" ht="17.100000000000001" customHeight="1" x14ac:dyDescent="0.15">
      <c r="A16" s="331"/>
      <c r="B16" s="337"/>
      <c r="C16" s="333"/>
      <c r="D16" s="330"/>
      <c r="E16" s="330"/>
      <c r="F16" s="330"/>
      <c r="G16" s="330"/>
      <c r="H16" s="335"/>
    </row>
    <row r="17" spans="1:8" s="336" customFormat="1" ht="17.100000000000001" customHeight="1" x14ac:dyDescent="0.15">
      <c r="A17" s="331"/>
      <c r="B17" s="342">
        <v>6</v>
      </c>
      <c r="C17" s="333"/>
      <c r="D17" s="330" t="s">
        <v>169</v>
      </c>
      <c r="E17" s="330"/>
      <c r="F17" s="330"/>
      <c r="G17" s="330"/>
      <c r="H17" s="335"/>
    </row>
    <row r="18" spans="1:8" s="336" customFormat="1" ht="17.100000000000001" customHeight="1" x14ac:dyDescent="0.15">
      <c r="A18" s="331"/>
      <c r="B18" s="337"/>
      <c r="C18" s="333"/>
      <c r="D18" s="330"/>
      <c r="E18" s="330"/>
      <c r="F18" s="330"/>
      <c r="G18" s="330"/>
      <c r="H18" s="335"/>
    </row>
    <row r="19" spans="1:8" s="336" customFormat="1" ht="17.100000000000001" customHeight="1" x14ac:dyDescent="0.15">
      <c r="A19" s="331"/>
      <c r="B19" s="343">
        <v>7</v>
      </c>
      <c r="C19" s="333"/>
      <c r="D19" s="330" t="s">
        <v>170</v>
      </c>
      <c r="E19" s="330"/>
      <c r="F19" s="330"/>
      <c r="G19" s="330"/>
      <c r="H19" s="335"/>
    </row>
    <row r="20" spans="1:8" s="336" customFormat="1" ht="17.100000000000001" customHeight="1" x14ac:dyDescent="0.15">
      <c r="A20" s="331"/>
      <c r="B20" s="337"/>
      <c r="C20" s="333"/>
      <c r="D20" s="330"/>
      <c r="E20" s="330"/>
      <c r="F20" s="330"/>
      <c r="G20" s="330"/>
      <c r="H20" s="335"/>
    </row>
    <row r="21" spans="1:8" s="336" customFormat="1" ht="17.100000000000001" customHeight="1" x14ac:dyDescent="0.15">
      <c r="A21" s="331"/>
      <c r="B21" s="344">
        <v>8</v>
      </c>
      <c r="C21" s="333"/>
      <c r="D21" s="330" t="s">
        <v>171</v>
      </c>
      <c r="E21" s="330"/>
      <c r="F21" s="330"/>
      <c r="G21" s="330"/>
      <c r="H21" s="335"/>
    </row>
    <row r="22" spans="1:8" s="336" customFormat="1" ht="17.100000000000001" customHeight="1" x14ac:dyDescent="0.15">
      <c r="A22" s="331"/>
      <c r="B22" s="337"/>
      <c r="C22" s="333"/>
      <c r="D22" s="330"/>
      <c r="E22" s="330"/>
      <c r="F22" s="330"/>
      <c r="G22" s="330"/>
      <c r="H22" s="335"/>
    </row>
    <row r="23" spans="1:8" s="336" customFormat="1" ht="17.100000000000001" customHeight="1" x14ac:dyDescent="0.15">
      <c r="A23" s="331"/>
      <c r="B23" s="345">
        <v>9</v>
      </c>
      <c r="C23" s="333"/>
      <c r="D23" s="330" t="s">
        <v>172</v>
      </c>
      <c r="E23" s="330"/>
      <c r="F23" s="330"/>
      <c r="G23" s="330"/>
      <c r="H23" s="335"/>
    </row>
    <row r="24" spans="1:8" s="336" customFormat="1" ht="17.100000000000001" customHeight="1" x14ac:dyDescent="0.15">
      <c r="A24" s="331"/>
      <c r="B24" s="337"/>
      <c r="C24" s="333"/>
      <c r="D24" s="330"/>
      <c r="E24" s="330"/>
      <c r="F24" s="330"/>
      <c r="G24" s="330"/>
      <c r="H24" s="335"/>
    </row>
    <row r="25" spans="1:8" s="336" customFormat="1" ht="17.100000000000001" customHeight="1" x14ac:dyDescent="0.15">
      <c r="A25" s="331"/>
      <c r="B25" s="346">
        <v>10</v>
      </c>
      <c r="C25" s="333"/>
      <c r="D25" s="330" t="s">
        <v>173</v>
      </c>
      <c r="E25" s="330"/>
      <c r="F25" s="330"/>
      <c r="G25" s="330"/>
      <c r="H25" s="335"/>
    </row>
    <row r="26" spans="1:8" s="336" customFormat="1" ht="17.100000000000001" customHeight="1" x14ac:dyDescent="0.15">
      <c r="A26" s="331"/>
      <c r="B26" s="337"/>
      <c r="C26" s="333"/>
      <c r="D26" s="330"/>
      <c r="E26" s="330"/>
      <c r="F26" s="330"/>
      <c r="G26" s="330"/>
      <c r="H26" s="335"/>
    </row>
    <row r="27" spans="1:8" s="336" customFormat="1" ht="17.100000000000001" customHeight="1" x14ac:dyDescent="0.15">
      <c r="A27" s="331"/>
      <c r="B27" s="347">
        <v>11</v>
      </c>
      <c r="C27" s="333"/>
      <c r="D27" s="330" t="s">
        <v>174</v>
      </c>
      <c r="E27" s="330"/>
      <c r="F27" s="330"/>
      <c r="G27" s="330"/>
      <c r="H27" s="335"/>
    </row>
    <row r="28" spans="1:8" s="336" customFormat="1" ht="17.100000000000001" customHeight="1" x14ac:dyDescent="0.15">
      <c r="A28" s="331"/>
      <c r="B28" s="337"/>
      <c r="C28" s="333"/>
      <c r="D28" s="330"/>
      <c r="E28" s="330"/>
      <c r="F28" s="330"/>
      <c r="G28" s="330"/>
      <c r="H28" s="335"/>
    </row>
    <row r="29" spans="1:8" s="336" customFormat="1" ht="17.100000000000001" customHeight="1" x14ac:dyDescent="0.15">
      <c r="A29" s="331"/>
      <c r="B29" s="372">
        <v>12</v>
      </c>
      <c r="C29" s="333"/>
      <c r="D29" s="330" t="s">
        <v>175</v>
      </c>
      <c r="E29" s="330"/>
      <c r="F29" s="330"/>
      <c r="G29" s="330"/>
      <c r="H29" s="335"/>
    </row>
    <row r="30" spans="1:8" s="336" customFormat="1" ht="17.100000000000001" customHeight="1" x14ac:dyDescent="0.15">
      <c r="A30" s="348"/>
      <c r="B30" s="349"/>
      <c r="C30" s="350"/>
      <c r="D30" s="351"/>
      <c r="E30" s="351"/>
      <c r="F30" s="351"/>
      <c r="G30" s="351"/>
      <c r="H30" s="352"/>
    </row>
    <row r="31" spans="1:8" s="336" customFormat="1" ht="17.100000000000001" customHeight="1" x14ac:dyDescent="0.15">
      <c r="A31" s="331"/>
      <c r="B31" s="372">
        <v>13</v>
      </c>
      <c r="C31" s="353"/>
      <c r="D31" s="330" t="s">
        <v>176</v>
      </c>
      <c r="E31" s="330"/>
      <c r="F31" s="330"/>
      <c r="G31" s="330"/>
      <c r="H31" s="335"/>
    </row>
    <row r="32" spans="1:8" s="336" customFormat="1" ht="17.100000000000001" customHeight="1" x14ac:dyDescent="0.15">
      <c r="A32" s="331"/>
      <c r="B32" s="337"/>
      <c r="C32" s="333"/>
      <c r="D32" s="330"/>
      <c r="E32" s="330"/>
      <c r="F32" s="330"/>
      <c r="G32" s="330"/>
      <c r="H32" s="335"/>
    </row>
    <row r="33" spans="1:8" s="336" customFormat="1" ht="17.100000000000001" customHeight="1" x14ac:dyDescent="0.15">
      <c r="A33" s="331"/>
      <c r="B33" s="372">
        <v>14</v>
      </c>
      <c r="C33" s="333"/>
      <c r="D33" s="330" t="s">
        <v>177</v>
      </c>
      <c r="E33" s="330"/>
      <c r="F33" s="330"/>
      <c r="G33" s="330"/>
      <c r="H33" s="335"/>
    </row>
    <row r="34" spans="1:8" s="336" customFormat="1" ht="17.100000000000001" customHeight="1" x14ac:dyDescent="0.15">
      <c r="A34" s="354"/>
      <c r="B34" s="337"/>
      <c r="C34" s="333"/>
      <c r="D34" s="355"/>
      <c r="E34" s="355"/>
      <c r="F34" s="355"/>
      <c r="G34" s="355"/>
      <c r="H34" s="356"/>
    </row>
    <row r="35" spans="1:8" s="336" customFormat="1" ht="17.100000000000001" customHeight="1" x14ac:dyDescent="0.15">
      <c r="A35" s="357"/>
      <c r="B35" s="372">
        <v>15</v>
      </c>
      <c r="C35" s="333"/>
      <c r="D35" s="358" t="s">
        <v>104</v>
      </c>
      <c r="E35" s="358" t="s">
        <v>178</v>
      </c>
      <c r="F35" s="358"/>
      <c r="G35" s="358"/>
      <c r="H35" s="359"/>
    </row>
    <row r="36" spans="1:8" s="336" customFormat="1" ht="17.100000000000001" customHeight="1" x14ac:dyDescent="0.15">
      <c r="A36" s="354"/>
      <c r="B36" s="360"/>
      <c r="C36" s="361"/>
      <c r="D36" s="355"/>
      <c r="E36" s="355"/>
      <c r="F36" s="355"/>
      <c r="G36" s="355"/>
      <c r="H36" s="356"/>
    </row>
    <row r="37" spans="1:8" s="336" customFormat="1" ht="17.100000000000001" customHeight="1" x14ac:dyDescent="0.15">
      <c r="A37" s="331"/>
      <c r="B37" s="372">
        <v>16</v>
      </c>
      <c r="C37" s="353"/>
      <c r="D37" s="330" t="s">
        <v>179</v>
      </c>
      <c r="E37" s="330"/>
      <c r="F37" s="330"/>
      <c r="G37" s="330"/>
      <c r="H37" s="335"/>
    </row>
    <row r="38" spans="1:8" s="336" customFormat="1" ht="17.100000000000001" customHeight="1" x14ac:dyDescent="0.15">
      <c r="A38" s="331"/>
      <c r="B38" s="337"/>
      <c r="C38" s="333"/>
      <c r="D38" s="330"/>
      <c r="E38" s="330"/>
      <c r="F38" s="330"/>
      <c r="G38" s="330"/>
      <c r="H38" s="335"/>
    </row>
    <row r="39" spans="1:8" s="336" customFormat="1" ht="17.100000000000001" customHeight="1" x14ac:dyDescent="0.15">
      <c r="A39" s="331"/>
      <c r="B39" s="372">
        <v>17</v>
      </c>
      <c r="C39" s="353"/>
      <c r="D39" s="330" t="s">
        <v>180</v>
      </c>
      <c r="E39" s="330"/>
      <c r="F39" s="330"/>
      <c r="G39" s="330"/>
      <c r="H39" s="335"/>
    </row>
    <row r="40" spans="1:8" s="336" customFormat="1" ht="17.100000000000001" customHeight="1" x14ac:dyDescent="0.15">
      <c r="A40" s="331"/>
      <c r="B40" s="373"/>
      <c r="C40" s="353"/>
      <c r="D40" s="330"/>
      <c r="E40" s="330"/>
      <c r="F40" s="330"/>
      <c r="G40" s="330"/>
      <c r="H40" s="335"/>
    </row>
    <row r="41" spans="1:8" s="336" customFormat="1" ht="17.100000000000001" customHeight="1" x14ac:dyDescent="0.15">
      <c r="A41" s="331"/>
      <c r="B41" s="337"/>
      <c r="C41" s="362"/>
      <c r="D41" s="330"/>
      <c r="E41" s="330"/>
      <c r="F41" s="330"/>
      <c r="G41" s="330"/>
      <c r="H41" s="335"/>
    </row>
    <row r="42" spans="1:8" s="336" customFormat="1" ht="29.25" customHeight="1" x14ac:dyDescent="0.2">
      <c r="A42" s="559" t="s">
        <v>181</v>
      </c>
      <c r="B42" s="560"/>
      <c r="C42" s="560"/>
      <c r="D42" s="560"/>
      <c r="E42" s="560"/>
      <c r="F42" s="560"/>
      <c r="G42" s="560"/>
      <c r="H42" s="561"/>
    </row>
    <row r="43" spans="1:8" s="336" customFormat="1" ht="14.25" x14ac:dyDescent="0.15">
      <c r="A43" s="363"/>
      <c r="B43" s="364"/>
      <c r="C43" s="365"/>
      <c r="D43" s="366"/>
      <c r="E43" s="366"/>
      <c r="F43" s="366"/>
      <c r="G43" s="366"/>
      <c r="H43" s="367"/>
    </row>
    <row r="44" spans="1:8" s="369" customFormat="1" x14ac:dyDescent="0.2">
      <c r="A44" s="368"/>
      <c r="B44" s="320"/>
      <c r="C44" s="321"/>
      <c r="D44" s="368"/>
      <c r="E44" s="368"/>
      <c r="F44" s="368"/>
      <c r="G44" s="368"/>
      <c r="H44" s="368"/>
    </row>
    <row r="45" spans="1:8" s="369" customFormat="1" x14ac:dyDescent="0.2">
      <c r="A45" s="368"/>
      <c r="B45" s="320"/>
      <c r="C45" s="321"/>
      <c r="D45" s="368"/>
      <c r="E45" s="368"/>
      <c r="F45" s="368"/>
      <c r="G45" s="368"/>
      <c r="H45" s="368"/>
    </row>
    <row r="46" spans="1:8" s="369" customFormat="1" x14ac:dyDescent="0.2">
      <c r="A46" s="368"/>
      <c r="B46" s="320"/>
      <c r="C46" s="321"/>
      <c r="D46" s="368"/>
      <c r="E46" s="368"/>
      <c r="F46" s="368"/>
      <c r="G46" s="368"/>
      <c r="H46" s="368"/>
    </row>
    <row r="47" spans="1:8" s="369" customFormat="1" x14ac:dyDescent="0.2">
      <c r="A47" s="368"/>
      <c r="B47" s="320"/>
      <c r="C47" s="321"/>
      <c r="D47" s="368"/>
      <c r="E47" s="368"/>
      <c r="F47" s="368"/>
      <c r="G47" s="368"/>
      <c r="H47" s="368"/>
    </row>
    <row r="48" spans="1:8" s="369" customFormat="1" x14ac:dyDescent="0.2">
      <c r="A48" s="368"/>
      <c r="B48" s="320"/>
      <c r="C48" s="321"/>
      <c r="D48" s="368"/>
      <c r="E48" s="368"/>
      <c r="F48" s="368"/>
      <c r="G48" s="368"/>
      <c r="H48" s="368"/>
    </row>
    <row r="49" spans="1:8" s="369" customFormat="1" x14ac:dyDescent="0.2">
      <c r="A49" s="368"/>
      <c r="B49" s="320"/>
      <c r="C49" s="321"/>
      <c r="D49" s="368"/>
      <c r="E49" s="368"/>
      <c r="F49" s="368"/>
      <c r="G49" s="368"/>
      <c r="H49" s="368"/>
    </row>
    <row r="50" spans="1:8" s="369" customFormat="1" x14ac:dyDescent="0.2">
      <c r="A50" s="368"/>
      <c r="B50" s="320"/>
      <c r="C50" s="321"/>
      <c r="D50" s="368"/>
      <c r="E50" s="368"/>
      <c r="F50" s="368"/>
      <c r="G50" s="368"/>
      <c r="H50" s="368"/>
    </row>
    <row r="51" spans="1:8" s="369" customFormat="1" x14ac:dyDescent="0.2">
      <c r="A51" s="368"/>
      <c r="B51" s="320"/>
      <c r="C51" s="321"/>
      <c r="D51" s="368"/>
      <c r="E51" s="368"/>
      <c r="F51" s="368"/>
      <c r="G51" s="368"/>
      <c r="H51" s="368"/>
    </row>
    <row r="52" spans="1:8" s="369" customFormat="1" x14ac:dyDescent="0.2">
      <c r="A52" s="368"/>
      <c r="B52" s="320"/>
      <c r="C52" s="321"/>
      <c r="D52" s="368"/>
      <c r="E52" s="368"/>
      <c r="F52" s="368"/>
      <c r="G52" s="368"/>
      <c r="H52" s="368"/>
    </row>
    <row r="53" spans="1:8" s="369" customFormat="1" x14ac:dyDescent="0.2">
      <c r="A53" s="368"/>
      <c r="B53" s="320"/>
      <c r="C53" s="321"/>
      <c r="D53" s="368"/>
      <c r="E53" s="368"/>
      <c r="F53" s="368"/>
      <c r="G53" s="368"/>
      <c r="H53" s="368"/>
    </row>
    <row r="54" spans="1:8" s="369" customFormat="1" x14ac:dyDescent="0.2">
      <c r="A54" s="368"/>
      <c r="B54" s="320"/>
      <c r="C54" s="321"/>
      <c r="D54" s="368"/>
      <c r="E54" s="368"/>
      <c r="F54" s="368"/>
      <c r="G54" s="368"/>
      <c r="H54" s="368"/>
    </row>
    <row r="55" spans="1:8" s="369" customFormat="1" x14ac:dyDescent="0.2">
      <c r="B55" s="370"/>
      <c r="C55" s="371"/>
    </row>
    <row r="56" spans="1:8" s="369" customFormat="1" x14ac:dyDescent="0.2">
      <c r="B56" s="370"/>
      <c r="C56" s="371"/>
    </row>
    <row r="57" spans="1:8" s="369" customFormat="1" x14ac:dyDescent="0.2">
      <c r="B57" s="370"/>
      <c r="C57" s="371"/>
    </row>
    <row r="58" spans="1:8" s="369" customFormat="1" x14ac:dyDescent="0.2">
      <c r="B58" s="370"/>
      <c r="C58" s="371"/>
    </row>
    <row r="59" spans="1:8" s="369" customFormat="1" x14ac:dyDescent="0.2">
      <c r="B59" s="370"/>
      <c r="C59" s="371"/>
    </row>
    <row r="60" spans="1:8" s="369" customFormat="1" x14ac:dyDescent="0.2">
      <c r="B60" s="370"/>
      <c r="C60" s="371"/>
    </row>
    <row r="61" spans="1:8" s="369" customFormat="1" x14ac:dyDescent="0.2">
      <c r="B61" s="370"/>
      <c r="C61" s="371"/>
    </row>
    <row r="62" spans="1:8" s="369" customFormat="1" x14ac:dyDescent="0.2">
      <c r="B62" s="370"/>
      <c r="C62" s="371"/>
    </row>
    <row r="63" spans="1:8" s="369" customFormat="1" x14ac:dyDescent="0.2">
      <c r="B63" s="370"/>
      <c r="C63" s="371"/>
    </row>
    <row r="64" spans="1:8" s="369" customFormat="1" x14ac:dyDescent="0.2">
      <c r="B64" s="370"/>
      <c r="C64" s="371"/>
    </row>
    <row r="65" spans="2:3" s="369" customFormat="1" x14ac:dyDescent="0.2">
      <c r="B65" s="370"/>
      <c r="C65" s="371"/>
    </row>
    <row r="66" spans="2:3" s="369" customFormat="1" x14ac:dyDescent="0.2">
      <c r="B66" s="370"/>
      <c r="C66" s="371"/>
    </row>
    <row r="67" spans="2:3" s="369" customFormat="1" x14ac:dyDescent="0.2">
      <c r="B67" s="370"/>
      <c r="C67" s="371"/>
    </row>
    <row r="68" spans="2:3" s="369" customFormat="1" x14ac:dyDescent="0.2">
      <c r="B68" s="370"/>
      <c r="C68" s="371"/>
    </row>
    <row r="69" spans="2:3" s="369" customFormat="1" x14ac:dyDescent="0.2">
      <c r="B69" s="370"/>
      <c r="C69" s="371"/>
    </row>
    <row r="70" spans="2:3" s="369" customFormat="1" x14ac:dyDescent="0.2">
      <c r="B70" s="370"/>
      <c r="C70" s="371"/>
    </row>
    <row r="71" spans="2:3" s="369" customFormat="1" x14ac:dyDescent="0.2">
      <c r="B71" s="370"/>
      <c r="C71" s="371"/>
    </row>
    <row r="72" spans="2:3" s="369" customFormat="1" x14ac:dyDescent="0.2">
      <c r="B72" s="370"/>
      <c r="C72" s="371"/>
    </row>
    <row r="73" spans="2:3" s="369" customFormat="1" x14ac:dyDescent="0.2">
      <c r="B73" s="370"/>
      <c r="C73" s="371"/>
    </row>
    <row r="74" spans="2:3" s="369" customFormat="1" x14ac:dyDescent="0.2">
      <c r="B74" s="370"/>
      <c r="C74" s="371"/>
    </row>
    <row r="75" spans="2:3" s="369" customFormat="1" x14ac:dyDescent="0.2">
      <c r="B75" s="370"/>
      <c r="C75" s="371"/>
    </row>
    <row r="76" spans="2:3" s="369" customFormat="1" x14ac:dyDescent="0.2">
      <c r="B76" s="370"/>
      <c r="C76" s="371"/>
    </row>
    <row r="77" spans="2:3" s="369" customFormat="1" x14ac:dyDescent="0.2">
      <c r="B77" s="370"/>
      <c r="C77" s="371"/>
    </row>
    <row r="78" spans="2:3" s="369" customFormat="1" x14ac:dyDescent="0.2">
      <c r="B78" s="370"/>
      <c r="C78" s="371"/>
    </row>
    <row r="79" spans="2:3" s="369" customFormat="1" x14ac:dyDescent="0.2">
      <c r="B79" s="370"/>
      <c r="C79" s="371"/>
    </row>
    <row r="80" spans="2:3" s="369" customFormat="1" x14ac:dyDescent="0.2">
      <c r="B80" s="370"/>
      <c r="C80" s="371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E32" sqref="E32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8"/>
      <c r="B1" s="579"/>
      <c r="C1" s="579"/>
      <c r="D1" s="579"/>
      <c r="E1" s="579"/>
      <c r="F1" s="579"/>
      <c r="G1" s="579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218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16728</v>
      </c>
      <c r="D22" s="9">
        <v>18419</v>
      </c>
      <c r="E22" s="109">
        <v>101.3</v>
      </c>
      <c r="F22" s="41">
        <f>SUM(C22/D22*100)</f>
        <v>90.819262717845703</v>
      </c>
      <c r="G22" s="96"/>
    </row>
    <row r="23" spans="1:9" x14ac:dyDescent="0.15">
      <c r="A23" s="95">
        <v>2</v>
      </c>
      <c r="B23" s="7" t="s">
        <v>151</v>
      </c>
      <c r="C23" s="9">
        <v>11421</v>
      </c>
      <c r="D23" s="9">
        <v>11103</v>
      </c>
      <c r="E23" s="109">
        <v>105</v>
      </c>
      <c r="F23" s="41">
        <f>SUM(C23/D23*100)</f>
        <v>102.86409078627399</v>
      </c>
      <c r="G23" s="96"/>
    </row>
    <row r="24" spans="1:9" x14ac:dyDescent="0.15">
      <c r="A24" s="95">
        <v>3</v>
      </c>
      <c r="B24" s="7" t="s">
        <v>107</v>
      </c>
      <c r="C24" s="9">
        <v>11286</v>
      </c>
      <c r="D24" s="9">
        <v>13591</v>
      </c>
      <c r="E24" s="109">
        <v>145.19999999999999</v>
      </c>
      <c r="F24" s="41">
        <f t="shared" ref="F24:F32" si="0">SUM(C24/D24*100)</f>
        <v>83.040247222426615</v>
      </c>
      <c r="G24" s="96"/>
    </row>
    <row r="25" spans="1:9" x14ac:dyDescent="0.15">
      <c r="A25" s="95">
        <v>4</v>
      </c>
      <c r="B25" s="7" t="s">
        <v>208</v>
      </c>
      <c r="C25" s="9">
        <v>8118</v>
      </c>
      <c r="D25" s="9">
        <v>5828</v>
      </c>
      <c r="E25" s="109">
        <v>107.2</v>
      </c>
      <c r="F25" s="41">
        <f t="shared" si="0"/>
        <v>139.29306794783801</v>
      </c>
      <c r="G25" s="96"/>
    </row>
    <row r="26" spans="1:9" ht="13.5" customHeight="1" x14ac:dyDescent="0.15">
      <c r="A26" s="95">
        <v>5</v>
      </c>
      <c r="B26" s="7" t="s">
        <v>115</v>
      </c>
      <c r="C26" s="9">
        <v>6339</v>
      </c>
      <c r="D26" s="6">
        <v>5350</v>
      </c>
      <c r="E26" s="109">
        <v>108</v>
      </c>
      <c r="F26" s="41">
        <f t="shared" si="0"/>
        <v>118.48598130841121</v>
      </c>
      <c r="G26" s="96"/>
    </row>
    <row r="27" spans="1:9" ht="13.5" customHeight="1" x14ac:dyDescent="0.15">
      <c r="A27" s="95">
        <v>6</v>
      </c>
      <c r="B27" s="7" t="s">
        <v>114</v>
      </c>
      <c r="C27" s="9">
        <v>5769</v>
      </c>
      <c r="D27" s="9">
        <v>5947</v>
      </c>
      <c r="E27" s="109">
        <v>101.3</v>
      </c>
      <c r="F27" s="41">
        <f t="shared" si="0"/>
        <v>97.006894232386074</v>
      </c>
      <c r="G27" s="96"/>
    </row>
    <row r="28" spans="1:9" ht="13.5" customHeight="1" x14ac:dyDescent="0.15">
      <c r="A28" s="95">
        <v>7</v>
      </c>
      <c r="B28" s="7" t="s">
        <v>105</v>
      </c>
      <c r="C28" s="101">
        <v>5406</v>
      </c>
      <c r="D28" s="101">
        <v>4034</v>
      </c>
      <c r="E28" s="109">
        <v>100.8</v>
      </c>
      <c r="F28" s="41">
        <f t="shared" si="0"/>
        <v>134.01090728805156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3577</v>
      </c>
      <c r="D29" s="101">
        <v>2768</v>
      </c>
      <c r="E29" s="109">
        <v>118.5</v>
      </c>
      <c r="F29" s="41">
        <f t="shared" si="0"/>
        <v>129.22687861271675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2989</v>
      </c>
      <c r="D30" s="101">
        <v>3360</v>
      </c>
      <c r="E30" s="109">
        <v>98.7</v>
      </c>
      <c r="F30" s="41">
        <f t="shared" si="0"/>
        <v>88.958333333333329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2509</v>
      </c>
      <c r="D31" s="98">
        <v>2346</v>
      </c>
      <c r="E31" s="110">
        <v>106.7</v>
      </c>
      <c r="F31" s="41">
        <f t="shared" si="0"/>
        <v>106.94799658994032</v>
      </c>
      <c r="G31" s="99"/>
    </row>
    <row r="32" spans="1:9" ht="13.5" customHeight="1" thickBot="1" x14ac:dyDescent="0.2">
      <c r="A32" s="80"/>
      <c r="B32" s="81" t="s">
        <v>58</v>
      </c>
      <c r="C32" s="82">
        <v>85943</v>
      </c>
      <c r="D32" s="82">
        <v>87037</v>
      </c>
      <c r="E32" s="83">
        <v>107.4</v>
      </c>
      <c r="F32" s="107">
        <f t="shared" si="0"/>
        <v>98.743063294920546</v>
      </c>
      <c r="G32" s="121">
        <v>86.7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101468</v>
      </c>
      <c r="D54" s="9">
        <v>115291</v>
      </c>
      <c r="E54" s="41">
        <v>97.9</v>
      </c>
      <c r="F54" s="41">
        <f t="shared" ref="F54:F64" si="1">SUM(C54/D54*100)</f>
        <v>88.010339055086689</v>
      </c>
      <c r="G54" s="96"/>
      <c r="K54" s="324"/>
    </row>
    <row r="55" spans="1:11" x14ac:dyDescent="0.15">
      <c r="A55" s="95">
        <v>2</v>
      </c>
      <c r="B55" s="301" t="s">
        <v>109</v>
      </c>
      <c r="C55" s="9">
        <v>23570</v>
      </c>
      <c r="D55" s="9">
        <v>20724</v>
      </c>
      <c r="E55" s="41">
        <v>109.9</v>
      </c>
      <c r="F55" s="41">
        <f t="shared" si="1"/>
        <v>113.73287010229684</v>
      </c>
      <c r="G55" s="96"/>
    </row>
    <row r="56" spans="1:11" x14ac:dyDescent="0.15">
      <c r="A56" s="95">
        <v>3</v>
      </c>
      <c r="B56" s="301" t="s">
        <v>107</v>
      </c>
      <c r="C56" s="9">
        <v>21655</v>
      </c>
      <c r="D56" s="9">
        <v>14982</v>
      </c>
      <c r="E56" s="41">
        <v>112.6</v>
      </c>
      <c r="F56" s="41">
        <f t="shared" si="1"/>
        <v>144.54011480443199</v>
      </c>
      <c r="G56" s="96"/>
    </row>
    <row r="57" spans="1:11" x14ac:dyDescent="0.15">
      <c r="A57" s="95">
        <v>4</v>
      </c>
      <c r="B57" s="301" t="s">
        <v>115</v>
      </c>
      <c r="C57" s="9">
        <v>19140</v>
      </c>
      <c r="D57" s="9">
        <v>19353</v>
      </c>
      <c r="E57" s="459">
        <v>101.5</v>
      </c>
      <c r="F57" s="41">
        <f t="shared" si="1"/>
        <v>98.899395442567041</v>
      </c>
      <c r="G57" s="96"/>
    </row>
    <row r="58" spans="1:11" x14ac:dyDescent="0.15">
      <c r="A58" s="95">
        <v>5</v>
      </c>
      <c r="B58" s="301" t="s">
        <v>114</v>
      </c>
      <c r="C58" s="9">
        <v>11568</v>
      </c>
      <c r="D58" s="9">
        <v>10537</v>
      </c>
      <c r="E58" s="41">
        <v>91.3</v>
      </c>
      <c r="F58" s="229">
        <f t="shared" si="1"/>
        <v>109.78456866280726</v>
      </c>
      <c r="G58" s="96"/>
    </row>
    <row r="59" spans="1:11" x14ac:dyDescent="0.15">
      <c r="A59" s="95">
        <v>6</v>
      </c>
      <c r="B59" s="301" t="s">
        <v>86</v>
      </c>
      <c r="C59" s="9">
        <v>10209</v>
      </c>
      <c r="D59" s="9">
        <v>13633</v>
      </c>
      <c r="E59" s="41">
        <v>88.7</v>
      </c>
      <c r="F59" s="41">
        <f t="shared" si="1"/>
        <v>74.884471502970726</v>
      </c>
      <c r="G59" s="96"/>
    </row>
    <row r="60" spans="1:11" x14ac:dyDescent="0.15">
      <c r="A60" s="95">
        <v>7</v>
      </c>
      <c r="B60" s="301" t="s">
        <v>87</v>
      </c>
      <c r="C60" s="9">
        <v>10107</v>
      </c>
      <c r="D60" s="9">
        <v>11068</v>
      </c>
      <c r="E60" s="142">
        <v>102.6</v>
      </c>
      <c r="F60" s="41">
        <f t="shared" si="1"/>
        <v>91.317311167329237</v>
      </c>
      <c r="G60" s="96"/>
    </row>
    <row r="61" spans="1:11" x14ac:dyDescent="0.15">
      <c r="A61" s="95">
        <v>8</v>
      </c>
      <c r="B61" s="301" t="s">
        <v>108</v>
      </c>
      <c r="C61" s="9">
        <v>9577</v>
      </c>
      <c r="D61" s="9">
        <v>10504</v>
      </c>
      <c r="E61" s="41">
        <v>102.6</v>
      </c>
      <c r="F61" s="41">
        <f t="shared" si="1"/>
        <v>91.174790555978674</v>
      </c>
      <c r="G61" s="96"/>
    </row>
    <row r="62" spans="1:11" x14ac:dyDescent="0.15">
      <c r="A62" s="95">
        <v>9</v>
      </c>
      <c r="B62" s="301" t="s">
        <v>159</v>
      </c>
      <c r="C62" s="9">
        <v>8073</v>
      </c>
      <c r="D62" s="9">
        <v>5466</v>
      </c>
      <c r="E62" s="41">
        <v>108.4</v>
      </c>
      <c r="F62" s="41">
        <f t="shared" si="1"/>
        <v>147.69484083424808</v>
      </c>
      <c r="G62" s="96"/>
    </row>
    <row r="63" spans="1:11" ht="14.25" thickBot="1" x14ac:dyDescent="0.2">
      <c r="A63" s="100">
        <v>10</v>
      </c>
      <c r="B63" s="301" t="s">
        <v>215</v>
      </c>
      <c r="C63" s="101">
        <v>4590</v>
      </c>
      <c r="D63" s="101">
        <v>3958</v>
      </c>
      <c r="E63" s="102">
        <v>95.9</v>
      </c>
      <c r="F63" s="41">
        <f t="shared" si="1"/>
        <v>115.9676604345629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231175</v>
      </c>
      <c r="D64" s="106">
        <v>240975</v>
      </c>
      <c r="E64" s="107">
        <v>100.4</v>
      </c>
      <c r="F64" s="297">
        <f t="shared" si="1"/>
        <v>95.933188090050834</v>
      </c>
      <c r="G64" s="121">
        <v>58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J53" sqref="J5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218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301" t="s">
        <v>113</v>
      </c>
      <c r="C22" s="9">
        <v>84070</v>
      </c>
      <c r="D22" s="9">
        <v>66190</v>
      </c>
      <c r="E22" s="41">
        <v>96.2</v>
      </c>
      <c r="F22" s="41">
        <f>SUM(C22/D22*100)</f>
        <v>127.01314397945309</v>
      </c>
      <c r="G22" s="96"/>
    </row>
    <row r="23" spans="1:11" x14ac:dyDescent="0.15">
      <c r="A23" s="28">
        <v>2</v>
      </c>
      <c r="B23" s="301" t="s">
        <v>105</v>
      </c>
      <c r="C23" s="9">
        <v>41007</v>
      </c>
      <c r="D23" s="9">
        <v>38894</v>
      </c>
      <c r="E23" s="41">
        <v>105.9</v>
      </c>
      <c r="F23" s="41">
        <f t="shared" ref="F23:F32" si="0">SUM(C23/D23*100)</f>
        <v>105.43271455751531</v>
      </c>
      <c r="G23" s="96"/>
    </row>
    <row r="24" spans="1:11" ht="13.5" customHeight="1" x14ac:dyDescent="0.15">
      <c r="A24" s="28">
        <v>3</v>
      </c>
      <c r="B24" s="301" t="s">
        <v>209</v>
      </c>
      <c r="C24" s="9">
        <v>37211</v>
      </c>
      <c r="D24" s="9">
        <v>50859</v>
      </c>
      <c r="E24" s="66">
        <v>85.1</v>
      </c>
      <c r="F24" s="41">
        <f t="shared" si="0"/>
        <v>73.165024872687241</v>
      </c>
      <c r="G24" s="96"/>
    </row>
    <row r="25" spans="1:11" x14ac:dyDescent="0.15">
      <c r="A25" s="28">
        <v>4</v>
      </c>
      <c r="B25" s="301" t="s">
        <v>213</v>
      </c>
      <c r="C25" s="9">
        <v>27254</v>
      </c>
      <c r="D25" s="9">
        <v>22770</v>
      </c>
      <c r="E25" s="41">
        <v>70.900000000000006</v>
      </c>
      <c r="F25" s="41">
        <f t="shared" si="0"/>
        <v>119.69257795344753</v>
      </c>
      <c r="G25" s="96"/>
    </row>
    <row r="26" spans="1:11" x14ac:dyDescent="0.15">
      <c r="A26" s="28">
        <v>5</v>
      </c>
      <c r="B26" s="301" t="s">
        <v>115</v>
      </c>
      <c r="C26" s="9">
        <v>26468</v>
      </c>
      <c r="D26" s="9">
        <v>20814</v>
      </c>
      <c r="E26" s="41">
        <v>103.2</v>
      </c>
      <c r="F26" s="41">
        <f t="shared" si="0"/>
        <v>127.16440857115403</v>
      </c>
      <c r="G26" s="96"/>
    </row>
    <row r="27" spans="1:11" ht="13.5" customHeight="1" x14ac:dyDescent="0.15">
      <c r="A27" s="28">
        <v>6</v>
      </c>
      <c r="B27" s="301" t="s">
        <v>109</v>
      </c>
      <c r="C27" s="9">
        <v>22045</v>
      </c>
      <c r="D27" s="9">
        <v>19272</v>
      </c>
      <c r="E27" s="41">
        <v>103.7</v>
      </c>
      <c r="F27" s="41">
        <f t="shared" si="0"/>
        <v>114.38875051888751</v>
      </c>
      <c r="G27" s="96"/>
      <c r="K27" t="s">
        <v>195</v>
      </c>
    </row>
    <row r="28" spans="1:11" ht="13.5" customHeight="1" x14ac:dyDescent="0.15">
      <c r="A28" s="28">
        <v>7</v>
      </c>
      <c r="B28" s="301" t="s">
        <v>87</v>
      </c>
      <c r="C28" s="9">
        <v>20387</v>
      </c>
      <c r="D28" s="9">
        <v>18668</v>
      </c>
      <c r="E28" s="450">
        <v>102.7</v>
      </c>
      <c r="F28" s="229">
        <f t="shared" si="0"/>
        <v>109.2082708377973</v>
      </c>
      <c r="G28" s="96"/>
    </row>
    <row r="29" spans="1:11" x14ac:dyDescent="0.15">
      <c r="A29" s="28">
        <v>8</v>
      </c>
      <c r="B29" s="301" t="s">
        <v>84</v>
      </c>
      <c r="C29" s="9">
        <v>17858</v>
      </c>
      <c r="D29" s="9">
        <v>14504</v>
      </c>
      <c r="E29" s="41">
        <v>96.2</v>
      </c>
      <c r="F29" s="41">
        <f t="shared" si="0"/>
        <v>123.12465526751242</v>
      </c>
      <c r="G29" s="96"/>
    </row>
    <row r="30" spans="1:11" x14ac:dyDescent="0.15">
      <c r="A30" s="28">
        <v>9</v>
      </c>
      <c r="B30" s="301" t="s">
        <v>86</v>
      </c>
      <c r="C30" s="9">
        <v>17327</v>
      </c>
      <c r="D30" s="9">
        <v>14889</v>
      </c>
      <c r="E30" s="41">
        <v>100.5</v>
      </c>
      <c r="F30" s="229">
        <f t="shared" si="0"/>
        <v>116.37450466787563</v>
      </c>
      <c r="G30" s="96"/>
    </row>
    <row r="31" spans="1:11" ht="14.25" thickBot="1" x14ac:dyDescent="0.2">
      <c r="A31" s="108">
        <v>10</v>
      </c>
      <c r="B31" s="301" t="s">
        <v>110</v>
      </c>
      <c r="C31" s="101">
        <v>17210</v>
      </c>
      <c r="D31" s="101">
        <v>15647</v>
      </c>
      <c r="E31" s="102">
        <v>115.6</v>
      </c>
      <c r="F31" s="102">
        <f t="shared" si="0"/>
        <v>109.98913529750112</v>
      </c>
      <c r="G31" s="104"/>
    </row>
    <row r="32" spans="1:11" ht="14.25" thickBot="1" x14ac:dyDescent="0.2">
      <c r="A32" s="80"/>
      <c r="B32" s="81" t="s">
        <v>63</v>
      </c>
      <c r="C32" s="82">
        <v>401483</v>
      </c>
      <c r="D32" s="82">
        <v>379283</v>
      </c>
      <c r="E32" s="85">
        <v>96</v>
      </c>
      <c r="F32" s="107">
        <f t="shared" si="0"/>
        <v>105.85314923157642</v>
      </c>
      <c r="G32" s="121">
        <v>48.5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21" t="s">
        <v>87</v>
      </c>
      <c r="C54" s="9">
        <v>29327</v>
      </c>
      <c r="D54" s="9">
        <v>39632</v>
      </c>
      <c r="E54" s="109">
        <v>104.5</v>
      </c>
      <c r="F54" s="41">
        <f>SUM(C54/D54*100)</f>
        <v>73.998284214775936</v>
      </c>
      <c r="G54" s="96"/>
    </row>
    <row r="55" spans="1:8" x14ac:dyDescent="0.15">
      <c r="A55" s="95">
        <v>2</v>
      </c>
      <c r="B55" s="301" t="s">
        <v>84</v>
      </c>
      <c r="C55" s="9">
        <v>10656</v>
      </c>
      <c r="D55" s="9">
        <v>9711</v>
      </c>
      <c r="E55" s="109">
        <v>99.9</v>
      </c>
      <c r="F55" s="41">
        <f t="shared" ref="F55:F64" si="1">SUM(C55/D55*100)</f>
        <v>109.73123262279888</v>
      </c>
      <c r="G55" s="96"/>
    </row>
    <row r="56" spans="1:8" x14ac:dyDescent="0.15">
      <c r="A56" s="95">
        <v>3</v>
      </c>
      <c r="B56" s="301" t="s">
        <v>107</v>
      </c>
      <c r="C56" s="9">
        <v>6994</v>
      </c>
      <c r="D56" s="9">
        <v>1537</v>
      </c>
      <c r="E56" s="109">
        <v>113.3</v>
      </c>
      <c r="F56" s="41">
        <f t="shared" si="1"/>
        <v>455.04229017566684</v>
      </c>
      <c r="G56" s="96"/>
    </row>
    <row r="57" spans="1:8" x14ac:dyDescent="0.15">
      <c r="A57" s="95">
        <v>4</v>
      </c>
      <c r="B57" s="301" t="s">
        <v>152</v>
      </c>
      <c r="C57" s="9">
        <v>2686</v>
      </c>
      <c r="D57" s="9">
        <v>1041</v>
      </c>
      <c r="E57" s="109">
        <v>134.69999999999999</v>
      </c>
      <c r="F57" s="41">
        <f t="shared" si="1"/>
        <v>258.02113352545632</v>
      </c>
      <c r="G57" s="96"/>
      <c r="H57" s="63"/>
    </row>
    <row r="58" spans="1:8" x14ac:dyDescent="0.15">
      <c r="A58" s="95">
        <v>5</v>
      </c>
      <c r="B58" s="301" t="s">
        <v>115</v>
      </c>
      <c r="C58" s="9">
        <v>2100</v>
      </c>
      <c r="D58" s="9">
        <v>1468</v>
      </c>
      <c r="E58" s="70">
        <v>79.900000000000006</v>
      </c>
      <c r="F58" s="41">
        <f t="shared" si="1"/>
        <v>143.0517711171662</v>
      </c>
      <c r="G58" s="96"/>
    </row>
    <row r="59" spans="1:8" x14ac:dyDescent="0.15">
      <c r="A59" s="95">
        <v>6</v>
      </c>
      <c r="B59" s="301" t="s">
        <v>113</v>
      </c>
      <c r="C59" s="9">
        <v>2007</v>
      </c>
      <c r="D59" s="9">
        <v>2599</v>
      </c>
      <c r="E59" s="109">
        <v>93.1</v>
      </c>
      <c r="F59" s="41">
        <f t="shared" si="1"/>
        <v>77.222008464794158</v>
      </c>
      <c r="G59" s="96"/>
    </row>
    <row r="60" spans="1:8" x14ac:dyDescent="0.15">
      <c r="A60" s="95">
        <v>7</v>
      </c>
      <c r="B60" s="301" t="s">
        <v>159</v>
      </c>
      <c r="C60" s="9">
        <v>1371</v>
      </c>
      <c r="D60" s="9">
        <v>0</v>
      </c>
      <c r="E60" s="109">
        <v>100</v>
      </c>
      <c r="F60" s="545" t="s">
        <v>238</v>
      </c>
      <c r="G60" s="96"/>
    </row>
    <row r="61" spans="1:8" x14ac:dyDescent="0.15">
      <c r="A61" s="95">
        <v>8</v>
      </c>
      <c r="B61" s="301" t="s">
        <v>105</v>
      </c>
      <c r="C61" s="9">
        <v>1290</v>
      </c>
      <c r="D61" s="9">
        <v>1105</v>
      </c>
      <c r="E61" s="538">
        <v>100.9</v>
      </c>
      <c r="F61" s="41">
        <f t="shared" si="1"/>
        <v>116.74208144796381</v>
      </c>
      <c r="G61" s="96"/>
    </row>
    <row r="62" spans="1:8" x14ac:dyDescent="0.15">
      <c r="A62" s="95">
        <v>9</v>
      </c>
      <c r="B62" s="301" t="s">
        <v>231</v>
      </c>
      <c r="C62" s="9">
        <v>1136</v>
      </c>
      <c r="D62" s="9">
        <v>710</v>
      </c>
      <c r="E62" s="109">
        <v>104.9</v>
      </c>
      <c r="F62" s="229">
        <f t="shared" si="1"/>
        <v>160</v>
      </c>
      <c r="G62" s="96"/>
    </row>
    <row r="63" spans="1:8" ht="14.25" thickBot="1" x14ac:dyDescent="0.2">
      <c r="A63" s="97">
        <v>10</v>
      </c>
      <c r="B63" s="301" t="s">
        <v>208</v>
      </c>
      <c r="C63" s="98">
        <v>1067</v>
      </c>
      <c r="D63" s="98">
        <v>639</v>
      </c>
      <c r="E63" s="110">
        <v>105.6</v>
      </c>
      <c r="F63" s="41">
        <f t="shared" si="1"/>
        <v>166.97965571205006</v>
      </c>
      <c r="G63" s="99"/>
    </row>
    <row r="64" spans="1:8" ht="14.25" thickBot="1" x14ac:dyDescent="0.2">
      <c r="A64" s="80"/>
      <c r="B64" s="81" t="s">
        <v>59</v>
      </c>
      <c r="C64" s="82">
        <v>61009</v>
      </c>
      <c r="D64" s="82">
        <v>64327</v>
      </c>
      <c r="E64" s="83">
        <v>100.4</v>
      </c>
      <c r="F64" s="107">
        <f t="shared" si="1"/>
        <v>94.841979262207161</v>
      </c>
      <c r="G64" s="121">
        <v>91.1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J53" sqref="J5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218</v>
      </c>
      <c r="D20" s="74" t="s">
        <v>210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301" t="s">
        <v>107</v>
      </c>
      <c r="C21" s="9">
        <v>24324</v>
      </c>
      <c r="D21" s="9">
        <v>20899</v>
      </c>
      <c r="E21" s="109">
        <v>118.6</v>
      </c>
      <c r="F21" s="41">
        <f t="shared" ref="F21:F31" si="0">SUM(C21/D21*100)</f>
        <v>116.38834393990143</v>
      </c>
      <c r="G21" s="96"/>
    </row>
    <row r="22" spans="1:7" x14ac:dyDescent="0.15">
      <c r="A22" s="95">
        <v>2</v>
      </c>
      <c r="B22" s="301" t="s">
        <v>115</v>
      </c>
      <c r="C22" s="9">
        <v>21597</v>
      </c>
      <c r="D22" s="9">
        <v>23945</v>
      </c>
      <c r="E22" s="109">
        <v>76.3</v>
      </c>
      <c r="F22" s="41">
        <f t="shared" si="0"/>
        <v>90.194195030277726</v>
      </c>
      <c r="G22" s="96"/>
    </row>
    <row r="23" spans="1:7" ht="13.5" customHeight="1" x14ac:dyDescent="0.15">
      <c r="A23" s="95">
        <v>3</v>
      </c>
      <c r="B23" s="301" t="s">
        <v>186</v>
      </c>
      <c r="C23" s="9">
        <v>17016</v>
      </c>
      <c r="D23" s="9">
        <v>14096</v>
      </c>
      <c r="E23" s="109">
        <v>105.2</v>
      </c>
      <c r="F23" s="41">
        <f t="shared" si="0"/>
        <v>120.71509648127127</v>
      </c>
      <c r="G23" s="96"/>
    </row>
    <row r="24" spans="1:7" ht="13.5" customHeight="1" x14ac:dyDescent="0.15">
      <c r="A24" s="95">
        <v>4</v>
      </c>
      <c r="B24" s="301" t="s">
        <v>109</v>
      </c>
      <c r="C24" s="9">
        <v>12076</v>
      </c>
      <c r="D24" s="9">
        <v>8164</v>
      </c>
      <c r="E24" s="109">
        <v>133.30000000000001</v>
      </c>
      <c r="F24" s="41">
        <f t="shared" si="0"/>
        <v>147.91768740813328</v>
      </c>
      <c r="G24" s="96"/>
    </row>
    <row r="25" spans="1:7" ht="13.5" customHeight="1" x14ac:dyDescent="0.15">
      <c r="A25" s="95">
        <v>5</v>
      </c>
      <c r="B25" s="301" t="s">
        <v>108</v>
      </c>
      <c r="C25" s="9">
        <v>10572</v>
      </c>
      <c r="D25" s="9">
        <v>8534</v>
      </c>
      <c r="E25" s="109">
        <v>116.9</v>
      </c>
      <c r="F25" s="41">
        <f t="shared" si="0"/>
        <v>123.88094680103117</v>
      </c>
      <c r="G25" s="96"/>
    </row>
    <row r="26" spans="1:7" ht="13.5" customHeight="1" x14ac:dyDescent="0.15">
      <c r="A26" s="95">
        <v>6</v>
      </c>
      <c r="B26" s="301" t="s">
        <v>105</v>
      </c>
      <c r="C26" s="9">
        <v>8247</v>
      </c>
      <c r="D26" s="9">
        <v>12932</v>
      </c>
      <c r="E26" s="109">
        <v>92.8</v>
      </c>
      <c r="F26" s="229">
        <f t="shared" si="0"/>
        <v>63.77203835446953</v>
      </c>
      <c r="G26" s="96"/>
    </row>
    <row r="27" spans="1:7" ht="13.5" customHeight="1" x14ac:dyDescent="0.15">
      <c r="A27" s="95">
        <v>7</v>
      </c>
      <c r="B27" s="301" t="s">
        <v>159</v>
      </c>
      <c r="C27" s="9">
        <v>4119</v>
      </c>
      <c r="D27" s="9">
        <v>4060</v>
      </c>
      <c r="E27" s="109">
        <v>91.6</v>
      </c>
      <c r="F27" s="229">
        <f t="shared" si="0"/>
        <v>101.45320197044335</v>
      </c>
      <c r="G27" s="96"/>
    </row>
    <row r="28" spans="1:7" ht="13.5" customHeight="1" x14ac:dyDescent="0.15">
      <c r="A28" s="95">
        <v>8</v>
      </c>
      <c r="B28" s="301" t="s">
        <v>114</v>
      </c>
      <c r="C28" s="9">
        <v>3373</v>
      </c>
      <c r="D28" s="9">
        <v>3236</v>
      </c>
      <c r="E28" s="109">
        <v>87.2</v>
      </c>
      <c r="F28" s="41">
        <f t="shared" si="0"/>
        <v>104.2336217552534</v>
      </c>
      <c r="G28" s="96"/>
    </row>
    <row r="29" spans="1:7" ht="13.5" customHeight="1" x14ac:dyDescent="0.15">
      <c r="A29" s="95">
        <v>9</v>
      </c>
      <c r="B29" s="301" t="s">
        <v>110</v>
      </c>
      <c r="C29" s="111">
        <v>3205</v>
      </c>
      <c r="D29" s="101">
        <v>3246</v>
      </c>
      <c r="E29" s="112">
        <v>94.6</v>
      </c>
      <c r="F29" s="41">
        <f t="shared" si="0"/>
        <v>98.736906962415276</v>
      </c>
      <c r="G29" s="96"/>
    </row>
    <row r="30" spans="1:7" ht="13.5" customHeight="1" thickBot="1" x14ac:dyDescent="0.2">
      <c r="A30" s="100">
        <v>10</v>
      </c>
      <c r="B30" s="301" t="s">
        <v>86</v>
      </c>
      <c r="C30" s="101">
        <v>3031</v>
      </c>
      <c r="D30" s="101">
        <v>3122</v>
      </c>
      <c r="E30" s="112">
        <v>95.7</v>
      </c>
      <c r="F30" s="229">
        <f t="shared" si="0"/>
        <v>97.085201793721978</v>
      </c>
      <c r="G30" s="104"/>
    </row>
    <row r="31" spans="1:7" ht="13.5" customHeight="1" thickBot="1" x14ac:dyDescent="0.2">
      <c r="A31" s="80"/>
      <c r="B31" s="81" t="s">
        <v>65</v>
      </c>
      <c r="C31" s="82">
        <v>120306</v>
      </c>
      <c r="D31" s="82">
        <v>117723</v>
      </c>
      <c r="E31" s="83">
        <v>99.9</v>
      </c>
      <c r="F31" s="107">
        <f t="shared" si="0"/>
        <v>102.19413368670523</v>
      </c>
      <c r="G31" s="121">
        <v>93.9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218</v>
      </c>
      <c r="D53" s="74" t="s">
        <v>210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301" t="s">
        <v>86</v>
      </c>
      <c r="C54" s="6">
        <v>90236</v>
      </c>
      <c r="D54" s="9">
        <v>95739</v>
      </c>
      <c r="E54" s="41">
        <v>99.9</v>
      </c>
      <c r="F54" s="41">
        <f t="shared" ref="F54:F64" si="1">SUM(C54/D54*100)</f>
        <v>94.252081179038854</v>
      </c>
      <c r="G54" s="96"/>
    </row>
    <row r="55" spans="1:7" x14ac:dyDescent="0.15">
      <c r="A55" s="95">
        <v>2</v>
      </c>
      <c r="B55" s="301" t="s">
        <v>110</v>
      </c>
      <c r="C55" s="6">
        <v>38207</v>
      </c>
      <c r="D55" s="9">
        <v>26918</v>
      </c>
      <c r="E55" s="41">
        <v>94.3</v>
      </c>
      <c r="F55" s="41">
        <f t="shared" si="1"/>
        <v>141.93847982762463</v>
      </c>
      <c r="G55" s="96"/>
    </row>
    <row r="56" spans="1:7" x14ac:dyDescent="0.15">
      <c r="A56" s="95">
        <v>3</v>
      </c>
      <c r="B56" s="301" t="s">
        <v>105</v>
      </c>
      <c r="C56" s="6">
        <v>26211</v>
      </c>
      <c r="D56" s="9">
        <v>25812</v>
      </c>
      <c r="E56" s="459">
        <v>101.2</v>
      </c>
      <c r="F56" s="41">
        <f t="shared" si="1"/>
        <v>101.54579265457926</v>
      </c>
      <c r="G56" s="96"/>
    </row>
    <row r="57" spans="1:7" x14ac:dyDescent="0.15">
      <c r="A57" s="95">
        <v>4</v>
      </c>
      <c r="B57" s="301" t="s">
        <v>152</v>
      </c>
      <c r="C57" s="6">
        <v>24781</v>
      </c>
      <c r="D57" s="6">
        <v>20580</v>
      </c>
      <c r="E57" s="41">
        <v>106.9</v>
      </c>
      <c r="F57" s="41">
        <f t="shared" si="1"/>
        <v>120.41302235179788</v>
      </c>
      <c r="G57" s="96"/>
    </row>
    <row r="58" spans="1:7" x14ac:dyDescent="0.15">
      <c r="A58" s="95">
        <v>5</v>
      </c>
      <c r="B58" s="301" t="s">
        <v>87</v>
      </c>
      <c r="C58" s="6">
        <v>23274</v>
      </c>
      <c r="D58" s="9">
        <v>25116</v>
      </c>
      <c r="E58" s="41">
        <v>119.1</v>
      </c>
      <c r="F58" s="41">
        <f t="shared" si="1"/>
        <v>92.666029622551363</v>
      </c>
      <c r="G58" s="96"/>
    </row>
    <row r="59" spans="1:7" x14ac:dyDescent="0.15">
      <c r="A59" s="95">
        <v>6</v>
      </c>
      <c r="B59" s="301" t="s">
        <v>108</v>
      </c>
      <c r="C59" s="6">
        <v>21718</v>
      </c>
      <c r="D59" s="9">
        <v>19060</v>
      </c>
      <c r="E59" s="41">
        <v>99.7</v>
      </c>
      <c r="F59" s="41">
        <f t="shared" si="1"/>
        <v>113.94543546694649</v>
      </c>
      <c r="G59" s="96"/>
    </row>
    <row r="60" spans="1:7" x14ac:dyDescent="0.15">
      <c r="A60" s="95">
        <v>7</v>
      </c>
      <c r="B60" s="301" t="s">
        <v>151</v>
      </c>
      <c r="C60" s="6">
        <v>17905</v>
      </c>
      <c r="D60" s="9">
        <v>12634</v>
      </c>
      <c r="E60" s="41">
        <v>101.3</v>
      </c>
      <c r="F60" s="41">
        <f t="shared" si="1"/>
        <v>141.72075352224155</v>
      </c>
      <c r="G60" s="96"/>
    </row>
    <row r="61" spans="1:7" x14ac:dyDescent="0.15">
      <c r="A61" s="95">
        <v>8</v>
      </c>
      <c r="B61" s="301" t="s">
        <v>114</v>
      </c>
      <c r="C61" s="6">
        <v>16153</v>
      </c>
      <c r="D61" s="101">
        <v>12725</v>
      </c>
      <c r="E61" s="41">
        <v>99</v>
      </c>
      <c r="F61" s="41">
        <f t="shared" si="1"/>
        <v>126.93909626719058</v>
      </c>
      <c r="G61" s="96"/>
    </row>
    <row r="62" spans="1:7" x14ac:dyDescent="0.15">
      <c r="A62" s="95">
        <v>9</v>
      </c>
      <c r="B62" s="301" t="s">
        <v>107</v>
      </c>
      <c r="C62" s="111">
        <v>13614</v>
      </c>
      <c r="D62" s="101">
        <v>7328</v>
      </c>
      <c r="E62" s="102">
        <v>90.1</v>
      </c>
      <c r="F62" s="41">
        <f t="shared" si="1"/>
        <v>185.78056768558952</v>
      </c>
      <c r="G62" s="96"/>
    </row>
    <row r="63" spans="1:7" ht="14.25" thickBot="1" x14ac:dyDescent="0.2">
      <c r="A63" s="100">
        <v>10</v>
      </c>
      <c r="B63" s="301" t="s">
        <v>84</v>
      </c>
      <c r="C63" s="111">
        <v>13379</v>
      </c>
      <c r="D63" s="101">
        <v>15201</v>
      </c>
      <c r="E63" s="102">
        <v>113.2</v>
      </c>
      <c r="F63" s="102">
        <f t="shared" si="1"/>
        <v>88.013946450891396</v>
      </c>
      <c r="G63" s="104"/>
    </row>
    <row r="64" spans="1:7" ht="14.25" thickBot="1" x14ac:dyDescent="0.2">
      <c r="A64" s="80"/>
      <c r="B64" s="81" t="s">
        <v>61</v>
      </c>
      <c r="C64" s="82">
        <v>339648</v>
      </c>
      <c r="D64" s="82">
        <v>314927</v>
      </c>
      <c r="E64" s="85">
        <v>102</v>
      </c>
      <c r="F64" s="107">
        <f t="shared" si="1"/>
        <v>107.84975565766035</v>
      </c>
      <c r="G64" s="121">
        <v>76.900000000000006</v>
      </c>
    </row>
    <row r="65" spans="4:9" x14ac:dyDescent="0.15">
      <c r="D65" s="529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E71" sqref="E71"/>
    </sheetView>
  </sheetViews>
  <sheetFormatPr defaultRowHeight="13.5" x14ac:dyDescent="0.15"/>
  <cols>
    <col min="1" max="1" width="9.375" style="312" customWidth="1"/>
    <col min="2" max="2" width="6.625" style="312" customWidth="1"/>
    <col min="3" max="3" width="6.875" style="312" customWidth="1"/>
    <col min="4" max="4" width="6.125" style="312" customWidth="1"/>
    <col min="5" max="5" width="6.625" style="312" customWidth="1"/>
    <col min="6" max="13" width="6.125" style="312" customWidth="1"/>
    <col min="14" max="14" width="8.625" style="312" customWidth="1"/>
    <col min="15" max="15" width="8.375" style="312" customWidth="1"/>
    <col min="16" max="16" width="5" style="312" customWidth="1"/>
    <col min="17" max="17" width="11.25" style="212" customWidth="1"/>
    <col min="18" max="18" width="12.5" style="312" customWidth="1"/>
    <col min="19" max="26" width="7.625" style="312" customWidth="1"/>
    <col min="27" max="16384" width="9" style="312"/>
  </cols>
  <sheetData>
    <row r="6" spans="1:17" x14ac:dyDescent="0.15">
      <c r="Q6" s="417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217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216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/>
      <c r="G21" s="206"/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7"/>
      <c r="R42" s="387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7"/>
      <c r="R43" s="387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7"/>
      <c r="R44" s="387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217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7"/>
      <c r="R45" s="387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216</v>
      </c>
      <c r="B46" s="215">
        <v>83.7</v>
      </c>
      <c r="C46" s="215">
        <v>85.3</v>
      </c>
      <c r="D46" s="215">
        <v>80</v>
      </c>
      <c r="E46" s="215">
        <v>85.9</v>
      </c>
      <c r="F46" s="215"/>
      <c r="G46" s="215"/>
      <c r="H46" s="215"/>
      <c r="I46" s="215"/>
      <c r="J46" s="215"/>
      <c r="K46" s="215"/>
      <c r="L46" s="215"/>
      <c r="M46" s="281"/>
      <c r="N46" s="288"/>
      <c r="O46" s="283"/>
      <c r="P46" s="200"/>
      <c r="Q46" s="387"/>
      <c r="R46" s="387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91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90">
        <v>96.5</v>
      </c>
      <c r="P66" s="23"/>
      <c r="Q66" s="389"/>
      <c r="R66" s="389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90">
        <f>ROUND(N67/N66*100,1)</f>
        <v>115.8</v>
      </c>
      <c r="P67" s="23"/>
      <c r="Q67" s="479"/>
      <c r="R67" s="479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9"/>
      <c r="R68" s="479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217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9"/>
      <c r="R69" s="479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216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/>
      <c r="G70" s="206"/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80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E76" sqref="E76"/>
    </sheetView>
  </sheetViews>
  <sheetFormatPr defaultRowHeight="13.5" x14ac:dyDescent="0.15"/>
  <cols>
    <col min="1" max="1" width="7.625" style="312" customWidth="1"/>
    <col min="2" max="7" width="6.125" style="312" customWidth="1"/>
    <col min="8" max="8" width="6.25" style="312" customWidth="1"/>
    <col min="9" max="10" width="6.125" style="312" customWidth="1"/>
    <col min="11" max="11" width="6.125" style="1" customWidth="1"/>
    <col min="12" max="13" width="6.125" style="312" customWidth="1"/>
    <col min="14" max="16" width="7.625" style="312" customWidth="1"/>
    <col min="17" max="17" width="8.375" style="312" customWidth="1"/>
    <col min="18" max="18" width="10.125" style="312" customWidth="1"/>
    <col min="19" max="23" width="7.625" style="312" customWidth="1"/>
    <col min="24" max="24" width="7.625" style="213" customWidth="1"/>
    <col min="25" max="26" width="7.625" style="312" customWidth="1"/>
    <col min="27" max="16384" width="9" style="312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217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226</v>
      </c>
      <c r="B23" s="215">
        <v>11.4</v>
      </c>
      <c r="C23" s="215">
        <v>13.5</v>
      </c>
      <c r="D23" s="215">
        <v>13.7</v>
      </c>
      <c r="E23" s="215">
        <v>13.4</v>
      </c>
      <c r="F23" s="215"/>
      <c r="G23" s="215"/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60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217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226</v>
      </c>
      <c r="B47" s="215">
        <v>22.9</v>
      </c>
      <c r="C47" s="215">
        <v>22.7</v>
      </c>
      <c r="D47" s="215">
        <v>23</v>
      </c>
      <c r="E47" s="215">
        <v>23.1</v>
      </c>
      <c r="F47" s="215"/>
      <c r="G47" s="215"/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8"/>
      <c r="R71" s="388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8"/>
      <c r="R72" s="388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2"/>
      <c r="R73" s="392"/>
    </row>
    <row r="74" spans="1:26" ht="11.1" customHeight="1" x14ac:dyDescent="0.15">
      <c r="A74" s="10" t="s">
        <v>217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2"/>
      <c r="R74" s="392"/>
    </row>
    <row r="75" spans="1:26" ht="11.1" customHeight="1" x14ac:dyDescent="0.15">
      <c r="A75" s="10" t="s">
        <v>226</v>
      </c>
      <c r="B75" s="206">
        <v>50.6</v>
      </c>
      <c r="C75" s="206">
        <v>59.7</v>
      </c>
      <c r="D75" s="206">
        <v>59.2</v>
      </c>
      <c r="E75" s="206">
        <v>58</v>
      </c>
      <c r="F75" s="206"/>
      <c r="G75" s="206"/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E89" sqref="E89"/>
    </sheetView>
  </sheetViews>
  <sheetFormatPr defaultColWidth="7.625" defaultRowHeight="9.9499999999999993" customHeight="1" x14ac:dyDescent="0.15"/>
  <cols>
    <col min="1" max="1" width="7.625" style="312" customWidth="1"/>
    <col min="2" max="13" width="6.125" style="312" customWidth="1"/>
    <col min="14" max="16384" width="7.625" style="312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217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216</v>
      </c>
      <c r="B29" s="215">
        <v>18</v>
      </c>
      <c r="C29" s="215">
        <v>21.8</v>
      </c>
      <c r="D29" s="215">
        <v>22.1</v>
      </c>
      <c r="E29" s="215">
        <v>19</v>
      </c>
      <c r="F29" s="215"/>
      <c r="G29" s="215"/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5">
        <v>114.2</v>
      </c>
      <c r="P54" s="218"/>
      <c r="Q54" s="393"/>
      <c r="R54" s="393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5">
        <f>ROUND(N55/N54*100,1)</f>
        <v>95.5</v>
      </c>
      <c r="P55" s="218"/>
      <c r="Q55" s="393"/>
      <c r="R55" s="393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5">
        <f t="shared" ref="O56:O57" si="2">ROUND(N56/N55*100,1)</f>
        <v>105.6</v>
      </c>
      <c r="P56" s="218"/>
      <c r="Q56" s="393"/>
      <c r="R56" s="393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217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5">
        <f t="shared" si="2"/>
        <v>101.9</v>
      </c>
      <c r="P57" s="218"/>
      <c r="Q57" s="393"/>
      <c r="R57" s="393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216</v>
      </c>
      <c r="B58" s="215">
        <v>40.5</v>
      </c>
      <c r="C58" s="215">
        <v>42.5</v>
      </c>
      <c r="D58" s="215">
        <v>41.8</v>
      </c>
      <c r="E58" s="215">
        <v>40.1</v>
      </c>
      <c r="F58" s="215"/>
      <c r="G58" s="215"/>
      <c r="H58" s="215"/>
      <c r="I58" s="215"/>
      <c r="J58" s="215"/>
      <c r="K58" s="215"/>
      <c r="L58" s="215"/>
      <c r="M58" s="215"/>
      <c r="N58" s="288"/>
      <c r="O58" s="395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5">
        <v>90.1</v>
      </c>
      <c r="Q84" s="394"/>
      <c r="R84" s="394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5">
        <f>ROUND(N85/N84*100,1)</f>
        <v>112.9</v>
      </c>
      <c r="Q85" s="394"/>
      <c r="R85" s="394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5">
        <f t="shared" ref="O86:O87" si="4">ROUND(N86/N85*100,1)</f>
        <v>98.5</v>
      </c>
      <c r="Q86" s="394"/>
      <c r="R86" s="394"/>
    </row>
    <row r="87" spans="1:18" s="212" customFormat="1" ht="11.1" customHeight="1" x14ac:dyDescent="0.15">
      <c r="A87" s="10" t="s">
        <v>217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5">
        <f t="shared" si="4"/>
        <v>93.4</v>
      </c>
      <c r="Q87" s="394"/>
      <c r="R87" s="394"/>
    </row>
    <row r="88" spans="1:18" ht="11.1" customHeight="1" x14ac:dyDescent="0.15">
      <c r="A88" s="10" t="s">
        <v>216</v>
      </c>
      <c r="B88" s="206">
        <v>43.5</v>
      </c>
      <c r="C88" s="208">
        <v>50</v>
      </c>
      <c r="D88" s="206">
        <v>53.2</v>
      </c>
      <c r="E88" s="206">
        <v>48.5</v>
      </c>
      <c r="F88" s="206"/>
      <c r="G88" s="206"/>
      <c r="H88" s="208"/>
      <c r="I88" s="206"/>
      <c r="J88" s="206"/>
      <c r="K88" s="206"/>
      <c r="L88" s="206"/>
      <c r="M88" s="206"/>
      <c r="N88" s="287"/>
      <c r="O88" s="395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8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Q65" sqref="Q65"/>
    </sheetView>
  </sheetViews>
  <sheetFormatPr defaultRowHeight="9.9499999999999993" customHeight="1" x14ac:dyDescent="0.15"/>
  <cols>
    <col min="1" max="1" width="7.625" style="312" customWidth="1"/>
    <col min="2" max="13" width="6.125" style="312" customWidth="1"/>
    <col min="14" max="26" width="7.625" style="312" customWidth="1"/>
    <col min="27" max="16384" width="9" style="312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3"/>
      <c r="R25" s="393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3"/>
      <c r="R26" s="393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9">
        <f>SUM(B27:M27)</f>
        <v>553.70000000000005</v>
      </c>
      <c r="O27" s="283">
        <f t="shared" ref="O27:O28" si="0">ROUND(N27/N26*100,1)</f>
        <v>115.8</v>
      </c>
      <c r="P27" s="218"/>
      <c r="Q27" s="393"/>
      <c r="R27" s="393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217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9">
        <f>SUM(B28:M28)</f>
        <v>678.8</v>
      </c>
      <c r="O28" s="283">
        <f t="shared" si="0"/>
        <v>122.6</v>
      </c>
      <c r="P28" s="218"/>
      <c r="Q28" s="393"/>
      <c r="R28" s="393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227</v>
      </c>
      <c r="B29" s="220">
        <v>47.8</v>
      </c>
      <c r="C29" s="220">
        <v>44.8</v>
      </c>
      <c r="D29" s="220">
        <v>52.1</v>
      </c>
      <c r="E29" s="220">
        <v>55.6</v>
      </c>
      <c r="F29" s="220"/>
      <c r="G29" s="220"/>
      <c r="H29" s="220"/>
      <c r="I29" s="220"/>
      <c r="J29" s="220"/>
      <c r="K29" s="220"/>
      <c r="L29" s="220"/>
      <c r="M29" s="220"/>
      <c r="N29" s="419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217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227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/>
      <c r="G58" s="220"/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30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8"/>
      <c r="R84" s="388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8"/>
      <c r="R85" s="388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8"/>
      <c r="R86" s="388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217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8"/>
      <c r="R87" s="388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227</v>
      </c>
      <c r="B88" s="15">
        <v>71.8</v>
      </c>
      <c r="C88" s="15">
        <v>67.900000000000006</v>
      </c>
      <c r="D88" s="15">
        <v>86.3</v>
      </c>
      <c r="E88" s="15">
        <v>91.1</v>
      </c>
      <c r="F88" s="15"/>
      <c r="G88" s="15"/>
      <c r="H88" s="15"/>
      <c r="I88" s="15"/>
      <c r="J88" s="15"/>
      <c r="K88" s="15"/>
      <c r="L88" s="15"/>
      <c r="M88" s="15"/>
      <c r="N88" s="287">
        <f>SUM(B88:M88)/12</f>
        <v>26.425000000000001</v>
      </c>
      <c r="O88" s="208">
        <f t="shared" si="2"/>
        <v>27.6</v>
      </c>
      <c r="P88" s="57"/>
      <c r="Q88" s="481"/>
      <c r="R88" s="481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5"/>
      <c r="D89" s="490"/>
    </row>
    <row r="90" spans="1:26" s="512" customFormat="1" ht="9.9499999999999993" customHeight="1" x14ac:dyDescent="0.15">
      <c r="D90" s="49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E89" sqref="E89"/>
    </sheetView>
  </sheetViews>
  <sheetFormatPr defaultRowHeight="9.9499999999999993" customHeight="1" x14ac:dyDescent="0.15"/>
  <cols>
    <col min="1" max="1" width="8" style="499" customWidth="1"/>
    <col min="2" max="13" width="6.125" style="499" customWidth="1"/>
    <col min="14" max="26" width="7.625" style="499" customWidth="1"/>
    <col min="27" max="16384" width="9" style="499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4" t="s">
        <v>196</v>
      </c>
      <c r="B25" s="485">
        <v>65.8</v>
      </c>
      <c r="C25" s="485">
        <v>77.2</v>
      </c>
      <c r="D25" s="485">
        <v>98.6</v>
      </c>
      <c r="E25" s="485">
        <v>102.1</v>
      </c>
      <c r="F25" s="485">
        <v>107.9</v>
      </c>
      <c r="G25" s="485">
        <v>110.2</v>
      </c>
      <c r="H25" s="485">
        <v>110.1</v>
      </c>
      <c r="I25" s="485">
        <v>92.2</v>
      </c>
      <c r="J25" s="485">
        <v>93.8</v>
      </c>
      <c r="K25" s="485">
        <v>96.7</v>
      </c>
      <c r="L25" s="485">
        <v>111.1</v>
      </c>
      <c r="M25" s="485">
        <v>104.1</v>
      </c>
      <c r="N25" s="288">
        <f>SUM(B25:M25)</f>
        <v>1169.8</v>
      </c>
      <c r="O25" s="283">
        <v>117</v>
      </c>
      <c r="P25" s="218"/>
      <c r="Q25" s="393"/>
      <c r="R25" s="393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4" t="s">
        <v>203</v>
      </c>
      <c r="B26" s="485">
        <v>86.4</v>
      </c>
      <c r="C26" s="485">
        <v>105.9</v>
      </c>
      <c r="D26" s="485">
        <v>115.8</v>
      </c>
      <c r="E26" s="485">
        <v>124.6</v>
      </c>
      <c r="F26" s="485">
        <v>121.9</v>
      </c>
      <c r="G26" s="485">
        <v>135.4</v>
      </c>
      <c r="H26" s="485">
        <v>137.80000000000001</v>
      </c>
      <c r="I26" s="485">
        <v>127</v>
      </c>
      <c r="J26" s="485">
        <v>126.1</v>
      </c>
      <c r="K26" s="485">
        <v>125.2</v>
      </c>
      <c r="L26" s="485">
        <v>122.8</v>
      </c>
      <c r="M26" s="485">
        <v>110</v>
      </c>
      <c r="N26" s="486">
        <f>SUM(B26:M26)</f>
        <v>1438.8999999999999</v>
      </c>
      <c r="O26" s="487">
        <f>ROUND(N26/N25*100,1)</f>
        <v>123</v>
      </c>
      <c r="P26" s="491"/>
      <c r="Q26" s="492"/>
      <c r="R26" s="492"/>
      <c r="S26" s="491"/>
      <c r="T26" s="491"/>
      <c r="U26" s="491"/>
      <c r="V26" s="491"/>
      <c r="W26" s="491"/>
      <c r="X26" s="491"/>
      <c r="Y26" s="491"/>
      <c r="Z26" s="491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4" t="s">
        <v>206</v>
      </c>
      <c r="B27" s="485">
        <v>91</v>
      </c>
      <c r="C27" s="485">
        <v>88.5</v>
      </c>
      <c r="D27" s="485">
        <v>127.1</v>
      </c>
      <c r="E27" s="485">
        <v>123.6</v>
      </c>
      <c r="F27" s="485">
        <v>127.3</v>
      </c>
      <c r="G27" s="485">
        <v>123.9</v>
      </c>
      <c r="H27" s="485">
        <v>147.6</v>
      </c>
      <c r="I27" s="485">
        <v>123.9</v>
      </c>
      <c r="J27" s="485">
        <v>121.8</v>
      </c>
      <c r="K27" s="485">
        <v>131</v>
      </c>
      <c r="L27" s="485">
        <v>110.3</v>
      </c>
      <c r="M27" s="485">
        <v>106.5</v>
      </c>
      <c r="N27" s="486">
        <f>SUM(B27:M27)</f>
        <v>1422.5</v>
      </c>
      <c r="O27" s="487">
        <f t="shared" ref="O27:O28" si="0">ROUND(N27/N26*100,1)</f>
        <v>98.9</v>
      </c>
      <c r="P27" s="491"/>
      <c r="Q27" s="492"/>
      <c r="R27" s="492"/>
      <c r="S27" s="491"/>
      <c r="T27" s="491"/>
      <c r="U27" s="491"/>
      <c r="V27" s="491"/>
      <c r="W27" s="491"/>
      <c r="X27" s="491"/>
      <c r="Y27" s="491"/>
      <c r="Z27" s="491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4" t="s">
        <v>217</v>
      </c>
      <c r="B28" s="485">
        <v>96.4</v>
      </c>
      <c r="C28" s="485">
        <v>100.8</v>
      </c>
      <c r="D28" s="485">
        <v>119.9</v>
      </c>
      <c r="E28" s="485">
        <v>122</v>
      </c>
      <c r="F28" s="485">
        <v>123.5</v>
      </c>
      <c r="G28" s="485">
        <v>126.2</v>
      </c>
      <c r="H28" s="485">
        <v>126.9</v>
      </c>
      <c r="I28" s="485">
        <v>97.5</v>
      </c>
      <c r="J28" s="485">
        <v>114.1</v>
      </c>
      <c r="K28" s="485">
        <v>104.1</v>
      </c>
      <c r="L28" s="485">
        <v>95.1</v>
      </c>
      <c r="M28" s="485">
        <v>110</v>
      </c>
      <c r="N28" s="486">
        <f>SUM(B28:M28)</f>
        <v>1336.4999999999998</v>
      </c>
      <c r="O28" s="487">
        <f t="shared" si="0"/>
        <v>94</v>
      </c>
      <c r="P28" s="491"/>
      <c r="Q28" s="492"/>
      <c r="R28" s="492"/>
      <c r="S28" s="491"/>
      <c r="T28" s="491"/>
      <c r="U28" s="491"/>
      <c r="V28" s="491"/>
      <c r="W28" s="491"/>
      <c r="X28" s="491"/>
      <c r="Y28" s="491"/>
      <c r="Z28" s="491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4" t="s">
        <v>228</v>
      </c>
      <c r="B29" s="485">
        <v>84.4</v>
      </c>
      <c r="C29" s="485">
        <v>90.2</v>
      </c>
      <c r="D29" s="485">
        <v>113.2</v>
      </c>
      <c r="E29" s="485">
        <v>112.9</v>
      </c>
      <c r="F29" s="485"/>
      <c r="G29" s="485"/>
      <c r="H29" s="485"/>
      <c r="I29" s="485"/>
      <c r="J29" s="485"/>
      <c r="K29" s="485"/>
      <c r="L29" s="485"/>
      <c r="M29" s="485"/>
      <c r="N29" s="486"/>
      <c r="O29" s="487"/>
      <c r="P29" s="491"/>
      <c r="Q29" s="493"/>
      <c r="R29" s="493"/>
      <c r="S29" s="491"/>
      <c r="T29" s="491"/>
      <c r="U29" s="491"/>
      <c r="V29" s="491"/>
      <c r="W29" s="491"/>
      <c r="X29" s="491"/>
      <c r="Y29" s="491"/>
      <c r="Z29" s="491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7" customFormat="1" ht="11.1" customHeight="1" x14ac:dyDescent="0.15">
      <c r="A53" s="494"/>
      <c r="B53" s="495" t="s">
        <v>89</v>
      </c>
      <c r="C53" s="495" t="s">
        <v>90</v>
      </c>
      <c r="D53" s="495" t="s">
        <v>91</v>
      </c>
      <c r="E53" s="495" t="s">
        <v>92</v>
      </c>
      <c r="F53" s="495" t="s">
        <v>93</v>
      </c>
      <c r="G53" s="495" t="s">
        <v>94</v>
      </c>
      <c r="H53" s="495" t="s">
        <v>95</v>
      </c>
      <c r="I53" s="495" t="s">
        <v>96</v>
      </c>
      <c r="J53" s="495" t="s">
        <v>97</v>
      </c>
      <c r="K53" s="495" t="s">
        <v>98</v>
      </c>
      <c r="L53" s="495" t="s">
        <v>99</v>
      </c>
      <c r="M53" s="495" t="s">
        <v>100</v>
      </c>
      <c r="N53" s="496" t="s">
        <v>146</v>
      </c>
      <c r="O53" s="497" t="s">
        <v>148</v>
      </c>
      <c r="P53" s="498"/>
      <c r="Q53" s="498"/>
      <c r="R53" s="498"/>
      <c r="S53" s="498"/>
      <c r="T53" s="498"/>
      <c r="U53" s="498"/>
      <c r="V53" s="498"/>
      <c r="W53" s="498"/>
      <c r="X53" s="498"/>
      <c r="Y53" s="498"/>
      <c r="Z53" s="498"/>
      <c r="AA53" s="490"/>
      <c r="AB53" s="490"/>
      <c r="AC53" s="490"/>
      <c r="AD53" s="490"/>
      <c r="AE53" s="490"/>
      <c r="AF53" s="490"/>
      <c r="AG53" s="490"/>
      <c r="AH53" s="490"/>
      <c r="AI53" s="490"/>
      <c r="AJ53" s="490"/>
      <c r="AK53" s="490"/>
      <c r="AL53" s="490"/>
      <c r="AM53" s="490"/>
      <c r="AN53" s="490"/>
      <c r="AO53" s="490"/>
      <c r="AP53" s="490"/>
      <c r="AQ53" s="490"/>
      <c r="AR53" s="490"/>
      <c r="AS53" s="490"/>
      <c r="AT53" s="490"/>
      <c r="AU53" s="490"/>
      <c r="AV53" s="490"/>
    </row>
    <row r="54" spans="1:48" s="417" customFormat="1" ht="11.1" customHeight="1" x14ac:dyDescent="0.15">
      <c r="A54" s="484" t="s">
        <v>196</v>
      </c>
      <c r="B54" s="485">
        <v>84</v>
      </c>
      <c r="C54" s="485">
        <v>84.8</v>
      </c>
      <c r="D54" s="485">
        <v>92.1</v>
      </c>
      <c r="E54" s="485">
        <v>91.6</v>
      </c>
      <c r="F54" s="485">
        <v>101.2</v>
      </c>
      <c r="G54" s="485">
        <v>98.3</v>
      </c>
      <c r="H54" s="485">
        <v>99.7</v>
      </c>
      <c r="I54" s="485">
        <v>93.7</v>
      </c>
      <c r="J54" s="485">
        <v>97.1</v>
      </c>
      <c r="K54" s="485">
        <v>93.4</v>
      </c>
      <c r="L54" s="485">
        <v>102.6</v>
      </c>
      <c r="M54" s="485">
        <v>94.6</v>
      </c>
      <c r="N54" s="486">
        <f>SUM(B54:M54)/12</f>
        <v>94.424999999999997</v>
      </c>
      <c r="O54" s="487">
        <v>107.6</v>
      </c>
      <c r="P54" s="488"/>
      <c r="Q54" s="489"/>
      <c r="R54" s="489"/>
      <c r="S54" s="488"/>
      <c r="T54" s="488"/>
      <c r="U54" s="488"/>
      <c r="V54" s="488"/>
      <c r="W54" s="488"/>
      <c r="X54" s="488"/>
      <c r="Y54" s="488"/>
      <c r="Z54" s="488"/>
      <c r="AA54" s="490"/>
      <c r="AB54" s="490"/>
      <c r="AC54" s="490"/>
      <c r="AD54" s="490"/>
      <c r="AE54" s="490"/>
      <c r="AF54" s="490"/>
      <c r="AG54" s="490"/>
      <c r="AH54" s="490"/>
      <c r="AI54" s="490"/>
      <c r="AJ54" s="490"/>
      <c r="AK54" s="490"/>
      <c r="AL54" s="490"/>
      <c r="AM54" s="490"/>
      <c r="AN54" s="490"/>
      <c r="AO54" s="490"/>
      <c r="AP54" s="490"/>
      <c r="AQ54" s="490"/>
      <c r="AR54" s="490"/>
      <c r="AS54" s="490"/>
      <c r="AT54" s="490"/>
      <c r="AU54" s="490"/>
      <c r="AV54" s="490"/>
    </row>
    <row r="55" spans="1:48" s="417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6">
        <f>SUM(B55:M55)/12</f>
        <v>118.075</v>
      </c>
      <c r="O55" s="487">
        <f t="shared" ref="O55:O57" si="1">ROUND(N55/N54*100,1)</f>
        <v>125</v>
      </c>
      <c r="P55" s="488"/>
      <c r="Q55" s="489"/>
      <c r="R55" s="489"/>
      <c r="S55" s="488"/>
      <c r="T55" s="488"/>
      <c r="U55" s="488"/>
      <c r="V55" s="488"/>
      <c r="W55" s="488"/>
      <c r="X55" s="488"/>
      <c r="Y55" s="488"/>
      <c r="Z55" s="488"/>
      <c r="AA55" s="490"/>
      <c r="AB55" s="490"/>
      <c r="AC55" s="490"/>
      <c r="AD55" s="490"/>
      <c r="AE55" s="490"/>
      <c r="AF55" s="490"/>
      <c r="AG55" s="490"/>
      <c r="AH55" s="490"/>
      <c r="AI55" s="490"/>
      <c r="AJ55" s="490"/>
      <c r="AK55" s="490"/>
      <c r="AL55" s="490"/>
      <c r="AM55" s="490"/>
      <c r="AN55" s="490"/>
      <c r="AO55" s="490"/>
      <c r="AP55" s="490"/>
      <c r="AQ55" s="490"/>
      <c r="AR55" s="490"/>
      <c r="AS55" s="490"/>
      <c r="AT55" s="490"/>
      <c r="AU55" s="490"/>
      <c r="AV55" s="490"/>
    </row>
    <row r="56" spans="1:48" s="417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6">
        <f>SUM(B56:M56)/12</f>
        <v>127.89999999999999</v>
      </c>
      <c r="O56" s="487">
        <f t="shared" si="1"/>
        <v>108.3</v>
      </c>
      <c r="P56" s="488"/>
      <c r="Q56" s="489"/>
      <c r="R56" s="489"/>
      <c r="S56" s="488"/>
      <c r="T56" s="488"/>
      <c r="U56" s="488"/>
      <c r="V56" s="488"/>
      <c r="W56" s="488"/>
      <c r="X56" s="488"/>
      <c r="Y56" s="488"/>
      <c r="Z56" s="488"/>
      <c r="AA56" s="490"/>
    </row>
    <row r="57" spans="1:48" s="417" customFormat="1" ht="11.1" customHeight="1" x14ac:dyDescent="0.15">
      <c r="A57" s="10" t="s">
        <v>217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6">
        <f>SUM(B57:M57)/12</f>
        <v>127.17499999999997</v>
      </c>
      <c r="O57" s="487">
        <f t="shared" si="1"/>
        <v>99.4</v>
      </c>
      <c r="P57" s="488"/>
      <c r="Q57" s="489"/>
      <c r="R57" s="489"/>
      <c r="S57" s="488"/>
      <c r="T57" s="488"/>
      <c r="U57" s="488"/>
      <c r="V57" s="488"/>
      <c r="W57" s="488"/>
      <c r="X57" s="488"/>
      <c r="Y57" s="488"/>
      <c r="Z57" s="488"/>
      <c r="AA57" s="490"/>
    </row>
    <row r="58" spans="1:48" s="212" customFormat="1" ht="11.1" customHeight="1" x14ac:dyDescent="0.15">
      <c r="A58" s="10" t="s">
        <v>228</v>
      </c>
      <c r="B58" s="215">
        <v>119.6</v>
      </c>
      <c r="C58" s="215">
        <v>116.2</v>
      </c>
      <c r="D58" s="215">
        <v>120.4</v>
      </c>
      <c r="E58" s="215">
        <v>120.3</v>
      </c>
      <c r="F58" s="215"/>
      <c r="G58" s="215"/>
      <c r="H58" s="215"/>
      <c r="I58" s="215"/>
      <c r="J58" s="215"/>
      <c r="K58" s="215"/>
      <c r="L58" s="215"/>
      <c r="M58" s="215"/>
      <c r="N58" s="288"/>
      <c r="O58" s="487"/>
      <c r="P58" s="222"/>
      <c r="Q58" s="482"/>
      <c r="R58" s="48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3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7"/>
      <c r="R84" s="397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7"/>
      <c r="R85" s="397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7"/>
      <c r="R86" s="397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217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7"/>
      <c r="R87" s="397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228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/>
      <c r="G88" s="208"/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7:BC90"/>
  <sheetViews>
    <sheetView workbookViewId="0">
      <selection activeCell="Q39" sqref="Q39"/>
    </sheetView>
  </sheetViews>
  <sheetFormatPr defaultRowHeight="9.9499999999999993" customHeight="1" x14ac:dyDescent="0.15"/>
  <cols>
    <col min="1" max="1" width="7.625" style="312" customWidth="1"/>
    <col min="2" max="13" width="6.125" style="312" customWidth="1"/>
    <col min="14" max="27" width="7.625" style="312" customWidth="1"/>
    <col min="28" max="16384" width="9" style="312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3"/>
      <c r="O14" s="313"/>
    </row>
    <row r="17" spans="1:48" ht="9.9499999999999993" customHeight="1" x14ac:dyDescent="0.15">
      <c r="O17" s="313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3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3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2">
        <v>14.8</v>
      </c>
      <c r="N25" s="288">
        <f>SUM(B25:M25)</f>
        <v>175.50000000000003</v>
      </c>
      <c r="O25" s="283">
        <v>96.9</v>
      </c>
      <c r="P25" s="218"/>
      <c r="Q25" s="387"/>
      <c r="R25" s="387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2">
        <v>15.7</v>
      </c>
      <c r="N26" s="288">
        <f>SUM(B26:M26)</f>
        <v>191</v>
      </c>
      <c r="O26" s="283">
        <f>SUM(N26/N25)*100</f>
        <v>108.83190883190881</v>
      </c>
      <c r="P26" s="218"/>
      <c r="Q26" s="387"/>
      <c r="R26" s="387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2">
        <v>18.5</v>
      </c>
      <c r="N27" s="390">
        <f>SUM(B27:M27)</f>
        <v>202.7</v>
      </c>
      <c r="O27" s="283">
        <f>SUM(N27/N26)*100</f>
        <v>106.12565445026176</v>
      </c>
      <c r="P27" s="218"/>
      <c r="Q27" s="387"/>
      <c r="R27" s="387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217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2">
        <v>20.8</v>
      </c>
      <c r="N28" s="390">
        <f>SUM(B28:M28)</f>
        <v>260</v>
      </c>
      <c r="O28" s="283">
        <f>SUM(N28/N27)*100</f>
        <v>128.26837691169217</v>
      </c>
      <c r="P28" s="218"/>
      <c r="Q28" s="387"/>
      <c r="R28" s="387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229</v>
      </c>
      <c r="B29" s="215">
        <v>20.3</v>
      </c>
      <c r="C29" s="215">
        <v>21.9</v>
      </c>
      <c r="D29" s="215">
        <v>25.5</v>
      </c>
      <c r="E29" s="215">
        <v>26.2</v>
      </c>
      <c r="F29" s="215"/>
      <c r="G29" s="215"/>
      <c r="H29" s="215"/>
      <c r="I29" s="215"/>
      <c r="J29" s="215"/>
      <c r="K29" s="215"/>
      <c r="L29" s="215"/>
      <c r="M29" s="452"/>
      <c r="N29" s="390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3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217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229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/>
      <c r="G58" s="215"/>
      <c r="H58" s="215"/>
      <c r="I58" s="215"/>
      <c r="J58" s="215"/>
      <c r="K58" s="215"/>
      <c r="L58" s="215"/>
      <c r="M58" s="215"/>
      <c r="N58" s="288"/>
      <c r="O58" s="283"/>
      <c r="P58" s="218"/>
      <c r="Q58" s="398"/>
      <c r="R58" s="398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217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229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/>
      <c r="G88" s="206"/>
      <c r="H88" s="206"/>
      <c r="I88" s="206"/>
      <c r="J88" s="206"/>
      <c r="K88" s="206"/>
      <c r="L88" s="206"/>
      <c r="M88" s="206"/>
      <c r="N88" s="287"/>
      <c r="O88" s="208"/>
      <c r="P88" s="57"/>
      <c r="Q88" s="481"/>
      <c r="R88" s="481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6" workbookViewId="0">
      <selection activeCell="N24" sqref="N24"/>
    </sheetView>
  </sheetViews>
  <sheetFormatPr defaultColWidth="10.625" defaultRowHeight="13.5" x14ac:dyDescent="0.15"/>
  <cols>
    <col min="1" max="1" width="8.5" style="476" customWidth="1"/>
    <col min="2" max="2" width="13.375" style="476" customWidth="1"/>
    <col min="3" max="16384" width="10.625" style="476"/>
  </cols>
  <sheetData>
    <row r="1" spans="1:13" ht="17.25" customHeight="1" x14ac:dyDescent="0.2">
      <c r="A1" s="562" t="s">
        <v>154</v>
      </c>
      <c r="F1" s="201"/>
      <c r="G1" s="201"/>
      <c r="H1" s="201"/>
    </row>
    <row r="2" spans="1:13" x14ac:dyDescent="0.15">
      <c r="A2" s="556"/>
    </row>
    <row r="3" spans="1:13" ht="17.25" x14ac:dyDescent="0.2">
      <c r="A3" s="556"/>
      <c r="C3" s="201"/>
    </row>
    <row r="4" spans="1:13" ht="17.25" x14ac:dyDescent="0.2">
      <c r="A4" s="556"/>
      <c r="J4" s="201"/>
      <c r="K4" s="201"/>
      <c r="L4" s="201"/>
      <c r="M4" s="201"/>
    </row>
    <row r="5" spans="1:13" x14ac:dyDescent="0.15">
      <c r="A5" s="556"/>
    </row>
    <row r="6" spans="1:13" x14ac:dyDescent="0.15">
      <c r="A6" s="556"/>
    </row>
    <row r="7" spans="1:13" x14ac:dyDescent="0.15">
      <c r="A7" s="556"/>
    </row>
    <row r="8" spans="1:13" x14ac:dyDescent="0.15">
      <c r="A8" s="556"/>
    </row>
    <row r="9" spans="1:13" x14ac:dyDescent="0.15">
      <c r="A9" s="556"/>
    </row>
    <row r="10" spans="1:13" x14ac:dyDescent="0.15">
      <c r="A10" s="556"/>
    </row>
    <row r="11" spans="1:13" x14ac:dyDescent="0.15">
      <c r="A11" s="556"/>
    </row>
    <row r="12" spans="1:13" x14ac:dyDescent="0.15">
      <c r="A12" s="556"/>
    </row>
    <row r="13" spans="1:13" x14ac:dyDescent="0.15">
      <c r="A13" s="556"/>
    </row>
    <row r="14" spans="1:13" x14ac:dyDescent="0.15">
      <c r="A14" s="556"/>
    </row>
    <row r="15" spans="1:13" x14ac:dyDescent="0.15">
      <c r="A15" s="556"/>
    </row>
    <row r="16" spans="1:13" x14ac:dyDescent="0.15">
      <c r="A16" s="556"/>
    </row>
    <row r="17" spans="1:15" x14ac:dyDescent="0.15">
      <c r="A17" s="556"/>
    </row>
    <row r="18" spans="1:15" x14ac:dyDescent="0.15">
      <c r="A18" s="556"/>
    </row>
    <row r="19" spans="1:15" x14ac:dyDescent="0.15">
      <c r="A19" s="556"/>
    </row>
    <row r="20" spans="1:15" x14ac:dyDescent="0.15">
      <c r="A20" s="556"/>
    </row>
    <row r="21" spans="1:15" x14ac:dyDescent="0.15">
      <c r="A21" s="556"/>
    </row>
    <row r="22" spans="1:15" x14ac:dyDescent="0.15">
      <c r="A22" s="556"/>
    </row>
    <row r="23" spans="1:15" x14ac:dyDescent="0.15">
      <c r="A23" s="556"/>
    </row>
    <row r="24" spans="1:15" x14ac:dyDescent="0.15">
      <c r="A24" s="556"/>
    </row>
    <row r="25" spans="1:15" x14ac:dyDescent="0.15">
      <c r="A25" s="556"/>
    </row>
    <row r="26" spans="1:15" x14ac:dyDescent="0.15">
      <c r="A26" s="556"/>
    </row>
    <row r="27" spans="1:15" x14ac:dyDescent="0.15">
      <c r="A27" s="556"/>
    </row>
    <row r="28" spans="1:15" x14ac:dyDescent="0.15">
      <c r="A28" s="556"/>
    </row>
    <row r="29" spans="1:15" x14ac:dyDescent="0.15">
      <c r="A29" s="556"/>
      <c r="O29" s="473"/>
    </row>
    <row r="30" spans="1:15" x14ac:dyDescent="0.15">
      <c r="A30" s="556"/>
    </row>
    <row r="31" spans="1:15" x14ac:dyDescent="0.15">
      <c r="A31" s="556"/>
    </row>
    <row r="32" spans="1:15" x14ac:dyDescent="0.15">
      <c r="A32" s="556"/>
    </row>
    <row r="33" spans="1:15" x14ac:dyDescent="0.15">
      <c r="A33" s="556"/>
    </row>
    <row r="34" spans="1:15" x14ac:dyDescent="0.15">
      <c r="A34" s="556"/>
    </row>
    <row r="35" spans="1:15" s="51" customFormat="1" ht="20.100000000000001" customHeight="1" x14ac:dyDescent="0.15">
      <c r="A35" s="556"/>
      <c r="B35" s="502" t="s">
        <v>204</v>
      </c>
      <c r="C35" s="502" t="s">
        <v>144</v>
      </c>
      <c r="D35" s="502" t="s">
        <v>153</v>
      </c>
      <c r="E35" s="502" t="s">
        <v>184</v>
      </c>
      <c r="F35" s="502" t="s">
        <v>185</v>
      </c>
      <c r="G35" s="503" t="s">
        <v>188</v>
      </c>
      <c r="H35" s="504" t="s">
        <v>191</v>
      </c>
      <c r="I35" s="504" t="s">
        <v>196</v>
      </c>
      <c r="J35" s="504" t="s">
        <v>203</v>
      </c>
      <c r="K35" s="504" t="s">
        <v>206</v>
      </c>
      <c r="L35" s="504" t="s">
        <v>212</v>
      </c>
      <c r="M35" s="505" t="s">
        <v>232</v>
      </c>
      <c r="N35" s="56"/>
      <c r="O35" s="203"/>
    </row>
    <row r="36" spans="1:15" ht="25.5" customHeight="1" x14ac:dyDescent="0.15">
      <c r="A36" s="556"/>
      <c r="B36" s="269" t="s">
        <v>130</v>
      </c>
      <c r="C36" s="382">
        <v>101.6</v>
      </c>
      <c r="D36" s="382">
        <v>107.2</v>
      </c>
      <c r="E36" s="382">
        <v>105</v>
      </c>
      <c r="F36" s="382">
        <v>95.8</v>
      </c>
      <c r="G36" s="382">
        <v>99.5</v>
      </c>
      <c r="H36" s="382">
        <v>100.7</v>
      </c>
      <c r="I36" s="382">
        <v>106.9</v>
      </c>
      <c r="J36" s="382">
        <v>108.5</v>
      </c>
      <c r="K36" s="382">
        <v>114.8</v>
      </c>
      <c r="L36" s="382">
        <v>122.6</v>
      </c>
      <c r="M36" s="382">
        <v>123.6</v>
      </c>
      <c r="N36" s="1"/>
      <c r="O36" s="1"/>
    </row>
    <row r="37" spans="1:15" ht="25.5" customHeight="1" x14ac:dyDescent="0.15">
      <c r="A37" s="556"/>
      <c r="B37" s="268" t="s">
        <v>158</v>
      </c>
      <c r="C37" s="382">
        <v>215.3</v>
      </c>
      <c r="D37" s="382">
        <v>214.8</v>
      </c>
      <c r="E37" s="382">
        <v>215</v>
      </c>
      <c r="F37" s="382">
        <v>220.5</v>
      </c>
      <c r="G37" s="382">
        <v>225.3</v>
      </c>
      <c r="H37" s="382">
        <v>226.3</v>
      </c>
      <c r="I37" s="382">
        <v>228.9</v>
      </c>
      <c r="J37" s="382">
        <v>231.8</v>
      </c>
      <c r="K37" s="382">
        <v>234.9</v>
      </c>
      <c r="L37" s="382">
        <v>240.8</v>
      </c>
      <c r="M37" s="382">
        <v>232</v>
      </c>
      <c r="N37" s="1"/>
      <c r="O37" s="1"/>
    </row>
    <row r="38" spans="1:15" ht="24.75" customHeight="1" x14ac:dyDescent="0.15">
      <c r="A38" s="556"/>
      <c r="B38" s="242" t="s">
        <v>157</v>
      </c>
      <c r="C38" s="382">
        <v>174</v>
      </c>
      <c r="D38" s="382">
        <v>174</v>
      </c>
      <c r="E38" s="382">
        <v>174</v>
      </c>
      <c r="F38" s="382">
        <v>173</v>
      </c>
      <c r="G38" s="382">
        <v>171</v>
      </c>
      <c r="H38" s="382">
        <v>171</v>
      </c>
      <c r="I38" s="382">
        <v>171</v>
      </c>
      <c r="J38" s="382">
        <v>171</v>
      </c>
      <c r="K38" s="382">
        <v>170</v>
      </c>
      <c r="L38" s="382">
        <v>171</v>
      </c>
      <c r="M38" s="382">
        <v>168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M25" sqref="M25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8"/>
      <c r="B1" s="563" t="s">
        <v>239</v>
      </c>
      <c r="C1" s="563"/>
      <c r="D1" s="563"/>
      <c r="E1" s="563"/>
      <c r="F1" s="563"/>
      <c r="G1" s="564" t="s">
        <v>155</v>
      </c>
      <c r="H1" s="564"/>
      <c r="I1" s="564"/>
      <c r="J1" s="311" t="s">
        <v>132</v>
      </c>
      <c r="K1" s="5"/>
      <c r="M1" s="5" t="s">
        <v>198</v>
      </c>
    </row>
    <row r="2" spans="1:15" x14ac:dyDescent="0.15">
      <c r="A2" s="308"/>
      <c r="B2" s="563"/>
      <c r="C2" s="563"/>
      <c r="D2" s="563"/>
      <c r="E2" s="563"/>
      <c r="F2" s="563"/>
      <c r="G2" s="564"/>
      <c r="H2" s="564"/>
      <c r="I2" s="564"/>
      <c r="J2" s="465">
        <v>191440</v>
      </c>
      <c r="K2" s="7" t="s">
        <v>134</v>
      </c>
      <c r="L2" s="278">
        <f t="shared" ref="L2:L7" si="0">SUM(J2)</f>
        <v>191440</v>
      </c>
      <c r="M2" s="465">
        <v>136300</v>
      </c>
    </row>
    <row r="3" spans="1:15" x14ac:dyDescent="0.15">
      <c r="J3" s="465">
        <v>418657</v>
      </c>
      <c r="K3" s="5" t="s">
        <v>135</v>
      </c>
      <c r="L3" s="278">
        <f t="shared" si="0"/>
        <v>418657</v>
      </c>
      <c r="M3" s="465">
        <v>273867</v>
      </c>
    </row>
    <row r="4" spans="1:15" x14ac:dyDescent="0.15">
      <c r="J4" s="465">
        <v>504618</v>
      </c>
      <c r="K4" s="5" t="s">
        <v>124</v>
      </c>
      <c r="L4" s="278">
        <f t="shared" si="0"/>
        <v>504618</v>
      </c>
      <c r="M4" s="465">
        <v>328172</v>
      </c>
    </row>
    <row r="5" spans="1:15" x14ac:dyDescent="0.15">
      <c r="J5" s="465">
        <v>152430</v>
      </c>
      <c r="K5" s="5" t="s">
        <v>104</v>
      </c>
      <c r="L5" s="278">
        <f t="shared" si="0"/>
        <v>152430</v>
      </c>
      <c r="M5" s="465">
        <v>123175</v>
      </c>
    </row>
    <row r="6" spans="1:15" x14ac:dyDescent="0.15">
      <c r="J6" s="465">
        <v>246495</v>
      </c>
      <c r="K6" s="5" t="s">
        <v>122</v>
      </c>
      <c r="L6" s="278">
        <f t="shared" si="0"/>
        <v>246495</v>
      </c>
      <c r="M6" s="465">
        <v>153360</v>
      </c>
    </row>
    <row r="7" spans="1:15" x14ac:dyDescent="0.15">
      <c r="J7" s="465">
        <v>806794</v>
      </c>
      <c r="K7" s="5" t="s">
        <v>125</v>
      </c>
      <c r="L7" s="278">
        <f t="shared" si="0"/>
        <v>806794</v>
      </c>
      <c r="M7" s="465">
        <v>541520</v>
      </c>
    </row>
    <row r="8" spans="1:15" x14ac:dyDescent="0.15">
      <c r="J8" s="278">
        <f>SUM(J2:J7)</f>
        <v>2320434</v>
      </c>
      <c r="K8" s="5" t="s">
        <v>111</v>
      </c>
      <c r="L8" s="60">
        <f>SUM(L2:L7)</f>
        <v>2320434</v>
      </c>
      <c r="M8" s="534">
        <f>SUM(M2:M7)</f>
        <v>1556394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136300</v>
      </c>
      <c r="M11" s="278">
        <f t="shared" ref="M11:M17" si="1">SUM(N11-L11)</f>
        <v>55140</v>
      </c>
      <c r="N11" s="278">
        <f t="shared" ref="N11:N17" si="2">SUM(L2)</f>
        <v>191440</v>
      </c>
      <c r="O11" s="466">
        <f>SUM(L11/N11)</f>
        <v>0.71197241955704138</v>
      </c>
    </row>
    <row r="12" spans="1:15" x14ac:dyDescent="0.15">
      <c r="K12" s="5" t="s">
        <v>135</v>
      </c>
      <c r="L12" s="278">
        <f t="shared" ref="L12:L17" si="3">SUM(M3)</f>
        <v>273867</v>
      </c>
      <c r="M12" s="278">
        <f t="shared" si="1"/>
        <v>144790</v>
      </c>
      <c r="N12" s="278">
        <f t="shared" si="2"/>
        <v>418657</v>
      </c>
      <c r="O12" s="466">
        <f t="shared" ref="O12:O17" si="4">SUM(L12/N12)</f>
        <v>0.65415602748789581</v>
      </c>
    </row>
    <row r="13" spans="1:15" x14ac:dyDescent="0.15">
      <c r="K13" s="5" t="s">
        <v>124</v>
      </c>
      <c r="L13" s="278">
        <f t="shared" si="3"/>
        <v>328172</v>
      </c>
      <c r="M13" s="278">
        <f t="shared" si="1"/>
        <v>176446</v>
      </c>
      <c r="N13" s="278">
        <f t="shared" si="2"/>
        <v>504618</v>
      </c>
      <c r="O13" s="466">
        <f t="shared" si="4"/>
        <v>0.65033748300694783</v>
      </c>
    </row>
    <row r="14" spans="1:15" x14ac:dyDescent="0.15">
      <c r="K14" s="5" t="s">
        <v>104</v>
      </c>
      <c r="L14" s="278">
        <f t="shared" si="3"/>
        <v>123175</v>
      </c>
      <c r="M14" s="278">
        <f t="shared" si="1"/>
        <v>29255</v>
      </c>
      <c r="N14" s="278">
        <f t="shared" si="2"/>
        <v>152430</v>
      </c>
      <c r="O14" s="466">
        <f t="shared" si="4"/>
        <v>0.80807583808961492</v>
      </c>
    </row>
    <row r="15" spans="1:15" x14ac:dyDescent="0.15">
      <c r="K15" s="5" t="s">
        <v>122</v>
      </c>
      <c r="L15" s="278">
        <f t="shared" si="3"/>
        <v>153360</v>
      </c>
      <c r="M15" s="278">
        <f t="shared" si="1"/>
        <v>93135</v>
      </c>
      <c r="N15" s="278">
        <f t="shared" si="2"/>
        <v>246495</v>
      </c>
      <c r="O15" s="466">
        <f t="shared" si="4"/>
        <v>0.62216272135337436</v>
      </c>
    </row>
    <row r="16" spans="1:15" x14ac:dyDescent="0.15">
      <c r="K16" s="5" t="s">
        <v>125</v>
      </c>
      <c r="L16" s="278">
        <f t="shared" si="3"/>
        <v>541520</v>
      </c>
      <c r="M16" s="278">
        <f t="shared" si="1"/>
        <v>265274</v>
      </c>
      <c r="N16" s="278">
        <f t="shared" si="2"/>
        <v>806794</v>
      </c>
      <c r="O16" s="466">
        <f t="shared" si="4"/>
        <v>0.67119983539788353</v>
      </c>
    </row>
    <row r="17" spans="11:15" x14ac:dyDescent="0.15">
      <c r="K17" s="5" t="s">
        <v>111</v>
      </c>
      <c r="L17" s="278">
        <f t="shared" si="3"/>
        <v>1556394</v>
      </c>
      <c r="M17" s="278">
        <f t="shared" si="1"/>
        <v>764040</v>
      </c>
      <c r="N17" s="278">
        <f t="shared" si="2"/>
        <v>2320434</v>
      </c>
      <c r="O17" s="535">
        <f t="shared" si="4"/>
        <v>0.67073400924137472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5" t="s">
        <v>132</v>
      </c>
      <c r="D56" s="566"/>
      <c r="E56" s="565" t="s">
        <v>133</v>
      </c>
      <c r="F56" s="566"/>
      <c r="G56" s="569" t="s">
        <v>138</v>
      </c>
      <c r="H56" s="565" t="s">
        <v>139</v>
      </c>
      <c r="I56" s="566"/>
    </row>
    <row r="57" spans="1:11" ht="14.25" x14ac:dyDescent="0.15">
      <c r="A57" s="45" t="s">
        <v>140</v>
      </c>
      <c r="B57" s="46"/>
      <c r="C57" s="567"/>
      <c r="D57" s="568"/>
      <c r="E57" s="567"/>
      <c r="F57" s="568"/>
      <c r="G57" s="570"/>
      <c r="H57" s="567"/>
      <c r="I57" s="568"/>
    </row>
    <row r="58" spans="1:11" ht="19.5" customHeight="1" x14ac:dyDescent="0.15">
      <c r="A58" s="50" t="s">
        <v>141</v>
      </c>
      <c r="B58" s="47"/>
      <c r="C58" s="573" t="s">
        <v>190</v>
      </c>
      <c r="D58" s="572"/>
      <c r="E58" s="574" t="s">
        <v>230</v>
      </c>
      <c r="F58" s="572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71" t="s">
        <v>187</v>
      </c>
      <c r="D59" s="572"/>
      <c r="E59" s="574" t="s">
        <v>234</v>
      </c>
      <c r="F59" s="572"/>
      <c r="G59" s="122">
        <v>25.1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74" t="s">
        <v>233</v>
      </c>
      <c r="D60" s="575"/>
      <c r="E60" s="571" t="s">
        <v>235</v>
      </c>
      <c r="F60" s="572"/>
      <c r="G60" s="116">
        <v>77.900000000000006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T15" sqref="T15"/>
    </sheetView>
  </sheetViews>
  <sheetFormatPr defaultColWidth="4.75" defaultRowHeight="9.9499999999999993" customHeight="1" x14ac:dyDescent="0.15"/>
  <cols>
    <col min="1" max="1" width="7.625" style="477" customWidth="1"/>
    <col min="2" max="10" width="6.125" style="477" customWidth="1"/>
    <col min="11" max="11" width="6.125" style="1" customWidth="1"/>
    <col min="12" max="13" width="6.125" style="477" customWidth="1"/>
    <col min="14" max="14" width="7.625" style="477" customWidth="1"/>
    <col min="15" max="15" width="7.5" style="477" customWidth="1"/>
    <col min="16" max="34" width="7.625" style="477" customWidth="1"/>
    <col min="35" max="41" width="9.625" style="477" customWidth="1"/>
    <col min="42" max="16384" width="4.75" style="477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3"/>
    </row>
    <row r="14" spans="1:19" ht="9.9499999999999993" customHeight="1" x14ac:dyDescent="0.15">
      <c r="R14" s="221"/>
      <c r="S14" s="383"/>
    </row>
    <row r="15" spans="1:19" ht="9.9499999999999993" customHeight="1" x14ac:dyDescent="0.15">
      <c r="R15" s="221"/>
      <c r="S15" s="383"/>
    </row>
    <row r="16" spans="1:19" ht="9.9499999999999993" customHeight="1" x14ac:dyDescent="0.15">
      <c r="R16" s="221"/>
      <c r="S16" s="383"/>
    </row>
    <row r="17" spans="1:35" ht="9.9499999999999993" customHeight="1" x14ac:dyDescent="0.15">
      <c r="R17" s="221"/>
      <c r="S17" s="383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7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8">
        <v>68.3</v>
      </c>
      <c r="N26" s="419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8">
        <v>75.400000000000006</v>
      </c>
      <c r="N27" s="419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8">
        <v>74.400000000000006</v>
      </c>
      <c r="N28" s="419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217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8">
        <v>76.5</v>
      </c>
      <c r="N29" s="419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216</v>
      </c>
      <c r="B30" s="206">
        <v>69</v>
      </c>
      <c r="C30" s="206">
        <v>77.5</v>
      </c>
      <c r="D30" s="208">
        <v>84.3</v>
      </c>
      <c r="E30" s="206">
        <v>83</v>
      </c>
      <c r="F30" s="206"/>
      <c r="G30" s="206"/>
      <c r="H30" s="208"/>
      <c r="I30" s="206"/>
      <c r="J30" s="206"/>
      <c r="K30" s="206"/>
      <c r="L30" s="206"/>
      <c r="M30" s="418"/>
      <c r="N30" s="419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217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216</v>
      </c>
      <c r="B60" s="206">
        <v>121.9</v>
      </c>
      <c r="C60" s="206">
        <v>124.4</v>
      </c>
      <c r="D60" s="206">
        <v>124.3</v>
      </c>
      <c r="E60" s="206">
        <v>124</v>
      </c>
      <c r="F60" s="206"/>
      <c r="G60" s="206"/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217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216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/>
      <c r="G90" s="206"/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8" sqref="I4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6" t="s">
        <v>236</v>
      </c>
      <c r="B1" s="577"/>
      <c r="C1" s="577"/>
      <c r="D1" s="577"/>
      <c r="E1" s="577"/>
      <c r="F1" s="577"/>
      <c r="G1" s="577"/>
      <c r="M1" s="20"/>
      <c r="N1" s="455" t="s">
        <v>218</v>
      </c>
      <c r="O1" s="155"/>
      <c r="P1" s="58"/>
      <c r="Q1" s="384" t="s">
        <v>210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128255</v>
      </c>
      <c r="K3" s="271">
        <v>1</v>
      </c>
      <c r="L3" s="5">
        <f>SUM(H3)</f>
        <v>33</v>
      </c>
      <c r="M3" s="224" t="s">
        <v>0</v>
      </c>
      <c r="N3" s="17">
        <f>SUM(J3)</f>
        <v>128255</v>
      </c>
      <c r="O3" s="5">
        <f>SUM(H3)</f>
        <v>33</v>
      </c>
      <c r="P3" s="224" t="s">
        <v>0</v>
      </c>
      <c r="Q3" s="272">
        <v>113988</v>
      </c>
    </row>
    <row r="4" spans="1:19" ht="13.5" customHeight="1" x14ac:dyDescent="0.15">
      <c r="H4" s="119">
        <v>26</v>
      </c>
      <c r="I4" s="224" t="s">
        <v>31</v>
      </c>
      <c r="J4" s="17">
        <v>104387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104387</v>
      </c>
      <c r="O4" s="5">
        <f t="shared" ref="O4:O12" si="2">SUM(H4)</f>
        <v>26</v>
      </c>
      <c r="P4" s="224" t="s">
        <v>31</v>
      </c>
      <c r="Q4" s="125">
        <v>114506</v>
      </c>
    </row>
    <row r="5" spans="1:19" ht="13.5" customHeight="1" x14ac:dyDescent="0.15">
      <c r="H5" s="119">
        <v>36</v>
      </c>
      <c r="I5" s="225" t="s">
        <v>5</v>
      </c>
      <c r="J5" s="17">
        <v>103171</v>
      </c>
      <c r="K5" s="271">
        <v>3</v>
      </c>
      <c r="L5" s="5">
        <f t="shared" si="0"/>
        <v>36</v>
      </c>
      <c r="M5" s="225" t="s">
        <v>5</v>
      </c>
      <c r="N5" s="17">
        <f t="shared" si="1"/>
        <v>103171</v>
      </c>
      <c r="O5" s="5">
        <f t="shared" si="2"/>
        <v>36</v>
      </c>
      <c r="P5" s="225" t="s">
        <v>5</v>
      </c>
      <c r="Q5" s="125">
        <v>88738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66482</v>
      </c>
      <c r="K6" s="271">
        <v>4</v>
      </c>
      <c r="L6" s="5">
        <f t="shared" si="0"/>
        <v>16</v>
      </c>
      <c r="M6" s="224" t="s">
        <v>3</v>
      </c>
      <c r="N6" s="17">
        <f t="shared" si="1"/>
        <v>66482</v>
      </c>
      <c r="O6" s="5">
        <f t="shared" si="2"/>
        <v>16</v>
      </c>
      <c r="P6" s="224" t="s">
        <v>3</v>
      </c>
      <c r="Q6" s="125">
        <v>77522</v>
      </c>
    </row>
    <row r="7" spans="1:19" ht="13.5" customHeight="1" x14ac:dyDescent="0.15">
      <c r="H7" s="119">
        <v>34</v>
      </c>
      <c r="I7" s="224" t="s">
        <v>1</v>
      </c>
      <c r="J7" s="302">
        <v>62470</v>
      </c>
      <c r="K7" s="271">
        <v>5</v>
      </c>
      <c r="L7" s="5">
        <f t="shared" si="0"/>
        <v>34</v>
      </c>
      <c r="M7" s="224" t="s">
        <v>1</v>
      </c>
      <c r="N7" s="17">
        <f t="shared" si="1"/>
        <v>62470</v>
      </c>
      <c r="O7" s="5">
        <f t="shared" si="2"/>
        <v>34</v>
      </c>
      <c r="P7" s="224" t="s">
        <v>1</v>
      </c>
      <c r="Q7" s="125">
        <v>58711</v>
      </c>
    </row>
    <row r="8" spans="1:19" ht="13.5" customHeight="1" x14ac:dyDescent="0.15">
      <c r="G8" s="519"/>
      <c r="H8" s="119">
        <v>17</v>
      </c>
      <c r="I8" s="224" t="s">
        <v>22</v>
      </c>
      <c r="J8" s="17">
        <v>56099</v>
      </c>
      <c r="K8" s="271">
        <v>6</v>
      </c>
      <c r="L8" s="5">
        <f t="shared" si="0"/>
        <v>17</v>
      </c>
      <c r="M8" s="224" t="s">
        <v>22</v>
      </c>
      <c r="N8" s="17">
        <f t="shared" si="1"/>
        <v>56099</v>
      </c>
      <c r="O8" s="5">
        <f t="shared" si="2"/>
        <v>17</v>
      </c>
      <c r="P8" s="224" t="s">
        <v>22</v>
      </c>
      <c r="Q8" s="125">
        <v>56067</v>
      </c>
    </row>
    <row r="9" spans="1:19" ht="13.5" customHeight="1" x14ac:dyDescent="0.15">
      <c r="H9" s="539">
        <v>40</v>
      </c>
      <c r="I9" s="304" t="s">
        <v>2</v>
      </c>
      <c r="J9" s="17">
        <v>54874</v>
      </c>
      <c r="K9" s="271">
        <v>7</v>
      </c>
      <c r="L9" s="5">
        <f t="shared" si="0"/>
        <v>40</v>
      </c>
      <c r="M9" s="304" t="s">
        <v>2</v>
      </c>
      <c r="N9" s="17">
        <f t="shared" si="1"/>
        <v>54874</v>
      </c>
      <c r="O9" s="5">
        <f t="shared" si="2"/>
        <v>40</v>
      </c>
      <c r="P9" s="304" t="s">
        <v>2</v>
      </c>
      <c r="Q9" s="125">
        <v>60399</v>
      </c>
    </row>
    <row r="10" spans="1:19" ht="13.5" customHeight="1" x14ac:dyDescent="0.15">
      <c r="G10" s="519"/>
      <c r="H10" s="119">
        <v>31</v>
      </c>
      <c r="I10" s="224" t="s">
        <v>126</v>
      </c>
      <c r="J10" s="17">
        <v>33429</v>
      </c>
      <c r="K10" s="271">
        <v>8</v>
      </c>
      <c r="L10" s="5">
        <f t="shared" si="0"/>
        <v>31</v>
      </c>
      <c r="M10" s="224" t="s">
        <v>71</v>
      </c>
      <c r="N10" s="17">
        <f t="shared" si="1"/>
        <v>33429</v>
      </c>
      <c r="O10" s="5">
        <f t="shared" si="2"/>
        <v>31</v>
      </c>
      <c r="P10" s="224" t="s">
        <v>71</v>
      </c>
      <c r="Q10" s="125">
        <v>17365</v>
      </c>
    </row>
    <row r="11" spans="1:19" ht="13.5" customHeight="1" x14ac:dyDescent="0.15">
      <c r="H11" s="194">
        <v>38</v>
      </c>
      <c r="I11" s="227" t="s">
        <v>39</v>
      </c>
      <c r="J11" s="17">
        <v>31603</v>
      </c>
      <c r="K11" s="271">
        <v>9</v>
      </c>
      <c r="L11" s="5">
        <f t="shared" si="0"/>
        <v>38</v>
      </c>
      <c r="M11" s="227" t="s">
        <v>39</v>
      </c>
      <c r="N11" s="17">
        <f t="shared" si="1"/>
        <v>31603</v>
      </c>
      <c r="O11" s="5">
        <f t="shared" si="2"/>
        <v>38</v>
      </c>
      <c r="P11" s="227" t="s">
        <v>39</v>
      </c>
      <c r="Q11" s="125">
        <v>25510</v>
      </c>
    </row>
    <row r="12" spans="1:19" ht="13.5" customHeight="1" thickBot="1" x14ac:dyDescent="0.2">
      <c r="H12" s="375">
        <v>24</v>
      </c>
      <c r="I12" s="461" t="s">
        <v>29</v>
      </c>
      <c r="J12" s="546">
        <v>30989</v>
      </c>
      <c r="K12" s="270">
        <v>10</v>
      </c>
      <c r="L12" s="5">
        <f t="shared" si="0"/>
        <v>24</v>
      </c>
      <c r="M12" s="461" t="s">
        <v>29</v>
      </c>
      <c r="N12" s="160">
        <f t="shared" si="1"/>
        <v>30989</v>
      </c>
      <c r="O12" s="18">
        <f t="shared" si="2"/>
        <v>24</v>
      </c>
      <c r="P12" s="461" t="s">
        <v>29</v>
      </c>
      <c r="Q12" s="273">
        <v>32921</v>
      </c>
    </row>
    <row r="13" spans="1:19" ht="13.5" customHeight="1" thickTop="1" thickBot="1" x14ac:dyDescent="0.2">
      <c r="H13" s="168">
        <v>25</v>
      </c>
      <c r="I13" s="245" t="s">
        <v>30</v>
      </c>
      <c r="J13" s="547">
        <v>30576</v>
      </c>
      <c r="K13" s="147"/>
      <c r="L13" s="113"/>
      <c r="M13" s="228"/>
      <c r="N13" s="463">
        <f>SUM(J43)</f>
        <v>829899</v>
      </c>
      <c r="O13" s="5"/>
      <c r="P13" s="374" t="s">
        <v>182</v>
      </c>
      <c r="Q13" s="275">
        <v>815785</v>
      </c>
    </row>
    <row r="14" spans="1:19" ht="13.5" customHeight="1" x14ac:dyDescent="0.15">
      <c r="B14" s="24"/>
      <c r="G14" s="1"/>
      <c r="H14" s="119">
        <v>13</v>
      </c>
      <c r="I14" s="224" t="s">
        <v>7</v>
      </c>
      <c r="J14" s="193">
        <v>29267</v>
      </c>
      <c r="K14" s="147"/>
      <c r="L14" s="31"/>
      <c r="N14" t="s">
        <v>66</v>
      </c>
      <c r="O14"/>
    </row>
    <row r="15" spans="1:19" ht="13.5" customHeight="1" x14ac:dyDescent="0.15">
      <c r="H15" s="119">
        <v>14</v>
      </c>
      <c r="I15" s="224" t="s">
        <v>20</v>
      </c>
      <c r="J15" s="17">
        <v>14768</v>
      </c>
      <c r="K15" s="147"/>
      <c r="L15" s="31"/>
      <c r="M15" s="1" t="s">
        <v>221</v>
      </c>
      <c r="N15" s="19"/>
      <c r="O15"/>
      <c r="P15" s="455" t="s">
        <v>222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37</v>
      </c>
      <c r="I16" s="224" t="s">
        <v>38</v>
      </c>
      <c r="J16" s="17">
        <v>10205</v>
      </c>
      <c r="K16" s="147"/>
      <c r="L16" s="5">
        <f>SUM(L3)</f>
        <v>33</v>
      </c>
      <c r="M16" s="17">
        <f>SUM(N3)</f>
        <v>128255</v>
      </c>
      <c r="N16" s="224" t="s">
        <v>0</v>
      </c>
      <c r="O16" s="5">
        <f>SUM(O3)</f>
        <v>33</v>
      </c>
      <c r="P16" s="17">
        <f>SUM(M16)</f>
        <v>128255</v>
      </c>
      <c r="Q16" s="379">
        <v>116607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456" t="s">
        <v>201</v>
      </c>
      <c r="J17" s="17">
        <v>10085</v>
      </c>
      <c r="K17" s="147"/>
      <c r="L17" s="5">
        <f t="shared" ref="L17:L25" si="3">SUM(L4)</f>
        <v>26</v>
      </c>
      <c r="M17" s="17">
        <f t="shared" ref="M17:M25" si="4">SUM(N4)</f>
        <v>104387</v>
      </c>
      <c r="N17" s="224" t="s">
        <v>31</v>
      </c>
      <c r="O17" s="5">
        <f t="shared" ref="O17:O25" si="5">SUM(O4)</f>
        <v>26</v>
      </c>
      <c r="P17" s="17">
        <f t="shared" ref="P17:P25" si="6">SUM(M17)</f>
        <v>104387</v>
      </c>
      <c r="Q17" s="380">
        <v>104197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15</v>
      </c>
      <c r="I18" s="224" t="s">
        <v>21</v>
      </c>
      <c r="J18" s="17">
        <v>8451</v>
      </c>
      <c r="K18" s="147"/>
      <c r="L18" s="5">
        <f t="shared" si="3"/>
        <v>36</v>
      </c>
      <c r="M18" s="17">
        <f t="shared" si="4"/>
        <v>103171</v>
      </c>
      <c r="N18" s="225" t="s">
        <v>5</v>
      </c>
      <c r="O18" s="5">
        <f t="shared" si="5"/>
        <v>36</v>
      </c>
      <c r="P18" s="17">
        <f t="shared" si="6"/>
        <v>103171</v>
      </c>
      <c r="Q18" s="380">
        <v>104876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500"/>
      <c r="H19" s="119">
        <v>2</v>
      </c>
      <c r="I19" s="224" t="s">
        <v>6</v>
      </c>
      <c r="J19" s="17">
        <v>7854</v>
      </c>
      <c r="L19" s="5">
        <f t="shared" si="3"/>
        <v>16</v>
      </c>
      <c r="M19" s="17">
        <f t="shared" si="4"/>
        <v>66482</v>
      </c>
      <c r="N19" s="224" t="s">
        <v>3</v>
      </c>
      <c r="O19" s="5">
        <f t="shared" si="5"/>
        <v>16</v>
      </c>
      <c r="P19" s="17">
        <f t="shared" si="6"/>
        <v>66482</v>
      </c>
      <c r="Q19" s="380">
        <v>53033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21</v>
      </c>
      <c r="I20" s="456" t="s">
        <v>193</v>
      </c>
      <c r="J20" s="17">
        <v>7842</v>
      </c>
      <c r="L20" s="5">
        <f t="shared" si="3"/>
        <v>34</v>
      </c>
      <c r="M20" s="17">
        <f t="shared" si="4"/>
        <v>62470</v>
      </c>
      <c r="N20" s="224" t="s">
        <v>1</v>
      </c>
      <c r="O20" s="5">
        <f t="shared" si="5"/>
        <v>34</v>
      </c>
      <c r="P20" s="17">
        <f t="shared" si="6"/>
        <v>62470</v>
      </c>
      <c r="Q20" s="380">
        <v>64109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11</v>
      </c>
      <c r="I21" s="224" t="s">
        <v>18</v>
      </c>
      <c r="J21" s="302">
        <v>7325</v>
      </c>
      <c r="L21" s="5">
        <f t="shared" si="3"/>
        <v>17</v>
      </c>
      <c r="M21" s="17">
        <f t="shared" si="4"/>
        <v>56099</v>
      </c>
      <c r="N21" s="224" t="s">
        <v>22</v>
      </c>
      <c r="O21" s="5">
        <f t="shared" si="5"/>
        <v>17</v>
      </c>
      <c r="P21" s="17">
        <f t="shared" si="6"/>
        <v>56099</v>
      </c>
      <c r="Q21" s="380">
        <v>64091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3</v>
      </c>
      <c r="I22" s="224" t="s">
        <v>11</v>
      </c>
      <c r="J22" s="17">
        <v>6228</v>
      </c>
      <c r="K22" s="19"/>
      <c r="L22" s="5">
        <f t="shared" si="3"/>
        <v>40</v>
      </c>
      <c r="M22" s="17">
        <f t="shared" si="4"/>
        <v>54874</v>
      </c>
      <c r="N22" s="304" t="s">
        <v>2</v>
      </c>
      <c r="O22" s="5">
        <f t="shared" si="5"/>
        <v>40</v>
      </c>
      <c r="P22" s="17">
        <f t="shared" si="6"/>
        <v>54874</v>
      </c>
      <c r="Q22" s="380">
        <v>52108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3716</v>
      </c>
      <c r="K23" s="19"/>
      <c r="L23" s="5">
        <f t="shared" si="3"/>
        <v>31</v>
      </c>
      <c r="M23" s="17">
        <f t="shared" si="4"/>
        <v>33429</v>
      </c>
      <c r="N23" s="224" t="s">
        <v>71</v>
      </c>
      <c r="O23" s="5">
        <f t="shared" si="5"/>
        <v>31</v>
      </c>
      <c r="P23" s="17">
        <f t="shared" si="6"/>
        <v>33429</v>
      </c>
      <c r="Q23" s="380">
        <v>25591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35</v>
      </c>
      <c r="I24" s="224" t="s">
        <v>37</v>
      </c>
      <c r="J24" s="193">
        <v>3427</v>
      </c>
      <c r="K24" s="19"/>
      <c r="L24" s="5">
        <f t="shared" si="3"/>
        <v>38</v>
      </c>
      <c r="M24" s="17">
        <f t="shared" si="4"/>
        <v>31603</v>
      </c>
      <c r="N24" s="227" t="s">
        <v>39</v>
      </c>
      <c r="O24" s="5">
        <f t="shared" si="5"/>
        <v>38</v>
      </c>
      <c r="P24" s="17">
        <f t="shared" si="6"/>
        <v>31603</v>
      </c>
      <c r="Q24" s="380">
        <v>45598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12</v>
      </c>
      <c r="I25" s="224" t="s">
        <v>19</v>
      </c>
      <c r="J25" s="17">
        <v>2928</v>
      </c>
      <c r="K25" s="19"/>
      <c r="L25" s="18">
        <f t="shared" si="3"/>
        <v>24</v>
      </c>
      <c r="M25" s="160">
        <f t="shared" si="4"/>
        <v>30989</v>
      </c>
      <c r="N25" s="461" t="s">
        <v>29</v>
      </c>
      <c r="O25" s="18">
        <f t="shared" si="5"/>
        <v>24</v>
      </c>
      <c r="P25" s="160">
        <f t="shared" si="6"/>
        <v>30989</v>
      </c>
      <c r="Q25" s="381">
        <v>32038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22</v>
      </c>
      <c r="I26" s="224" t="s">
        <v>27</v>
      </c>
      <c r="J26" s="302">
        <v>2746</v>
      </c>
      <c r="K26" s="19"/>
      <c r="L26" s="161"/>
      <c r="M26" s="226">
        <f>SUM(J43-(M16+M17+M18+M19+M20+M21+M22+M23+M24+M25))</f>
        <v>158140</v>
      </c>
      <c r="N26" s="303" t="s">
        <v>46</v>
      </c>
      <c r="O26" s="162"/>
      <c r="P26" s="226">
        <f>SUM(M26)</f>
        <v>158140</v>
      </c>
      <c r="Q26" s="226"/>
      <c r="R26" s="246">
        <v>843415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2573</v>
      </c>
      <c r="K27" s="19"/>
      <c r="M27" s="58" t="s">
        <v>219</v>
      </c>
      <c r="N27" s="58"/>
      <c r="O27" s="155"/>
      <c r="P27" s="156" t="s">
        <v>220</v>
      </c>
    </row>
    <row r="28" spans="2:20" ht="13.5" customHeight="1" x14ac:dyDescent="0.15">
      <c r="G28" s="21"/>
      <c r="H28" s="119">
        <v>30</v>
      </c>
      <c r="I28" s="224" t="s">
        <v>34</v>
      </c>
      <c r="J28" s="17">
        <v>2357</v>
      </c>
      <c r="K28" s="19"/>
      <c r="M28" s="125">
        <f t="shared" ref="M28:M37" si="7">SUM(Q3)</f>
        <v>113988</v>
      </c>
      <c r="N28" s="224" t="s">
        <v>0</v>
      </c>
      <c r="O28" s="5">
        <f>SUM(L3)</f>
        <v>33</v>
      </c>
      <c r="P28" s="125">
        <f t="shared" ref="P28:P37" si="8">SUM(Q3)</f>
        <v>113988</v>
      </c>
    </row>
    <row r="29" spans="2:20" ht="13.5" customHeight="1" x14ac:dyDescent="0.15">
      <c r="H29" s="119">
        <v>18</v>
      </c>
      <c r="I29" s="224" t="s">
        <v>23</v>
      </c>
      <c r="J29" s="17">
        <v>1941</v>
      </c>
      <c r="K29" s="19"/>
      <c r="M29" s="125">
        <f t="shared" si="7"/>
        <v>114506</v>
      </c>
      <c r="N29" s="224" t="s">
        <v>31</v>
      </c>
      <c r="O29" s="5">
        <f t="shared" ref="O29:O37" si="9">SUM(L4)</f>
        <v>26</v>
      </c>
      <c r="P29" s="125">
        <f t="shared" si="8"/>
        <v>114506</v>
      </c>
    </row>
    <row r="30" spans="2:20" ht="13.5" customHeight="1" x14ac:dyDescent="0.15">
      <c r="H30" s="119">
        <v>29</v>
      </c>
      <c r="I30" s="224" t="s">
        <v>116</v>
      </c>
      <c r="J30" s="17">
        <v>1730</v>
      </c>
      <c r="K30" s="19"/>
      <c r="M30" s="125">
        <f t="shared" si="7"/>
        <v>88738</v>
      </c>
      <c r="N30" s="225" t="s">
        <v>5</v>
      </c>
      <c r="O30" s="5">
        <f t="shared" si="9"/>
        <v>36</v>
      </c>
      <c r="P30" s="125">
        <f t="shared" si="8"/>
        <v>88738</v>
      </c>
    </row>
    <row r="31" spans="2:20" ht="13.5" customHeight="1" x14ac:dyDescent="0.15">
      <c r="H31" s="119">
        <v>27</v>
      </c>
      <c r="I31" s="224" t="s">
        <v>32</v>
      </c>
      <c r="J31" s="193">
        <v>988</v>
      </c>
      <c r="K31" s="19"/>
      <c r="M31" s="125">
        <f t="shared" si="7"/>
        <v>77522</v>
      </c>
      <c r="N31" s="224" t="s">
        <v>3</v>
      </c>
      <c r="O31" s="5">
        <f t="shared" si="9"/>
        <v>16</v>
      </c>
      <c r="P31" s="125">
        <f t="shared" si="8"/>
        <v>77522</v>
      </c>
    </row>
    <row r="32" spans="2:20" ht="13.5" customHeight="1" x14ac:dyDescent="0.15">
      <c r="H32" s="119">
        <v>8</v>
      </c>
      <c r="I32" s="224" t="s">
        <v>16</v>
      </c>
      <c r="J32" s="17">
        <v>770</v>
      </c>
      <c r="K32" s="19"/>
      <c r="M32" s="125">
        <f t="shared" si="7"/>
        <v>58711</v>
      </c>
      <c r="N32" s="224" t="s">
        <v>1</v>
      </c>
      <c r="O32" s="5">
        <f t="shared" si="9"/>
        <v>34</v>
      </c>
      <c r="P32" s="125">
        <f t="shared" si="8"/>
        <v>58711</v>
      </c>
      <c r="S32" s="14"/>
    </row>
    <row r="33" spans="7:21" ht="13.5" customHeight="1" x14ac:dyDescent="0.15">
      <c r="G33" s="520"/>
      <c r="H33" s="119">
        <v>6</v>
      </c>
      <c r="I33" s="224" t="s">
        <v>14</v>
      </c>
      <c r="J33" s="17">
        <v>708</v>
      </c>
      <c r="K33" s="19"/>
      <c r="M33" s="125">
        <f t="shared" si="7"/>
        <v>56067</v>
      </c>
      <c r="N33" s="224" t="s">
        <v>22</v>
      </c>
      <c r="O33" s="5">
        <f t="shared" si="9"/>
        <v>17</v>
      </c>
      <c r="P33" s="125">
        <f t="shared" si="8"/>
        <v>56067</v>
      </c>
      <c r="S33" s="33"/>
      <c r="T33" s="33"/>
    </row>
    <row r="34" spans="7:21" ht="13.5" customHeight="1" x14ac:dyDescent="0.15">
      <c r="H34" s="119">
        <v>32</v>
      </c>
      <c r="I34" s="224" t="s">
        <v>36</v>
      </c>
      <c r="J34" s="193">
        <v>324</v>
      </c>
      <c r="K34" s="19"/>
      <c r="M34" s="125">
        <f t="shared" si="7"/>
        <v>60399</v>
      </c>
      <c r="N34" s="304" t="s">
        <v>2</v>
      </c>
      <c r="O34" s="5">
        <f t="shared" si="9"/>
        <v>40</v>
      </c>
      <c r="P34" s="125">
        <f t="shared" si="8"/>
        <v>60399</v>
      </c>
      <c r="S34" s="33"/>
      <c r="T34" s="33"/>
    </row>
    <row r="35" spans="7:21" ht="13.5" customHeight="1" x14ac:dyDescent="0.15">
      <c r="H35" s="119">
        <v>4</v>
      </c>
      <c r="I35" s="224" t="s">
        <v>12</v>
      </c>
      <c r="J35" s="302">
        <v>312</v>
      </c>
      <c r="K35" s="19"/>
      <c r="M35" s="125">
        <f t="shared" si="7"/>
        <v>17365</v>
      </c>
      <c r="N35" s="224" t="s">
        <v>71</v>
      </c>
      <c r="O35" s="5">
        <f t="shared" si="9"/>
        <v>31</v>
      </c>
      <c r="P35" s="125">
        <f t="shared" si="8"/>
        <v>17365</v>
      </c>
      <c r="S35" s="33"/>
    </row>
    <row r="36" spans="7:21" ht="13.5" customHeight="1" x14ac:dyDescent="0.15">
      <c r="H36" s="119">
        <v>19</v>
      </c>
      <c r="I36" s="224" t="s">
        <v>24</v>
      </c>
      <c r="J36" s="17">
        <v>260</v>
      </c>
      <c r="K36" s="19"/>
      <c r="M36" s="125">
        <f t="shared" si="7"/>
        <v>25510</v>
      </c>
      <c r="N36" s="227" t="s">
        <v>39</v>
      </c>
      <c r="O36" s="5">
        <f t="shared" si="9"/>
        <v>38</v>
      </c>
      <c r="P36" s="125">
        <f t="shared" si="8"/>
        <v>25510</v>
      </c>
      <c r="S36" s="33"/>
    </row>
    <row r="37" spans="7:21" ht="13.5" customHeight="1" thickBot="1" x14ac:dyDescent="0.2">
      <c r="H37" s="119">
        <v>20</v>
      </c>
      <c r="I37" s="224" t="s">
        <v>25</v>
      </c>
      <c r="J37" s="126">
        <v>229</v>
      </c>
      <c r="K37" s="19"/>
      <c r="M37" s="159">
        <f t="shared" si="7"/>
        <v>32921</v>
      </c>
      <c r="N37" s="461" t="s">
        <v>29</v>
      </c>
      <c r="O37" s="18">
        <f t="shared" si="9"/>
        <v>24</v>
      </c>
      <c r="P37" s="159">
        <f t="shared" si="8"/>
        <v>32921</v>
      </c>
      <c r="S37" s="33"/>
    </row>
    <row r="38" spans="7:21" ht="13.5" customHeight="1" thickTop="1" x14ac:dyDescent="0.15">
      <c r="G38" s="500"/>
      <c r="H38" s="119">
        <v>23</v>
      </c>
      <c r="I38" s="224" t="s">
        <v>28</v>
      </c>
      <c r="J38" s="17">
        <v>174</v>
      </c>
      <c r="K38" s="19"/>
      <c r="M38" s="469">
        <f>SUM(Q13-(Q3+Q4+Q5+Q6+Q7+Q8+Q9+Q10+Q11+Q12))</f>
        <v>170058</v>
      </c>
      <c r="N38" s="470" t="s">
        <v>197</v>
      </c>
      <c r="O38" s="471"/>
      <c r="P38" s="472">
        <f>SUM(M38)</f>
        <v>170058</v>
      </c>
      <c r="U38" s="33"/>
    </row>
    <row r="39" spans="7:21" ht="13.5" customHeight="1" x14ac:dyDescent="0.15">
      <c r="H39" s="119">
        <v>5</v>
      </c>
      <c r="I39" s="224" t="s">
        <v>13</v>
      </c>
      <c r="J39" s="302">
        <v>173</v>
      </c>
      <c r="K39" s="19"/>
      <c r="P39" s="33"/>
    </row>
    <row r="40" spans="7:21" ht="13.5" customHeight="1" x14ac:dyDescent="0.15">
      <c r="H40" s="119">
        <v>10</v>
      </c>
      <c r="I40" s="224" t="s">
        <v>17</v>
      </c>
      <c r="J40" s="17">
        <v>104</v>
      </c>
      <c r="K40" s="19"/>
    </row>
    <row r="41" spans="7:21" ht="13.5" customHeight="1" x14ac:dyDescent="0.15">
      <c r="G41" s="520"/>
      <c r="H41" s="119">
        <v>28</v>
      </c>
      <c r="I41" s="224" t="s">
        <v>33</v>
      </c>
      <c r="J41" s="17">
        <v>79</v>
      </c>
      <c r="K41" s="19"/>
    </row>
    <row r="42" spans="7:21" ht="13.5" customHeight="1" thickBot="1" x14ac:dyDescent="0.2">
      <c r="H42" s="194">
        <v>7</v>
      </c>
      <c r="I42" s="227" t="s">
        <v>15</v>
      </c>
      <c r="J42" s="548">
        <v>0</v>
      </c>
      <c r="K42" s="19"/>
    </row>
    <row r="43" spans="7:21" ht="13.5" customHeight="1" thickTop="1" x14ac:dyDescent="0.15">
      <c r="H43" s="161"/>
      <c r="I43" s="401" t="s">
        <v>111</v>
      </c>
      <c r="J43" s="402">
        <f>SUM(J3:J42)</f>
        <v>829899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218</v>
      </c>
      <c r="D52" s="12" t="s">
        <v>210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128255</v>
      </c>
      <c r="D53" s="126">
        <f t="shared" ref="D53:D63" si="11">SUM(Q3)</f>
        <v>113988</v>
      </c>
      <c r="E53" s="123">
        <f t="shared" ref="E53:E62" si="12">SUM(P16/Q16*100)</f>
        <v>109.98910871560025</v>
      </c>
      <c r="F53" s="25">
        <f t="shared" ref="F53:F63" si="13">SUM(C53/D53*100)</f>
        <v>112.51622977857319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104387</v>
      </c>
      <c r="D54" s="126">
        <f t="shared" si="11"/>
        <v>114506</v>
      </c>
      <c r="E54" s="123">
        <f t="shared" si="12"/>
        <v>100.18234690058254</v>
      </c>
      <c r="F54" s="25">
        <f t="shared" si="13"/>
        <v>91.162908493878049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103171</v>
      </c>
      <c r="D55" s="126">
        <f t="shared" si="11"/>
        <v>88738</v>
      </c>
      <c r="E55" s="123">
        <f t="shared" si="12"/>
        <v>98.374270567145956</v>
      </c>
      <c r="F55" s="25">
        <f t="shared" si="13"/>
        <v>116.26473438662129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66482</v>
      </c>
      <c r="D56" s="126">
        <f t="shared" si="11"/>
        <v>77522</v>
      </c>
      <c r="E56" s="123">
        <f t="shared" si="12"/>
        <v>125.35968170761602</v>
      </c>
      <c r="F56" s="25">
        <f t="shared" si="13"/>
        <v>85.75888134981038</v>
      </c>
      <c r="G56" s="26"/>
      <c r="I56" s="223"/>
    </row>
    <row r="57" spans="1:16" ht="13.5" customHeight="1" x14ac:dyDescent="0.15">
      <c r="A57" s="13">
        <v>5</v>
      </c>
      <c r="B57" s="224" t="s">
        <v>1</v>
      </c>
      <c r="C57" s="17">
        <f t="shared" si="10"/>
        <v>62470</v>
      </c>
      <c r="D57" s="126">
        <f t="shared" si="11"/>
        <v>58711</v>
      </c>
      <c r="E57" s="123">
        <f t="shared" si="12"/>
        <v>97.443416680965228</v>
      </c>
      <c r="F57" s="25">
        <f t="shared" si="13"/>
        <v>106.40254807446645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22</v>
      </c>
      <c r="C58" s="17">
        <f t="shared" si="10"/>
        <v>56099</v>
      </c>
      <c r="D58" s="126">
        <f t="shared" si="11"/>
        <v>56067</v>
      </c>
      <c r="E58" s="123">
        <f t="shared" si="12"/>
        <v>87.530230453573822</v>
      </c>
      <c r="F58" s="25">
        <f t="shared" si="13"/>
        <v>100.05707457149482</v>
      </c>
      <c r="G58" s="26"/>
    </row>
    <row r="59" spans="1:16" ht="13.5" customHeight="1" x14ac:dyDescent="0.15">
      <c r="A59" s="13">
        <v>7</v>
      </c>
      <c r="B59" s="304" t="s">
        <v>2</v>
      </c>
      <c r="C59" s="17">
        <f t="shared" si="10"/>
        <v>54874</v>
      </c>
      <c r="D59" s="126">
        <f t="shared" si="11"/>
        <v>60399</v>
      </c>
      <c r="E59" s="123">
        <f t="shared" si="12"/>
        <v>105.30820603362247</v>
      </c>
      <c r="F59" s="25">
        <f t="shared" si="13"/>
        <v>90.852497557906588</v>
      </c>
      <c r="G59" s="26"/>
    </row>
    <row r="60" spans="1:16" ht="13.5" customHeight="1" x14ac:dyDescent="0.15">
      <c r="A60" s="13">
        <v>8</v>
      </c>
      <c r="B60" s="224" t="s">
        <v>71</v>
      </c>
      <c r="C60" s="17">
        <f t="shared" si="10"/>
        <v>33429</v>
      </c>
      <c r="D60" s="126">
        <f t="shared" si="11"/>
        <v>17365</v>
      </c>
      <c r="E60" s="123">
        <f t="shared" si="12"/>
        <v>130.62795514047906</v>
      </c>
      <c r="F60" s="25">
        <f t="shared" si="13"/>
        <v>192.50791822631729</v>
      </c>
      <c r="G60" s="26"/>
    </row>
    <row r="61" spans="1:16" ht="13.5" customHeight="1" x14ac:dyDescent="0.15">
      <c r="A61" s="13">
        <v>9</v>
      </c>
      <c r="B61" s="227" t="s">
        <v>39</v>
      </c>
      <c r="C61" s="17">
        <f t="shared" si="10"/>
        <v>31603</v>
      </c>
      <c r="D61" s="126">
        <f t="shared" si="11"/>
        <v>25510</v>
      </c>
      <c r="E61" s="123">
        <f t="shared" si="12"/>
        <v>69.307864380016667</v>
      </c>
      <c r="F61" s="25">
        <f t="shared" si="13"/>
        <v>123.88475107800862</v>
      </c>
      <c r="G61" s="26"/>
    </row>
    <row r="62" spans="1:16" ht="13.5" customHeight="1" thickBot="1" x14ac:dyDescent="0.2">
      <c r="A62" s="179">
        <v>10</v>
      </c>
      <c r="B62" s="461" t="s">
        <v>29</v>
      </c>
      <c r="C62" s="160">
        <f t="shared" si="10"/>
        <v>30989</v>
      </c>
      <c r="D62" s="180">
        <f t="shared" si="11"/>
        <v>32921</v>
      </c>
      <c r="E62" s="181">
        <f t="shared" si="12"/>
        <v>96.725763156251958</v>
      </c>
      <c r="F62" s="182">
        <f t="shared" si="13"/>
        <v>94.131405485860085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829899</v>
      </c>
      <c r="D63" s="185">
        <f t="shared" si="11"/>
        <v>815785</v>
      </c>
      <c r="E63" s="186">
        <f>SUM(C63/R26*100)</f>
        <v>98.397467438923897</v>
      </c>
      <c r="F63" s="187">
        <f t="shared" si="13"/>
        <v>101.73011271352132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H56" sqref="H5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216</v>
      </c>
      <c r="I2" s="119"/>
      <c r="J2" s="257" t="s">
        <v>123</v>
      </c>
      <c r="K2" s="5"/>
      <c r="L2" s="410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10" t="s">
        <v>120</v>
      </c>
      <c r="M3" s="1"/>
      <c r="N3" s="129"/>
      <c r="O3" s="129"/>
      <c r="S3" s="31"/>
      <c r="T3" s="31"/>
      <c r="U3" s="31"/>
    </row>
    <row r="4" spans="8:30" x14ac:dyDescent="0.15">
      <c r="H4" s="52">
        <v>26091</v>
      </c>
      <c r="I4" s="119">
        <v>33</v>
      </c>
      <c r="J4" s="224" t="s">
        <v>0</v>
      </c>
      <c r="K4" s="163">
        <f>SUM(I4)</f>
        <v>33</v>
      </c>
      <c r="L4" s="427">
        <v>30343</v>
      </c>
      <c r="M4" s="54"/>
      <c r="N4" s="130"/>
      <c r="O4" s="130"/>
      <c r="S4" s="31"/>
      <c r="T4" s="31"/>
      <c r="U4" s="31"/>
    </row>
    <row r="5" spans="8:30" x14ac:dyDescent="0.15">
      <c r="H5" s="53">
        <v>17883</v>
      </c>
      <c r="I5" s="119">
        <v>26</v>
      </c>
      <c r="J5" s="224" t="s">
        <v>31</v>
      </c>
      <c r="K5" s="163">
        <f t="shared" ref="K5:K13" si="0">SUM(I5)</f>
        <v>26</v>
      </c>
      <c r="L5" s="428">
        <v>20993</v>
      </c>
      <c r="M5" s="54"/>
      <c r="N5" s="130"/>
      <c r="O5" s="130"/>
      <c r="S5" s="31"/>
      <c r="T5" s="31"/>
      <c r="U5" s="31"/>
    </row>
    <row r="6" spans="8:30" x14ac:dyDescent="0.15">
      <c r="H6" s="127">
        <v>9299</v>
      </c>
      <c r="I6" s="119">
        <v>14</v>
      </c>
      <c r="J6" s="224" t="s">
        <v>20</v>
      </c>
      <c r="K6" s="163">
        <f t="shared" si="0"/>
        <v>14</v>
      </c>
      <c r="L6" s="428">
        <v>7291</v>
      </c>
      <c r="M6" s="54"/>
      <c r="N6" s="256"/>
      <c r="O6" s="130"/>
      <c r="S6" s="31"/>
      <c r="T6" s="31"/>
      <c r="U6" s="31"/>
    </row>
    <row r="7" spans="8:30" x14ac:dyDescent="0.15">
      <c r="H7" s="127">
        <v>3995</v>
      </c>
      <c r="I7" s="119">
        <v>38</v>
      </c>
      <c r="J7" s="224" t="s">
        <v>39</v>
      </c>
      <c r="K7" s="163">
        <f t="shared" si="0"/>
        <v>38</v>
      </c>
      <c r="L7" s="428">
        <v>4413</v>
      </c>
      <c r="M7" s="54"/>
      <c r="N7" s="130"/>
      <c r="O7" s="130"/>
      <c r="S7" s="31"/>
      <c r="T7" s="31"/>
      <c r="U7" s="31"/>
    </row>
    <row r="8" spans="8:30" x14ac:dyDescent="0.15">
      <c r="H8" s="53">
        <v>3154</v>
      </c>
      <c r="I8" s="119">
        <v>15</v>
      </c>
      <c r="J8" s="224" t="s">
        <v>21</v>
      </c>
      <c r="K8" s="163">
        <f t="shared" si="0"/>
        <v>15</v>
      </c>
      <c r="L8" s="428">
        <v>3198</v>
      </c>
      <c r="M8" s="54"/>
      <c r="N8" s="130"/>
      <c r="O8" s="130"/>
      <c r="S8" s="31"/>
      <c r="T8" s="31"/>
      <c r="U8" s="31"/>
    </row>
    <row r="9" spans="8:30" x14ac:dyDescent="0.15">
      <c r="H9" s="127">
        <v>2759</v>
      </c>
      <c r="I9" s="119">
        <v>34</v>
      </c>
      <c r="J9" s="224" t="s">
        <v>1</v>
      </c>
      <c r="K9" s="163">
        <f t="shared" si="0"/>
        <v>34</v>
      </c>
      <c r="L9" s="428">
        <v>1574</v>
      </c>
      <c r="M9" s="54"/>
      <c r="N9" s="130"/>
      <c r="O9" s="130"/>
      <c r="S9" s="31"/>
      <c r="T9" s="31"/>
      <c r="U9" s="31"/>
    </row>
    <row r="10" spans="8:30" x14ac:dyDescent="0.15">
      <c r="H10" s="127">
        <v>2709</v>
      </c>
      <c r="I10" s="194">
        <v>24</v>
      </c>
      <c r="J10" s="227" t="s">
        <v>29</v>
      </c>
      <c r="K10" s="163">
        <f t="shared" si="0"/>
        <v>24</v>
      </c>
      <c r="L10" s="428">
        <v>2443</v>
      </c>
      <c r="S10" s="31"/>
      <c r="T10" s="31"/>
      <c r="U10" s="31"/>
    </row>
    <row r="11" spans="8:30" x14ac:dyDescent="0.15">
      <c r="H11" s="5">
        <v>2237</v>
      </c>
      <c r="I11" s="119">
        <v>37</v>
      </c>
      <c r="J11" s="224" t="s">
        <v>38</v>
      </c>
      <c r="K11" s="163">
        <f t="shared" si="0"/>
        <v>37</v>
      </c>
      <c r="L11" s="428">
        <v>3355</v>
      </c>
      <c r="M11" s="54"/>
      <c r="N11" s="130"/>
      <c r="O11" s="130"/>
      <c r="S11" s="31"/>
      <c r="T11" s="31"/>
      <c r="U11" s="31"/>
    </row>
    <row r="12" spans="8:30" x14ac:dyDescent="0.15">
      <c r="H12" s="449">
        <v>2127</v>
      </c>
      <c r="I12" s="194">
        <v>36</v>
      </c>
      <c r="J12" s="227" t="s">
        <v>5</v>
      </c>
      <c r="K12" s="163">
        <f t="shared" si="0"/>
        <v>36</v>
      </c>
      <c r="L12" s="428">
        <v>1898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37">
        <v>1399</v>
      </c>
      <c r="I13" s="532">
        <v>17</v>
      </c>
      <c r="J13" s="533" t="s">
        <v>22</v>
      </c>
      <c r="K13" s="163">
        <f t="shared" si="0"/>
        <v>17</v>
      </c>
      <c r="L13" s="428">
        <v>1455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53">
        <v>861</v>
      </c>
      <c r="I14" s="168">
        <v>25</v>
      </c>
      <c r="J14" s="245" t="s">
        <v>30</v>
      </c>
      <c r="K14" s="151" t="s">
        <v>8</v>
      </c>
      <c r="L14" s="429">
        <v>82180</v>
      </c>
      <c r="S14" s="31"/>
      <c r="T14" s="31"/>
      <c r="U14" s="31"/>
    </row>
    <row r="15" spans="8:30" x14ac:dyDescent="0.15">
      <c r="H15" s="267">
        <v>766</v>
      </c>
      <c r="I15" s="406">
        <v>40</v>
      </c>
      <c r="J15" s="225" t="s">
        <v>2</v>
      </c>
      <c r="K15" s="61"/>
      <c r="L15" s="1" t="s">
        <v>67</v>
      </c>
      <c r="M15" s="550" t="s">
        <v>112</v>
      </c>
      <c r="N15" s="51" t="s">
        <v>83</v>
      </c>
      <c r="S15" s="31"/>
      <c r="T15" s="31"/>
      <c r="U15" s="31"/>
    </row>
    <row r="16" spans="8:30" x14ac:dyDescent="0.15">
      <c r="H16" s="127">
        <v>711</v>
      </c>
      <c r="I16" s="119">
        <v>2</v>
      </c>
      <c r="J16" s="224" t="s">
        <v>6</v>
      </c>
      <c r="K16" s="163">
        <f>SUM(I4)</f>
        <v>33</v>
      </c>
      <c r="L16" s="224" t="s">
        <v>0</v>
      </c>
      <c r="M16" s="430">
        <v>18392</v>
      </c>
      <c r="N16" s="128">
        <f>SUM(H4)</f>
        <v>26091</v>
      </c>
      <c r="O16" s="54"/>
      <c r="P16" s="21"/>
      <c r="S16" s="31"/>
      <c r="T16" s="31"/>
      <c r="U16" s="31"/>
    </row>
    <row r="17" spans="1:21" x14ac:dyDescent="0.15">
      <c r="H17" s="127">
        <v>397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31">
        <v>15248</v>
      </c>
      <c r="N17" s="128">
        <f t="shared" ref="N17:N25" si="2">SUM(H5)</f>
        <v>17883</v>
      </c>
      <c r="O17" s="54"/>
      <c r="P17" s="21"/>
      <c r="S17" s="31"/>
      <c r="T17" s="31"/>
      <c r="U17" s="31"/>
    </row>
    <row r="18" spans="1:21" x14ac:dyDescent="0.15">
      <c r="H18" s="474">
        <v>185</v>
      </c>
      <c r="I18" s="119">
        <v>16</v>
      </c>
      <c r="J18" s="224" t="s">
        <v>3</v>
      </c>
      <c r="K18" s="163">
        <f t="shared" si="1"/>
        <v>14</v>
      </c>
      <c r="L18" s="224" t="s">
        <v>20</v>
      </c>
      <c r="M18" s="431">
        <v>7306</v>
      </c>
      <c r="N18" s="128">
        <f t="shared" si="2"/>
        <v>9299</v>
      </c>
      <c r="O18" s="54"/>
      <c r="P18" s="21"/>
      <c r="S18" s="31"/>
      <c r="T18" s="31"/>
      <c r="U18" s="31"/>
    </row>
    <row r="19" spans="1:21" x14ac:dyDescent="0.15">
      <c r="H19" s="52">
        <v>113</v>
      </c>
      <c r="I19" s="119">
        <v>23</v>
      </c>
      <c r="J19" s="224" t="s">
        <v>28</v>
      </c>
      <c r="K19" s="163">
        <f t="shared" si="1"/>
        <v>38</v>
      </c>
      <c r="L19" s="224" t="s">
        <v>39</v>
      </c>
      <c r="M19" s="431">
        <v>4886</v>
      </c>
      <c r="N19" s="128">
        <f t="shared" si="2"/>
        <v>3995</v>
      </c>
      <c r="O19" s="54"/>
      <c r="P19" s="21"/>
      <c r="S19" s="31"/>
      <c r="T19" s="31"/>
      <c r="U19" s="31"/>
    </row>
    <row r="20" spans="1:21" ht="14.25" thickBot="1" x14ac:dyDescent="0.2">
      <c r="H20" s="267">
        <v>103</v>
      </c>
      <c r="I20" s="119">
        <v>21</v>
      </c>
      <c r="J20" s="224" t="s">
        <v>26</v>
      </c>
      <c r="K20" s="163">
        <f t="shared" si="1"/>
        <v>15</v>
      </c>
      <c r="L20" s="224" t="s">
        <v>21</v>
      </c>
      <c r="M20" s="431">
        <v>4001</v>
      </c>
      <c r="N20" s="128">
        <f t="shared" si="2"/>
        <v>3154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216</v>
      </c>
      <c r="D21" s="74" t="s">
        <v>210</v>
      </c>
      <c r="E21" s="74" t="s">
        <v>54</v>
      </c>
      <c r="F21" s="74" t="s">
        <v>53</v>
      </c>
      <c r="G21" s="74" t="s">
        <v>55</v>
      </c>
      <c r="H21" s="53">
        <v>98</v>
      </c>
      <c r="I21" s="119">
        <v>22</v>
      </c>
      <c r="J21" s="224" t="s">
        <v>27</v>
      </c>
      <c r="K21" s="163">
        <f t="shared" si="1"/>
        <v>34</v>
      </c>
      <c r="L21" s="224" t="s">
        <v>1</v>
      </c>
      <c r="M21" s="431">
        <v>2917</v>
      </c>
      <c r="N21" s="128">
        <f t="shared" si="2"/>
        <v>2759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26091</v>
      </c>
      <c r="D22" s="128">
        <f>SUM(L4)</f>
        <v>30343</v>
      </c>
      <c r="E22" s="66">
        <f t="shared" ref="E22:E32" si="4">SUM(N16/M16*100)</f>
        <v>141.86059156154852</v>
      </c>
      <c r="F22" s="70">
        <f>SUM(C22/D22*100)</f>
        <v>85.986883300926081</v>
      </c>
      <c r="G22" s="5"/>
      <c r="H22" s="540">
        <v>21</v>
      </c>
      <c r="I22" s="119">
        <v>9</v>
      </c>
      <c r="J22" s="456" t="s">
        <v>202</v>
      </c>
      <c r="K22" s="163">
        <f t="shared" si="1"/>
        <v>24</v>
      </c>
      <c r="L22" s="227" t="s">
        <v>29</v>
      </c>
      <c r="M22" s="431">
        <v>2883</v>
      </c>
      <c r="N22" s="128">
        <f t="shared" si="2"/>
        <v>2709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17883</v>
      </c>
      <c r="D23" s="128">
        <f>SUM(L5)</f>
        <v>20993</v>
      </c>
      <c r="E23" s="66">
        <f t="shared" si="4"/>
        <v>117.28095487932843</v>
      </c>
      <c r="F23" s="70">
        <f t="shared" ref="F23:F32" si="5">SUM(C23/D23*100)</f>
        <v>85.185538036488353</v>
      </c>
      <c r="G23" s="5"/>
      <c r="H23" s="131">
        <v>20</v>
      </c>
      <c r="I23" s="119">
        <v>6</v>
      </c>
      <c r="J23" s="224" t="s">
        <v>14</v>
      </c>
      <c r="K23" s="163">
        <f t="shared" si="1"/>
        <v>37</v>
      </c>
      <c r="L23" s="224" t="s">
        <v>38</v>
      </c>
      <c r="M23" s="431">
        <v>3450</v>
      </c>
      <c r="N23" s="128">
        <f t="shared" si="2"/>
        <v>2237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9299</v>
      </c>
      <c r="D24" s="128">
        <f t="shared" ref="D24:D31" si="6">SUM(L6)</f>
        <v>7291</v>
      </c>
      <c r="E24" s="66">
        <f t="shared" si="4"/>
        <v>127.27894880919793</v>
      </c>
      <c r="F24" s="70">
        <f t="shared" si="5"/>
        <v>127.54080373062679</v>
      </c>
      <c r="G24" s="5"/>
      <c r="H24" s="176">
        <v>14</v>
      </c>
      <c r="I24" s="119">
        <v>32</v>
      </c>
      <c r="J24" s="224" t="s">
        <v>36</v>
      </c>
      <c r="K24" s="163">
        <f t="shared" si="1"/>
        <v>36</v>
      </c>
      <c r="L24" s="227" t="s">
        <v>5</v>
      </c>
      <c r="M24" s="431">
        <v>1644</v>
      </c>
      <c r="N24" s="128">
        <f t="shared" si="2"/>
        <v>2127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3995</v>
      </c>
      <c r="D25" s="128">
        <f t="shared" si="6"/>
        <v>4413</v>
      </c>
      <c r="E25" s="66">
        <f t="shared" si="4"/>
        <v>81.764224314367581</v>
      </c>
      <c r="F25" s="70">
        <f t="shared" si="5"/>
        <v>90.527985497394056</v>
      </c>
      <c r="G25" s="5"/>
      <c r="H25" s="540">
        <v>2</v>
      </c>
      <c r="I25" s="119">
        <v>3</v>
      </c>
      <c r="J25" s="224" t="s">
        <v>11</v>
      </c>
      <c r="K25" s="252">
        <f t="shared" si="1"/>
        <v>17</v>
      </c>
      <c r="L25" s="533" t="s">
        <v>22</v>
      </c>
      <c r="M25" s="432">
        <v>1140</v>
      </c>
      <c r="N25" s="233">
        <f t="shared" si="2"/>
        <v>1399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21</v>
      </c>
      <c r="C26" s="52">
        <f t="shared" si="3"/>
        <v>3154</v>
      </c>
      <c r="D26" s="128">
        <f t="shared" si="6"/>
        <v>3198</v>
      </c>
      <c r="E26" s="66">
        <f t="shared" si="4"/>
        <v>78.83029242689328</v>
      </c>
      <c r="F26" s="70">
        <f t="shared" si="5"/>
        <v>98.624140087554721</v>
      </c>
      <c r="G26" s="16"/>
      <c r="H26" s="131">
        <v>2</v>
      </c>
      <c r="I26" s="119">
        <v>4</v>
      </c>
      <c r="J26" s="224" t="s">
        <v>12</v>
      </c>
      <c r="K26" s="5"/>
      <c r="L26" s="506" t="s">
        <v>192</v>
      </c>
      <c r="M26" s="433">
        <v>64716</v>
      </c>
      <c r="N26" s="265">
        <f>SUM(H44)</f>
        <v>74946</v>
      </c>
      <c r="S26" s="31"/>
      <c r="T26" s="31"/>
      <c r="U26" s="31"/>
    </row>
    <row r="27" spans="1:21" x14ac:dyDescent="0.15">
      <c r="A27" s="76">
        <v>6</v>
      </c>
      <c r="B27" s="224" t="s">
        <v>1</v>
      </c>
      <c r="C27" s="52">
        <f t="shared" si="3"/>
        <v>2759</v>
      </c>
      <c r="D27" s="128">
        <f t="shared" si="6"/>
        <v>1574</v>
      </c>
      <c r="E27" s="66">
        <f t="shared" si="4"/>
        <v>94.583476174151528</v>
      </c>
      <c r="F27" s="70">
        <f t="shared" si="5"/>
        <v>175.2858958068615</v>
      </c>
      <c r="G27" s="5"/>
      <c r="H27" s="531">
        <v>0</v>
      </c>
      <c r="I27" s="119">
        <v>5</v>
      </c>
      <c r="J27" s="224" t="s">
        <v>13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29</v>
      </c>
      <c r="C28" s="52">
        <f t="shared" si="3"/>
        <v>2709</v>
      </c>
      <c r="D28" s="128">
        <f t="shared" si="6"/>
        <v>2443</v>
      </c>
      <c r="E28" s="66">
        <f t="shared" si="4"/>
        <v>93.964620187304888</v>
      </c>
      <c r="F28" s="70">
        <f t="shared" si="5"/>
        <v>110.88825214899714</v>
      </c>
      <c r="G28" s="5"/>
      <c r="H28" s="131">
        <v>0</v>
      </c>
      <c r="I28" s="119">
        <v>7</v>
      </c>
      <c r="J28" s="224" t="s">
        <v>15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2237</v>
      </c>
      <c r="D29" s="128">
        <f t="shared" si="6"/>
        <v>3355</v>
      </c>
      <c r="E29" s="66">
        <f t="shared" si="4"/>
        <v>64.840579710144937</v>
      </c>
      <c r="F29" s="70">
        <f t="shared" si="5"/>
        <v>66.676602086438152</v>
      </c>
      <c r="G29" s="15"/>
      <c r="H29" s="131">
        <v>0</v>
      </c>
      <c r="I29" s="119">
        <v>8</v>
      </c>
      <c r="J29" s="224" t="s">
        <v>16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5</v>
      </c>
      <c r="C30" s="52">
        <f t="shared" si="3"/>
        <v>2127</v>
      </c>
      <c r="D30" s="128">
        <f t="shared" si="6"/>
        <v>1898</v>
      </c>
      <c r="E30" s="66">
        <f t="shared" si="4"/>
        <v>129.3795620437956</v>
      </c>
      <c r="F30" s="70">
        <f t="shared" si="5"/>
        <v>112.06533192834563</v>
      </c>
      <c r="G30" s="16"/>
      <c r="H30" s="176">
        <v>0</v>
      </c>
      <c r="I30" s="119">
        <v>10</v>
      </c>
      <c r="J30" s="224" t="s">
        <v>17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33" t="s">
        <v>22</v>
      </c>
      <c r="C31" s="52">
        <f t="shared" si="3"/>
        <v>1399</v>
      </c>
      <c r="D31" s="128">
        <f t="shared" si="6"/>
        <v>1455</v>
      </c>
      <c r="E31" s="66">
        <f t="shared" si="4"/>
        <v>122.71929824561403</v>
      </c>
      <c r="F31" s="70">
        <f t="shared" si="5"/>
        <v>96.151202749140893</v>
      </c>
      <c r="G31" s="132"/>
      <c r="H31" s="176">
        <v>0</v>
      </c>
      <c r="I31" s="119">
        <v>11</v>
      </c>
      <c r="J31" s="224" t="s">
        <v>18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74946</v>
      </c>
      <c r="D32" s="82">
        <f>SUM(L14)</f>
        <v>82180</v>
      </c>
      <c r="E32" s="85">
        <f t="shared" si="4"/>
        <v>115.80752827739661</v>
      </c>
      <c r="F32" s="83">
        <f t="shared" si="5"/>
        <v>91.197371623265994</v>
      </c>
      <c r="G32" s="84"/>
      <c r="H32" s="549">
        <v>0</v>
      </c>
      <c r="I32" s="119">
        <v>12</v>
      </c>
      <c r="J32" s="224" t="s">
        <v>19</v>
      </c>
      <c r="L32" s="36"/>
      <c r="M32" s="31"/>
      <c r="S32" s="31"/>
      <c r="T32" s="31"/>
      <c r="U32" s="31"/>
    </row>
    <row r="33" spans="1:30" x14ac:dyDescent="0.15">
      <c r="H33" s="128">
        <v>0</v>
      </c>
      <c r="I33" s="119">
        <v>13</v>
      </c>
      <c r="J33" s="224" t="s">
        <v>7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2">
        <v>0</v>
      </c>
      <c r="I34" s="119">
        <v>18</v>
      </c>
      <c r="J34" s="224" t="s">
        <v>23</v>
      </c>
      <c r="L34" s="295"/>
      <c r="M34" s="31"/>
      <c r="S34" s="31"/>
      <c r="T34" s="31"/>
      <c r="U34" s="31"/>
    </row>
    <row r="35" spans="1:30" x14ac:dyDescent="0.15">
      <c r="H35" s="474">
        <v>0</v>
      </c>
      <c r="I35" s="119">
        <v>19</v>
      </c>
      <c r="J35" s="224" t="s">
        <v>24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52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267">
        <v>0</v>
      </c>
      <c r="I37" s="119">
        <v>27</v>
      </c>
      <c r="J37" s="224" t="s">
        <v>32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127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127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267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 x14ac:dyDescent="0.15">
      <c r="H41" s="267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 x14ac:dyDescent="0.15">
      <c r="H42" s="541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26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74946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218</v>
      </c>
      <c r="I47" s="119"/>
      <c r="J47" s="250" t="s">
        <v>79</v>
      </c>
      <c r="K47" s="5"/>
      <c r="L47" s="415" t="s">
        <v>210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20" t="s">
        <v>120</v>
      </c>
      <c r="S48" s="31"/>
      <c r="T48" s="31"/>
      <c r="U48" s="31"/>
      <c r="V48" s="31"/>
    </row>
    <row r="49" spans="1:22" x14ac:dyDescent="0.15">
      <c r="H49" s="128">
        <v>55269</v>
      </c>
      <c r="I49" s="119">
        <v>26</v>
      </c>
      <c r="J49" s="224" t="s">
        <v>31</v>
      </c>
      <c r="K49" s="5">
        <f>SUM(I49)</f>
        <v>26</v>
      </c>
      <c r="L49" s="421">
        <v>61315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17075</v>
      </c>
      <c r="I50" s="119">
        <v>33</v>
      </c>
      <c r="J50" s="224" t="s">
        <v>0</v>
      </c>
      <c r="K50" s="5">
        <f t="shared" ref="K50:K58" si="7">SUM(I50)</f>
        <v>33</v>
      </c>
      <c r="L50" s="421">
        <v>16697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454">
        <v>12986</v>
      </c>
      <c r="I51" s="119">
        <v>13</v>
      </c>
      <c r="J51" s="224" t="s">
        <v>7</v>
      </c>
      <c r="K51" s="5">
        <f t="shared" si="7"/>
        <v>13</v>
      </c>
      <c r="L51" s="421">
        <v>12467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53">
        <v>10299</v>
      </c>
      <c r="I52" s="119">
        <v>34</v>
      </c>
      <c r="J52" s="224" t="s">
        <v>1</v>
      </c>
      <c r="K52" s="5">
        <f t="shared" si="7"/>
        <v>34</v>
      </c>
      <c r="L52" s="421">
        <v>11066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216</v>
      </c>
      <c r="D53" s="74" t="s">
        <v>210</v>
      </c>
      <c r="E53" s="74" t="s">
        <v>54</v>
      </c>
      <c r="F53" s="74" t="s">
        <v>53</v>
      </c>
      <c r="G53" s="74" t="s">
        <v>55</v>
      </c>
      <c r="H53" s="53">
        <v>9269</v>
      </c>
      <c r="I53" s="119">
        <v>25</v>
      </c>
      <c r="J53" s="224" t="s">
        <v>30</v>
      </c>
      <c r="K53" s="5">
        <f t="shared" si="7"/>
        <v>25</v>
      </c>
      <c r="L53" s="421">
        <v>9313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55269</v>
      </c>
      <c r="D54" s="139">
        <f>SUM(L49)</f>
        <v>61315</v>
      </c>
      <c r="E54" s="66">
        <f t="shared" ref="E54:E64" si="9">SUM(N63/M63*100)</f>
        <v>102.04198438048113</v>
      </c>
      <c r="F54" s="66">
        <f>SUM(C54/D54*100)</f>
        <v>90.139443855500289</v>
      </c>
      <c r="G54" s="5"/>
      <c r="H54" s="53">
        <v>8057</v>
      </c>
      <c r="I54" s="119">
        <v>36</v>
      </c>
      <c r="J54" s="224" t="s">
        <v>5</v>
      </c>
      <c r="K54" s="5">
        <f t="shared" si="7"/>
        <v>36</v>
      </c>
      <c r="L54" s="421">
        <v>2856</v>
      </c>
      <c r="M54" s="31"/>
      <c r="N54" s="501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0</v>
      </c>
      <c r="C55" s="52">
        <f t="shared" si="8"/>
        <v>17075</v>
      </c>
      <c r="D55" s="139">
        <f t="shared" ref="D55:D64" si="10">SUM(L50)</f>
        <v>16697</v>
      </c>
      <c r="E55" s="66">
        <f t="shared" si="9"/>
        <v>87.60903027193433</v>
      </c>
      <c r="F55" s="66">
        <f t="shared" ref="F55:F64" si="11">SUM(C55/D55*100)</f>
        <v>102.26387973887525</v>
      </c>
      <c r="G55" s="5"/>
      <c r="H55" s="53">
        <v>7743</v>
      </c>
      <c r="I55" s="119">
        <v>40</v>
      </c>
      <c r="J55" s="224" t="s">
        <v>2</v>
      </c>
      <c r="K55" s="5">
        <f t="shared" si="7"/>
        <v>40</v>
      </c>
      <c r="L55" s="421">
        <v>10069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7</v>
      </c>
      <c r="C56" s="52">
        <f t="shared" si="8"/>
        <v>12986</v>
      </c>
      <c r="D56" s="139">
        <f t="shared" si="10"/>
        <v>12467</v>
      </c>
      <c r="E56" s="66">
        <f t="shared" si="9"/>
        <v>87.055037876248576</v>
      </c>
      <c r="F56" s="66">
        <f t="shared" si="11"/>
        <v>104.16299029437714</v>
      </c>
      <c r="G56" s="5"/>
      <c r="H56" s="53">
        <v>3588</v>
      </c>
      <c r="I56" s="119">
        <v>24</v>
      </c>
      <c r="J56" s="224" t="s">
        <v>29</v>
      </c>
      <c r="K56" s="5">
        <f t="shared" si="7"/>
        <v>24</v>
      </c>
      <c r="L56" s="421">
        <v>4369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1</v>
      </c>
      <c r="C57" s="52">
        <f t="shared" si="8"/>
        <v>10299</v>
      </c>
      <c r="D57" s="139">
        <f t="shared" si="10"/>
        <v>11066</v>
      </c>
      <c r="E57" s="66">
        <f t="shared" si="9"/>
        <v>116.66289080199365</v>
      </c>
      <c r="F57" s="66">
        <f t="shared" si="11"/>
        <v>93.068859569853601</v>
      </c>
      <c r="G57" s="5"/>
      <c r="H57" s="176">
        <v>3123</v>
      </c>
      <c r="I57" s="119">
        <v>16</v>
      </c>
      <c r="J57" s="224" t="s">
        <v>3</v>
      </c>
      <c r="K57" s="5">
        <f t="shared" si="7"/>
        <v>16</v>
      </c>
      <c r="L57" s="421">
        <v>3058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30</v>
      </c>
      <c r="C58" s="52">
        <f t="shared" si="8"/>
        <v>9269</v>
      </c>
      <c r="D58" s="139">
        <f t="shared" si="10"/>
        <v>9313</v>
      </c>
      <c r="E58" s="66">
        <f t="shared" si="9"/>
        <v>102.5558751936269</v>
      </c>
      <c r="F58" s="66">
        <f t="shared" si="11"/>
        <v>99.527542145388168</v>
      </c>
      <c r="G58" s="16"/>
      <c r="H58" s="551">
        <v>2057</v>
      </c>
      <c r="I58" s="194">
        <v>15</v>
      </c>
      <c r="J58" s="227" t="s">
        <v>21</v>
      </c>
      <c r="K58" s="18">
        <f t="shared" si="7"/>
        <v>15</v>
      </c>
      <c r="L58" s="422">
        <v>2484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5</v>
      </c>
      <c r="C59" s="52">
        <f t="shared" si="8"/>
        <v>8057</v>
      </c>
      <c r="D59" s="139">
        <f t="shared" si="10"/>
        <v>2856</v>
      </c>
      <c r="E59" s="66">
        <f t="shared" si="9"/>
        <v>96.134112874358664</v>
      </c>
      <c r="F59" s="66">
        <f t="shared" si="11"/>
        <v>282.10784313725492</v>
      </c>
      <c r="G59" s="5"/>
      <c r="H59" s="542">
        <v>1476</v>
      </c>
      <c r="I59" s="462">
        <v>22</v>
      </c>
      <c r="J59" s="306" t="s">
        <v>27</v>
      </c>
      <c r="K59" s="12" t="s">
        <v>75</v>
      </c>
      <c r="L59" s="423">
        <v>139398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</v>
      </c>
      <c r="C60" s="52">
        <f t="shared" si="8"/>
        <v>7743</v>
      </c>
      <c r="D60" s="139">
        <f t="shared" si="10"/>
        <v>10069</v>
      </c>
      <c r="E60" s="66">
        <f t="shared" si="9"/>
        <v>104.47982728376736</v>
      </c>
      <c r="F60" s="66">
        <f t="shared" si="11"/>
        <v>76.899394180156918</v>
      </c>
      <c r="G60" s="5"/>
      <c r="H60" s="176">
        <v>1138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29</v>
      </c>
      <c r="C61" s="52">
        <f t="shared" si="8"/>
        <v>3588</v>
      </c>
      <c r="D61" s="139">
        <f t="shared" si="10"/>
        <v>4369</v>
      </c>
      <c r="E61" s="66">
        <f t="shared" si="9"/>
        <v>95.374800637958529</v>
      </c>
      <c r="F61" s="66">
        <f t="shared" si="11"/>
        <v>82.124055848020134</v>
      </c>
      <c r="G61" s="15"/>
      <c r="H61" s="131">
        <v>566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3</v>
      </c>
      <c r="C62" s="52">
        <f t="shared" si="8"/>
        <v>3123</v>
      </c>
      <c r="D62" s="139">
        <f t="shared" si="10"/>
        <v>3058</v>
      </c>
      <c r="E62" s="66">
        <f t="shared" si="9"/>
        <v>109.15763718979379</v>
      </c>
      <c r="F62" s="66">
        <f t="shared" si="11"/>
        <v>102.12557226945715</v>
      </c>
      <c r="G62" s="16"/>
      <c r="H62" s="176">
        <v>551</v>
      </c>
      <c r="I62" s="244">
        <v>21</v>
      </c>
      <c r="J62" s="5" t="s">
        <v>189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9">
        <f t="shared" si="8"/>
        <v>2057</v>
      </c>
      <c r="D63" s="195">
        <f t="shared" si="10"/>
        <v>2484</v>
      </c>
      <c r="E63" s="72">
        <f t="shared" si="9"/>
        <v>65.301587301587304</v>
      </c>
      <c r="F63" s="72">
        <f t="shared" si="11"/>
        <v>82.809983896940423</v>
      </c>
      <c r="G63" s="132"/>
      <c r="H63" s="131">
        <v>225</v>
      </c>
      <c r="I63" s="119">
        <v>4</v>
      </c>
      <c r="J63" s="224" t="s">
        <v>12</v>
      </c>
      <c r="K63" s="5">
        <f>SUM(K49)</f>
        <v>26</v>
      </c>
      <c r="L63" s="224" t="s">
        <v>31</v>
      </c>
      <c r="M63" s="236">
        <v>54163</v>
      </c>
      <c r="N63" s="128">
        <f>SUM(H49)</f>
        <v>55269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134254</v>
      </c>
      <c r="D64" s="196">
        <f t="shared" si="10"/>
        <v>139398</v>
      </c>
      <c r="E64" s="85">
        <f t="shared" si="9"/>
        <v>97.964157496862327</v>
      </c>
      <c r="F64" s="85">
        <f t="shared" si="11"/>
        <v>96.309846626206976</v>
      </c>
      <c r="G64" s="84"/>
      <c r="H64" s="176">
        <v>208</v>
      </c>
      <c r="I64" s="119">
        <v>12</v>
      </c>
      <c r="J64" s="224" t="s">
        <v>19</v>
      </c>
      <c r="K64" s="5">
        <f t="shared" ref="K64:K72" si="12">SUM(K50)</f>
        <v>33</v>
      </c>
      <c r="L64" s="224" t="s">
        <v>0</v>
      </c>
      <c r="M64" s="236">
        <v>19490</v>
      </c>
      <c r="N64" s="128">
        <f t="shared" ref="N64:N72" si="13">SUM(H50)</f>
        <v>17075</v>
      </c>
      <c r="O64" s="54"/>
      <c r="S64" s="31"/>
      <c r="T64" s="31"/>
      <c r="U64" s="31"/>
      <c r="V64" s="31"/>
    </row>
    <row r="65" spans="2:22" x14ac:dyDescent="0.15">
      <c r="H65" s="52">
        <v>201</v>
      </c>
      <c r="I65" s="119">
        <v>1</v>
      </c>
      <c r="J65" s="224" t="s">
        <v>4</v>
      </c>
      <c r="K65" s="5">
        <f t="shared" si="12"/>
        <v>13</v>
      </c>
      <c r="L65" s="224" t="s">
        <v>7</v>
      </c>
      <c r="M65" s="236">
        <v>14917</v>
      </c>
      <c r="N65" s="128">
        <f t="shared" si="13"/>
        <v>12986</v>
      </c>
      <c r="O65" s="54"/>
      <c r="S65" s="31"/>
      <c r="T65" s="31"/>
      <c r="U65" s="31"/>
      <c r="V65" s="31"/>
    </row>
    <row r="66" spans="2:22" x14ac:dyDescent="0.15">
      <c r="H66" s="128">
        <v>160</v>
      </c>
      <c r="I66" s="119">
        <v>19</v>
      </c>
      <c r="J66" s="224" t="s">
        <v>24</v>
      </c>
      <c r="K66" s="5">
        <f t="shared" si="12"/>
        <v>34</v>
      </c>
      <c r="L66" s="224" t="s">
        <v>1</v>
      </c>
      <c r="M66" s="236">
        <v>8828</v>
      </c>
      <c r="N66" s="128">
        <f t="shared" si="13"/>
        <v>10299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451">
        <v>86</v>
      </c>
      <c r="I67" s="119">
        <v>27</v>
      </c>
      <c r="J67" s="224" t="s">
        <v>32</v>
      </c>
      <c r="K67" s="5">
        <f t="shared" si="12"/>
        <v>25</v>
      </c>
      <c r="L67" s="224" t="s">
        <v>30</v>
      </c>
      <c r="M67" s="236">
        <v>9038</v>
      </c>
      <c r="N67" s="128">
        <f t="shared" si="13"/>
        <v>9269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40</v>
      </c>
      <c r="I68" s="119">
        <v>39</v>
      </c>
      <c r="J68" s="224" t="s">
        <v>40</v>
      </c>
      <c r="K68" s="5">
        <f t="shared" si="12"/>
        <v>36</v>
      </c>
      <c r="L68" s="224" t="s">
        <v>5</v>
      </c>
      <c r="M68" s="236">
        <v>8381</v>
      </c>
      <c r="N68" s="128">
        <f t="shared" si="13"/>
        <v>8057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127">
        <v>35</v>
      </c>
      <c r="I69" s="119">
        <v>37</v>
      </c>
      <c r="J69" s="224" t="s">
        <v>38</v>
      </c>
      <c r="K69" s="5">
        <f t="shared" si="12"/>
        <v>40</v>
      </c>
      <c r="L69" s="224" t="s">
        <v>2</v>
      </c>
      <c r="M69" s="236">
        <v>7411</v>
      </c>
      <c r="N69" s="128">
        <f t="shared" si="13"/>
        <v>7743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127">
        <v>28</v>
      </c>
      <c r="I70" s="119">
        <v>23</v>
      </c>
      <c r="J70" s="224" t="s">
        <v>28</v>
      </c>
      <c r="K70" s="5">
        <f t="shared" si="12"/>
        <v>24</v>
      </c>
      <c r="L70" s="224" t="s">
        <v>29</v>
      </c>
      <c r="M70" s="236">
        <v>3762</v>
      </c>
      <c r="N70" s="128">
        <f t="shared" si="13"/>
        <v>3588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53">
        <v>28</v>
      </c>
      <c r="I71" s="119">
        <v>30</v>
      </c>
      <c r="J71" s="224" t="s">
        <v>34</v>
      </c>
      <c r="K71" s="5">
        <f t="shared" si="12"/>
        <v>16</v>
      </c>
      <c r="L71" s="224" t="s">
        <v>3</v>
      </c>
      <c r="M71" s="236">
        <v>2861</v>
      </c>
      <c r="N71" s="128">
        <f t="shared" si="13"/>
        <v>3123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127">
        <v>24</v>
      </c>
      <c r="I72" s="119">
        <v>29</v>
      </c>
      <c r="J72" s="224" t="s">
        <v>116</v>
      </c>
      <c r="K72" s="5">
        <f t="shared" si="12"/>
        <v>15</v>
      </c>
      <c r="L72" s="227" t="s">
        <v>21</v>
      </c>
      <c r="M72" s="237">
        <v>3150</v>
      </c>
      <c r="N72" s="128">
        <f t="shared" si="13"/>
        <v>2057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14</v>
      </c>
      <c r="I73" s="119">
        <v>35</v>
      </c>
      <c r="J73" s="224" t="s">
        <v>37</v>
      </c>
      <c r="K73" s="52"/>
      <c r="L73" s="385" t="s">
        <v>106</v>
      </c>
      <c r="M73" s="235">
        <v>137044</v>
      </c>
      <c r="N73" s="234">
        <f>SUM(H89)</f>
        <v>134254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8</v>
      </c>
      <c r="I74" s="119">
        <v>9</v>
      </c>
      <c r="J74" s="456" t="s">
        <v>199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2</v>
      </c>
      <c r="J75" s="224" t="s">
        <v>6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454">
        <v>0</v>
      </c>
      <c r="I76" s="119">
        <v>3</v>
      </c>
      <c r="J76" s="224" t="s">
        <v>11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127">
        <v>0</v>
      </c>
      <c r="I77" s="119">
        <v>5</v>
      </c>
      <c r="J77" s="224" t="s">
        <v>13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127">
        <v>0</v>
      </c>
      <c r="I78" s="119">
        <v>6</v>
      </c>
      <c r="J78" s="224" t="s">
        <v>14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52">
        <v>0</v>
      </c>
      <c r="I79" s="119">
        <v>7</v>
      </c>
      <c r="J79" s="224" t="s">
        <v>15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8</v>
      </c>
      <c r="J80" s="224" t="s">
        <v>16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474">
        <v>0</v>
      </c>
      <c r="I81" s="119">
        <v>10</v>
      </c>
      <c r="J81" s="224" t="s">
        <v>17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6">
        <v>0</v>
      </c>
      <c r="I82" s="119">
        <v>11</v>
      </c>
      <c r="J82" s="224" t="s">
        <v>18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454">
        <v>0</v>
      </c>
      <c r="I83" s="119">
        <v>14</v>
      </c>
      <c r="J83" s="224" t="s">
        <v>20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53">
        <v>0</v>
      </c>
      <c r="I84" s="119">
        <v>18</v>
      </c>
      <c r="J84" s="224" t="s">
        <v>23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127">
        <v>0</v>
      </c>
      <c r="I85" s="119">
        <v>20</v>
      </c>
      <c r="J85" s="224" t="s">
        <v>25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53">
        <v>0</v>
      </c>
      <c r="I86" s="119">
        <v>28</v>
      </c>
      <c r="J86" s="224" t="s">
        <v>33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127">
        <v>0</v>
      </c>
      <c r="I87" s="119">
        <v>31</v>
      </c>
      <c r="J87" s="224" t="s">
        <v>117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32</v>
      </c>
      <c r="J88" s="224" t="s">
        <v>36</v>
      </c>
      <c r="L88" s="57"/>
      <c r="M88" s="31"/>
      <c r="N88" s="31"/>
      <c r="O88" s="31"/>
      <c r="Q88" s="31"/>
    </row>
    <row r="89" spans="8:22" x14ac:dyDescent="0.15">
      <c r="H89" s="165">
        <f>SUM(H49:H88)</f>
        <v>134254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H46" sqref="H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6" t="s">
        <v>218</v>
      </c>
      <c r="I2" s="119"/>
      <c r="J2" s="259" t="s">
        <v>124</v>
      </c>
      <c r="K2" s="5"/>
      <c r="L2" s="251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31395</v>
      </c>
      <c r="I4" s="119">
        <v>31</v>
      </c>
      <c r="J4" s="40" t="s">
        <v>71</v>
      </c>
      <c r="K4" s="277">
        <f>SUM(I4)</f>
        <v>31</v>
      </c>
      <c r="L4" s="376">
        <v>14469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53">
        <v>21375</v>
      </c>
      <c r="I5" s="119">
        <v>17</v>
      </c>
      <c r="J5" s="40" t="s">
        <v>22</v>
      </c>
      <c r="K5" s="277">
        <f t="shared" ref="K5:K13" si="0">SUM(I5)</f>
        <v>17</v>
      </c>
      <c r="L5" s="376">
        <v>24687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20457</v>
      </c>
      <c r="I6" s="119">
        <v>40</v>
      </c>
      <c r="J6" s="40" t="s">
        <v>2</v>
      </c>
      <c r="K6" s="277">
        <f t="shared" si="0"/>
        <v>40</v>
      </c>
      <c r="L6" s="376">
        <v>15797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18433</v>
      </c>
      <c r="I7" s="119">
        <v>33</v>
      </c>
      <c r="J7" s="40" t="s">
        <v>0</v>
      </c>
      <c r="K7" s="277">
        <f t="shared" si="0"/>
        <v>33</v>
      </c>
      <c r="L7" s="376">
        <v>20813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18283</v>
      </c>
      <c r="I8" s="119">
        <v>34</v>
      </c>
      <c r="J8" s="40" t="s">
        <v>1</v>
      </c>
      <c r="K8" s="277">
        <f t="shared" si="0"/>
        <v>34</v>
      </c>
      <c r="L8" s="376">
        <v>15811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399">
        <v>9147</v>
      </c>
      <c r="I9" s="119">
        <v>13</v>
      </c>
      <c r="J9" s="40" t="s">
        <v>7</v>
      </c>
      <c r="K9" s="277">
        <f t="shared" si="0"/>
        <v>13</v>
      </c>
      <c r="L9" s="376">
        <v>12802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8446</v>
      </c>
      <c r="I10" s="119">
        <v>16</v>
      </c>
      <c r="J10" s="40" t="s">
        <v>3</v>
      </c>
      <c r="K10" s="277">
        <f t="shared" si="0"/>
        <v>16</v>
      </c>
      <c r="L10" s="376">
        <v>10321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8054</v>
      </c>
      <c r="I11" s="119">
        <v>26</v>
      </c>
      <c r="J11" s="40" t="s">
        <v>31</v>
      </c>
      <c r="K11" s="277">
        <f t="shared" si="0"/>
        <v>26</v>
      </c>
      <c r="L11" s="376">
        <v>9091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52">
        <v>7239</v>
      </c>
      <c r="I12" s="119">
        <v>11</v>
      </c>
      <c r="J12" s="40" t="s">
        <v>18</v>
      </c>
      <c r="K12" s="277">
        <f t="shared" si="0"/>
        <v>11</v>
      </c>
      <c r="L12" s="377">
        <v>7645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23">
        <v>7143</v>
      </c>
      <c r="I13" s="194">
        <v>2</v>
      </c>
      <c r="J13" s="103" t="s">
        <v>6</v>
      </c>
      <c r="K13" s="277">
        <f t="shared" si="0"/>
        <v>2</v>
      </c>
      <c r="L13" s="377">
        <v>8623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53">
        <v>6872</v>
      </c>
      <c r="I14" s="305">
        <v>25</v>
      </c>
      <c r="J14" s="522" t="s">
        <v>30</v>
      </c>
      <c r="K14" s="151" t="s">
        <v>8</v>
      </c>
      <c r="L14" s="378">
        <v>184634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6226</v>
      </c>
      <c r="I15" s="119">
        <v>3</v>
      </c>
      <c r="J15" s="40" t="s">
        <v>11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6068</v>
      </c>
      <c r="I16" s="119">
        <v>21</v>
      </c>
      <c r="J16" s="456" t="s">
        <v>193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5600</v>
      </c>
      <c r="I17" s="119">
        <v>38</v>
      </c>
      <c r="J17" s="40" t="s">
        <v>39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4253</v>
      </c>
      <c r="I18" s="119">
        <v>24</v>
      </c>
      <c r="J18" s="40" t="s">
        <v>29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3212</v>
      </c>
      <c r="I19" s="119">
        <v>14</v>
      </c>
      <c r="J19" s="40" t="s">
        <v>20</v>
      </c>
      <c r="K19" s="163">
        <f>SUM(I4)</f>
        <v>31</v>
      </c>
      <c r="L19" s="40" t="s">
        <v>71</v>
      </c>
      <c r="M19" s="524">
        <v>24069</v>
      </c>
      <c r="N19" s="128">
        <f>SUM(H4)</f>
        <v>31395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218</v>
      </c>
      <c r="D20" s="74" t="s">
        <v>210</v>
      </c>
      <c r="E20" s="74" t="s">
        <v>54</v>
      </c>
      <c r="F20" s="74" t="s">
        <v>53</v>
      </c>
      <c r="G20" s="75" t="s">
        <v>55</v>
      </c>
      <c r="H20" s="399">
        <v>2452</v>
      </c>
      <c r="I20" s="119">
        <v>9</v>
      </c>
      <c r="J20" s="456" t="s">
        <v>201</v>
      </c>
      <c r="K20" s="163">
        <f t="shared" ref="K20:K28" si="1">SUM(I5)</f>
        <v>17</v>
      </c>
      <c r="L20" s="40" t="s">
        <v>22</v>
      </c>
      <c r="M20" s="525">
        <v>26922</v>
      </c>
      <c r="N20" s="128">
        <f t="shared" ref="N20:N28" si="2">SUM(H5)</f>
        <v>21375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71</v>
      </c>
      <c r="C21" s="276">
        <f>SUM(H4)</f>
        <v>31395</v>
      </c>
      <c r="D21" s="9">
        <f>SUM(L4)</f>
        <v>14469</v>
      </c>
      <c r="E21" s="66">
        <f t="shared" ref="E21:E30" si="3">SUM(N19/M19*100)</f>
        <v>130.43749220989656</v>
      </c>
      <c r="F21" s="66">
        <f t="shared" ref="F21:F31" si="4">SUM(C21/D21*100)</f>
        <v>216.98113207547172</v>
      </c>
      <c r="G21" s="77"/>
      <c r="H21" s="127">
        <v>1774</v>
      </c>
      <c r="I21" s="119">
        <v>1</v>
      </c>
      <c r="J21" s="40" t="s">
        <v>4</v>
      </c>
      <c r="K21" s="163">
        <f t="shared" si="1"/>
        <v>40</v>
      </c>
      <c r="L21" s="40" t="s">
        <v>2</v>
      </c>
      <c r="M21" s="525">
        <v>17014</v>
      </c>
      <c r="N21" s="128">
        <f t="shared" si="2"/>
        <v>20457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22</v>
      </c>
      <c r="C22" s="276">
        <f t="shared" ref="C22:C30" si="5">SUM(H5)</f>
        <v>21375</v>
      </c>
      <c r="D22" s="9">
        <f t="shared" ref="D22:D30" si="6">SUM(L5)</f>
        <v>24687</v>
      </c>
      <c r="E22" s="66">
        <f t="shared" si="3"/>
        <v>79.396032984176514</v>
      </c>
      <c r="F22" s="66">
        <f t="shared" si="4"/>
        <v>86.584032081662414</v>
      </c>
      <c r="G22" s="77"/>
      <c r="H22" s="127">
        <v>1120</v>
      </c>
      <c r="I22" s="119">
        <v>36</v>
      </c>
      <c r="J22" s="40" t="s">
        <v>5</v>
      </c>
      <c r="K22" s="163">
        <f t="shared" si="1"/>
        <v>33</v>
      </c>
      <c r="L22" s="40" t="s">
        <v>0</v>
      </c>
      <c r="M22" s="525">
        <v>19994</v>
      </c>
      <c r="N22" s="128">
        <f t="shared" si="2"/>
        <v>18433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2</v>
      </c>
      <c r="C23" s="298">
        <f t="shared" si="5"/>
        <v>20457</v>
      </c>
      <c r="D23" s="139">
        <f t="shared" si="6"/>
        <v>15797</v>
      </c>
      <c r="E23" s="299">
        <f t="shared" si="3"/>
        <v>120.23627600799342</v>
      </c>
      <c r="F23" s="299">
        <f t="shared" si="4"/>
        <v>129.49927201367348</v>
      </c>
      <c r="G23" s="77"/>
      <c r="H23" s="127">
        <v>710</v>
      </c>
      <c r="I23" s="119">
        <v>27</v>
      </c>
      <c r="J23" s="40" t="s">
        <v>32</v>
      </c>
      <c r="K23" s="163">
        <f t="shared" si="1"/>
        <v>34</v>
      </c>
      <c r="L23" s="40" t="s">
        <v>1</v>
      </c>
      <c r="M23" s="525">
        <v>19260</v>
      </c>
      <c r="N23" s="128">
        <f t="shared" si="2"/>
        <v>18283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0</v>
      </c>
      <c r="C24" s="276">
        <f t="shared" si="5"/>
        <v>18433</v>
      </c>
      <c r="D24" s="9">
        <f t="shared" si="6"/>
        <v>20813</v>
      </c>
      <c r="E24" s="66">
        <f t="shared" si="3"/>
        <v>92.192657797339209</v>
      </c>
      <c r="F24" s="66">
        <f t="shared" si="4"/>
        <v>88.564839283140344</v>
      </c>
      <c r="G24" s="77"/>
      <c r="H24" s="127">
        <v>517</v>
      </c>
      <c r="I24" s="119">
        <v>39</v>
      </c>
      <c r="J24" s="40" t="s">
        <v>40</v>
      </c>
      <c r="K24" s="163">
        <f t="shared" si="1"/>
        <v>13</v>
      </c>
      <c r="L24" s="40" t="s">
        <v>7</v>
      </c>
      <c r="M24" s="525">
        <v>13051</v>
      </c>
      <c r="N24" s="128">
        <f t="shared" si="2"/>
        <v>9147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18283</v>
      </c>
      <c r="D25" s="9">
        <f t="shared" si="6"/>
        <v>15811</v>
      </c>
      <c r="E25" s="66">
        <f t="shared" si="3"/>
        <v>94.927310488058154</v>
      </c>
      <c r="F25" s="66">
        <f t="shared" si="4"/>
        <v>115.63468471317438</v>
      </c>
      <c r="G25" s="87"/>
      <c r="H25" s="127">
        <v>322</v>
      </c>
      <c r="I25" s="119">
        <v>29</v>
      </c>
      <c r="J25" s="40" t="s">
        <v>57</v>
      </c>
      <c r="K25" s="163">
        <f t="shared" si="1"/>
        <v>16</v>
      </c>
      <c r="L25" s="40" t="s">
        <v>3</v>
      </c>
      <c r="M25" s="525">
        <v>8696</v>
      </c>
      <c r="N25" s="128">
        <f t="shared" si="2"/>
        <v>8446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7</v>
      </c>
      <c r="C26" s="276">
        <f t="shared" si="5"/>
        <v>9147</v>
      </c>
      <c r="D26" s="9">
        <f t="shared" si="6"/>
        <v>12802</v>
      </c>
      <c r="E26" s="66">
        <f t="shared" si="3"/>
        <v>70.086583403570614</v>
      </c>
      <c r="F26" s="66">
        <f t="shared" si="4"/>
        <v>71.449773472894861</v>
      </c>
      <c r="G26" s="77"/>
      <c r="H26" s="454">
        <v>320</v>
      </c>
      <c r="I26" s="119">
        <v>12</v>
      </c>
      <c r="J26" s="40" t="s">
        <v>19</v>
      </c>
      <c r="K26" s="163">
        <f t="shared" si="1"/>
        <v>26</v>
      </c>
      <c r="L26" s="40" t="s">
        <v>31</v>
      </c>
      <c r="M26" s="525">
        <v>8416</v>
      </c>
      <c r="N26" s="128">
        <f t="shared" si="2"/>
        <v>8054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3</v>
      </c>
      <c r="C27" s="276">
        <f t="shared" si="5"/>
        <v>8446</v>
      </c>
      <c r="D27" s="9">
        <f t="shared" si="6"/>
        <v>10321</v>
      </c>
      <c r="E27" s="66">
        <f t="shared" si="3"/>
        <v>97.125114995400182</v>
      </c>
      <c r="F27" s="66">
        <f t="shared" si="4"/>
        <v>81.833155701966859</v>
      </c>
      <c r="G27" s="77"/>
      <c r="H27" s="127">
        <v>294</v>
      </c>
      <c r="I27" s="119">
        <v>32</v>
      </c>
      <c r="J27" s="40" t="s">
        <v>36</v>
      </c>
      <c r="K27" s="163">
        <f t="shared" si="1"/>
        <v>11</v>
      </c>
      <c r="L27" s="40" t="s">
        <v>18</v>
      </c>
      <c r="M27" s="526">
        <v>6027</v>
      </c>
      <c r="N27" s="128">
        <f t="shared" si="2"/>
        <v>7239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31</v>
      </c>
      <c r="C28" s="276">
        <f t="shared" si="5"/>
        <v>8054</v>
      </c>
      <c r="D28" s="9">
        <f t="shared" si="6"/>
        <v>9091</v>
      </c>
      <c r="E28" s="66">
        <f t="shared" si="3"/>
        <v>95.698669201520914</v>
      </c>
      <c r="F28" s="66">
        <f t="shared" si="4"/>
        <v>88.593114068859308</v>
      </c>
      <c r="G28" s="88"/>
      <c r="H28" s="127">
        <v>218</v>
      </c>
      <c r="I28" s="119">
        <v>20</v>
      </c>
      <c r="J28" s="40" t="s">
        <v>25</v>
      </c>
      <c r="K28" s="252">
        <f t="shared" si="1"/>
        <v>2</v>
      </c>
      <c r="L28" s="103" t="s">
        <v>6</v>
      </c>
      <c r="M28" s="527">
        <v>5576</v>
      </c>
      <c r="N28" s="233">
        <f t="shared" si="2"/>
        <v>7143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18</v>
      </c>
      <c r="C29" s="276">
        <f t="shared" si="5"/>
        <v>7239</v>
      </c>
      <c r="D29" s="9">
        <f t="shared" si="6"/>
        <v>7645</v>
      </c>
      <c r="E29" s="66">
        <f t="shared" si="3"/>
        <v>120.10950721752116</v>
      </c>
      <c r="F29" s="66">
        <f t="shared" si="4"/>
        <v>94.68933943754088</v>
      </c>
      <c r="G29" s="87"/>
      <c r="H29" s="127">
        <v>125</v>
      </c>
      <c r="I29" s="119">
        <v>35</v>
      </c>
      <c r="J29" s="40" t="s">
        <v>37</v>
      </c>
      <c r="K29" s="161"/>
      <c r="L29" s="161" t="s">
        <v>205</v>
      </c>
      <c r="M29" s="528">
        <v>220965</v>
      </c>
      <c r="N29" s="241">
        <f>SUM(H44)</f>
        <v>190365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6</v>
      </c>
      <c r="C30" s="276">
        <f t="shared" si="5"/>
        <v>7143</v>
      </c>
      <c r="D30" s="9">
        <f t="shared" si="6"/>
        <v>8623</v>
      </c>
      <c r="E30" s="72">
        <f t="shared" si="3"/>
        <v>128.10258249641319</v>
      </c>
      <c r="F30" s="78">
        <f t="shared" si="4"/>
        <v>82.836599791255935</v>
      </c>
      <c r="G30" s="90"/>
      <c r="H30" s="127">
        <v>104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190365</v>
      </c>
      <c r="D31" s="82">
        <f>SUM(L14)</f>
        <v>184634</v>
      </c>
      <c r="E31" s="85">
        <f>SUM(N29/M29*100)</f>
        <v>86.151652976715766</v>
      </c>
      <c r="F31" s="78">
        <f t="shared" si="4"/>
        <v>103.10397868214956</v>
      </c>
      <c r="G31" s="86"/>
      <c r="H31" s="399">
        <v>69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55</v>
      </c>
      <c r="I32" s="119">
        <v>4</v>
      </c>
      <c r="J32" s="40" t="s">
        <v>12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48</v>
      </c>
      <c r="I33" s="119">
        <v>5</v>
      </c>
      <c r="J33" s="40" t="s">
        <v>13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17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9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6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2</v>
      </c>
      <c r="I37" s="119">
        <v>19</v>
      </c>
      <c r="J37" s="40" t="s">
        <v>24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7</v>
      </c>
      <c r="J38" s="40" t="s">
        <v>15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53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190365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218</v>
      </c>
      <c r="I48" s="119"/>
      <c r="J48" s="262" t="s">
        <v>104</v>
      </c>
      <c r="K48" s="5"/>
      <c r="L48" s="445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5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30705</v>
      </c>
      <c r="I50" s="119">
        <v>16</v>
      </c>
      <c r="J50" s="40" t="s">
        <v>3</v>
      </c>
      <c r="K50" s="443">
        <f>SUM(I50)</f>
        <v>16</v>
      </c>
      <c r="L50" s="446">
        <v>40871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8697</v>
      </c>
      <c r="I51" s="119">
        <v>38</v>
      </c>
      <c r="J51" s="40" t="s">
        <v>39</v>
      </c>
      <c r="K51" s="443">
        <f t="shared" ref="K51:K59" si="7">SUM(I51)</f>
        <v>38</v>
      </c>
      <c r="L51" s="447">
        <v>2047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4247</v>
      </c>
      <c r="I52" s="119">
        <v>33</v>
      </c>
      <c r="J52" s="40" t="s">
        <v>0</v>
      </c>
      <c r="K52" s="443">
        <f t="shared" si="7"/>
        <v>33</v>
      </c>
      <c r="L52" s="447">
        <v>2263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218</v>
      </c>
      <c r="D53" s="74" t="s">
        <v>210</v>
      </c>
      <c r="E53" s="74" t="s">
        <v>54</v>
      </c>
      <c r="F53" s="74" t="s">
        <v>53</v>
      </c>
      <c r="G53" s="75" t="s">
        <v>55</v>
      </c>
      <c r="H53" s="53">
        <v>3767</v>
      </c>
      <c r="I53" s="119">
        <v>26</v>
      </c>
      <c r="J53" s="40" t="s">
        <v>31</v>
      </c>
      <c r="K53" s="443">
        <f t="shared" si="7"/>
        <v>26</v>
      </c>
      <c r="L53" s="447">
        <v>3471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30705</v>
      </c>
      <c r="D54" s="139">
        <f>SUM(L50)</f>
        <v>40871</v>
      </c>
      <c r="E54" s="66">
        <f t="shared" ref="E54:E63" si="8">SUM(N67/M67*100)</f>
        <v>127.59724069148936</v>
      </c>
      <c r="F54" s="66">
        <f t="shared" ref="F54:F61" si="9">SUM(C54/D54*100)</f>
        <v>75.126617895329204</v>
      </c>
      <c r="G54" s="77"/>
      <c r="H54" s="127">
        <v>2701</v>
      </c>
      <c r="I54" s="119">
        <v>34</v>
      </c>
      <c r="J54" s="40" t="s">
        <v>1</v>
      </c>
      <c r="K54" s="443">
        <f t="shared" si="7"/>
        <v>34</v>
      </c>
      <c r="L54" s="447">
        <v>862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8697</v>
      </c>
      <c r="D55" s="139">
        <f t="shared" ref="D55:D63" si="11">SUM(L51)</f>
        <v>2047</v>
      </c>
      <c r="E55" s="66">
        <f t="shared" si="8"/>
        <v>140.09342783505156</v>
      </c>
      <c r="F55" s="66">
        <f t="shared" si="9"/>
        <v>424.8656570591109</v>
      </c>
      <c r="G55" s="77"/>
      <c r="H55" s="53">
        <v>1457</v>
      </c>
      <c r="I55" s="119">
        <v>25</v>
      </c>
      <c r="J55" s="40" t="s">
        <v>30</v>
      </c>
      <c r="K55" s="443">
        <f t="shared" si="7"/>
        <v>25</v>
      </c>
      <c r="L55" s="447">
        <v>6480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0</v>
      </c>
      <c r="C56" s="52">
        <f t="shared" si="10"/>
        <v>4247</v>
      </c>
      <c r="D56" s="139">
        <f t="shared" si="11"/>
        <v>2263</v>
      </c>
      <c r="E56" s="66">
        <f t="shared" si="8"/>
        <v>134.14403032217308</v>
      </c>
      <c r="F56" s="66">
        <f t="shared" si="9"/>
        <v>187.67123287671234</v>
      </c>
      <c r="G56" s="77"/>
      <c r="H56" s="127">
        <v>926</v>
      </c>
      <c r="I56" s="119">
        <v>31</v>
      </c>
      <c r="J56" s="40" t="s">
        <v>128</v>
      </c>
      <c r="K56" s="443">
        <f t="shared" si="7"/>
        <v>31</v>
      </c>
      <c r="L56" s="447">
        <v>1366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3767</v>
      </c>
      <c r="D57" s="139">
        <f t="shared" si="11"/>
        <v>3471</v>
      </c>
      <c r="E57" s="66">
        <f t="shared" si="8"/>
        <v>44.156605321767671</v>
      </c>
      <c r="F57" s="66">
        <f t="shared" si="9"/>
        <v>108.52780178622876</v>
      </c>
      <c r="G57" s="77"/>
      <c r="H57" s="399">
        <v>733</v>
      </c>
      <c r="I57" s="119">
        <v>14</v>
      </c>
      <c r="J57" s="40" t="s">
        <v>20</v>
      </c>
      <c r="K57" s="443">
        <f t="shared" si="7"/>
        <v>14</v>
      </c>
      <c r="L57" s="447">
        <v>750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2701</v>
      </c>
      <c r="D58" s="139">
        <f t="shared" si="11"/>
        <v>862</v>
      </c>
      <c r="E58" s="66">
        <f t="shared" si="8"/>
        <v>76.234829240756426</v>
      </c>
      <c r="F58" s="66">
        <f t="shared" si="9"/>
        <v>313.34106728538285</v>
      </c>
      <c r="G58" s="87"/>
      <c r="H58" s="53">
        <v>498</v>
      </c>
      <c r="I58" s="119">
        <v>40</v>
      </c>
      <c r="J58" s="40" t="s">
        <v>2</v>
      </c>
      <c r="K58" s="443">
        <f t="shared" si="7"/>
        <v>40</v>
      </c>
      <c r="L58" s="447">
        <v>382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1457</v>
      </c>
      <c r="D59" s="139">
        <f t="shared" si="11"/>
        <v>6480</v>
      </c>
      <c r="E59" s="66">
        <f t="shared" si="8"/>
        <v>46.460459183673471</v>
      </c>
      <c r="F59" s="66">
        <f t="shared" si="9"/>
        <v>22.484567901234566</v>
      </c>
      <c r="G59" s="77"/>
      <c r="H59" s="544">
        <v>497</v>
      </c>
      <c r="I59" s="194">
        <v>36</v>
      </c>
      <c r="J59" s="103" t="s">
        <v>5</v>
      </c>
      <c r="K59" s="444">
        <f t="shared" si="7"/>
        <v>36</v>
      </c>
      <c r="L59" s="448">
        <v>41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7">
        <v>7</v>
      </c>
      <c r="B60" s="40" t="s">
        <v>71</v>
      </c>
      <c r="C60" s="128">
        <f t="shared" si="10"/>
        <v>926</v>
      </c>
      <c r="D60" s="139">
        <f t="shared" si="11"/>
        <v>1366</v>
      </c>
      <c r="E60" s="66">
        <f t="shared" si="8"/>
        <v>187.4493927125506</v>
      </c>
      <c r="F60" s="66">
        <f t="shared" si="9"/>
        <v>67.789165446559295</v>
      </c>
      <c r="G60" s="508"/>
      <c r="H60" s="543">
        <v>405</v>
      </c>
      <c r="I60" s="305">
        <v>1</v>
      </c>
      <c r="J60" s="522" t="s">
        <v>4</v>
      </c>
      <c r="K60" s="509" t="s">
        <v>8</v>
      </c>
      <c r="L60" s="536">
        <v>60222</v>
      </c>
      <c r="M60" s="510"/>
      <c r="N60" s="130"/>
      <c r="Q60" s="129"/>
      <c r="R60" s="510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20</v>
      </c>
      <c r="C61" s="52">
        <f t="shared" si="10"/>
        <v>733</v>
      </c>
      <c r="D61" s="139">
        <f t="shared" si="11"/>
        <v>750</v>
      </c>
      <c r="E61" s="66">
        <f t="shared" si="8"/>
        <v>113.99688958009331</v>
      </c>
      <c r="F61" s="66">
        <f t="shared" si="9"/>
        <v>97.733333333333334</v>
      </c>
      <c r="G61" s="88"/>
      <c r="H61" s="53">
        <v>270</v>
      </c>
      <c r="I61" s="119">
        <v>24</v>
      </c>
      <c r="J61" s="406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</v>
      </c>
      <c r="C62" s="52">
        <f t="shared" si="10"/>
        <v>498</v>
      </c>
      <c r="D62" s="139">
        <f t="shared" si="11"/>
        <v>382</v>
      </c>
      <c r="E62" s="66">
        <f t="shared" si="8"/>
        <v>94.676806083650192</v>
      </c>
      <c r="F62" s="66">
        <f>SUM(C62/D62*100)</f>
        <v>130.36649214659687</v>
      </c>
      <c r="G62" s="87"/>
      <c r="H62" s="127">
        <v>192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5</v>
      </c>
      <c r="C63" s="52">
        <f t="shared" si="10"/>
        <v>497</v>
      </c>
      <c r="D63" s="139">
        <f t="shared" si="11"/>
        <v>41</v>
      </c>
      <c r="E63" s="72">
        <f t="shared" si="8"/>
        <v>90.036231884057969</v>
      </c>
      <c r="F63" s="66">
        <f>SUM(C63/D63*100)</f>
        <v>1212.1951219512193</v>
      </c>
      <c r="G63" s="90"/>
      <c r="H63" s="53">
        <v>136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55571</v>
      </c>
      <c r="D64" s="82">
        <f>SUM(L60)</f>
        <v>60222</v>
      </c>
      <c r="E64" s="85">
        <f>SUM(N77/M77*100)</f>
        <v>106.68880910783881</v>
      </c>
      <c r="F64" s="85">
        <f>SUM(C64/D64*100)</f>
        <v>92.276908770881079</v>
      </c>
      <c r="G64" s="86"/>
      <c r="H64" s="474">
        <v>111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128">
        <v>98</v>
      </c>
      <c r="I65" s="119">
        <v>19</v>
      </c>
      <c r="J65" s="40" t="s">
        <v>24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80</v>
      </c>
      <c r="I66" s="119">
        <v>9</v>
      </c>
      <c r="J66" s="456" t="s">
        <v>201</v>
      </c>
      <c r="K66" s="1"/>
      <c r="L66" s="263" t="s">
        <v>104</v>
      </c>
      <c r="M66" s="467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45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24064</v>
      </c>
      <c r="N67" s="128">
        <f>SUM(H50)</f>
        <v>30705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6</v>
      </c>
      <c r="I68" s="119">
        <v>23</v>
      </c>
      <c r="J68" s="40" t="s">
        <v>28</v>
      </c>
      <c r="K68" s="5">
        <f t="shared" ref="K68:K76" si="12">SUM(I51)</f>
        <v>38</v>
      </c>
      <c r="L68" s="40" t="s">
        <v>39</v>
      </c>
      <c r="M68" s="239">
        <v>6208</v>
      </c>
      <c r="N68" s="128">
        <f t="shared" ref="N68:N76" si="13">SUM(H51)</f>
        <v>8697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127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39">
        <v>3166</v>
      </c>
      <c r="N69" s="128">
        <f t="shared" si="13"/>
        <v>4247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127">
        <v>0</v>
      </c>
      <c r="I70" s="119">
        <v>3</v>
      </c>
      <c r="J70" s="40" t="s">
        <v>11</v>
      </c>
      <c r="K70" s="5">
        <f t="shared" si="12"/>
        <v>26</v>
      </c>
      <c r="L70" s="40" t="s">
        <v>31</v>
      </c>
      <c r="M70" s="239">
        <v>8531</v>
      </c>
      <c r="N70" s="128">
        <f t="shared" si="13"/>
        <v>3767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127">
        <v>0</v>
      </c>
      <c r="I71" s="119">
        <v>4</v>
      </c>
      <c r="J71" s="40" t="s">
        <v>12</v>
      </c>
      <c r="K71" s="5">
        <f t="shared" si="12"/>
        <v>34</v>
      </c>
      <c r="L71" s="40" t="s">
        <v>1</v>
      </c>
      <c r="M71" s="239">
        <v>3543</v>
      </c>
      <c r="N71" s="128">
        <f t="shared" si="13"/>
        <v>2701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39">
        <v>3136</v>
      </c>
      <c r="N72" s="128">
        <f t="shared" si="13"/>
        <v>1457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31</v>
      </c>
      <c r="L73" s="40" t="s">
        <v>71</v>
      </c>
      <c r="M73" s="239">
        <v>494</v>
      </c>
      <c r="N73" s="128">
        <f t="shared" si="13"/>
        <v>926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14</v>
      </c>
      <c r="L74" s="40" t="s">
        <v>20</v>
      </c>
      <c r="M74" s="239">
        <v>643</v>
      </c>
      <c r="N74" s="128">
        <f t="shared" si="13"/>
        <v>733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8</v>
      </c>
      <c r="J75" s="40" t="s">
        <v>16</v>
      </c>
      <c r="K75" s="5">
        <f t="shared" si="12"/>
        <v>40</v>
      </c>
      <c r="L75" s="40" t="s">
        <v>2</v>
      </c>
      <c r="M75" s="239">
        <v>526</v>
      </c>
      <c r="N75" s="128">
        <f t="shared" si="13"/>
        <v>498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36</v>
      </c>
      <c r="L76" s="103" t="s">
        <v>5</v>
      </c>
      <c r="M76" s="240">
        <v>552</v>
      </c>
      <c r="N76" s="233">
        <f t="shared" si="13"/>
        <v>497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11</v>
      </c>
      <c r="J77" s="40" t="s">
        <v>18</v>
      </c>
      <c r="K77" s="5"/>
      <c r="L77" s="161" t="s">
        <v>69</v>
      </c>
      <c r="M77" s="411">
        <v>52087</v>
      </c>
      <c r="N77" s="241">
        <f>SUM(H90)</f>
        <v>55571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4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127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12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55571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H12" sqref="H12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400" t="s">
        <v>223</v>
      </c>
      <c r="I2" s="5"/>
      <c r="J2" s="254" t="s">
        <v>122</v>
      </c>
      <c r="K2" s="117"/>
      <c r="L2" s="434" t="s">
        <v>225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5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37567</v>
      </c>
      <c r="I4" s="119">
        <v>33</v>
      </c>
      <c r="J4" s="225" t="s">
        <v>0</v>
      </c>
      <c r="K4" s="167">
        <f>SUM(I4)</f>
        <v>33</v>
      </c>
      <c r="L4" s="427">
        <v>37925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25966</v>
      </c>
      <c r="I5" s="119">
        <v>34</v>
      </c>
      <c r="J5" s="225" t="s">
        <v>1</v>
      </c>
      <c r="K5" s="167">
        <f t="shared" ref="K5:K13" si="0">SUM(I5)</f>
        <v>34</v>
      </c>
      <c r="L5" s="428">
        <v>26399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9634</v>
      </c>
      <c r="I6" s="119">
        <v>40</v>
      </c>
      <c r="J6" s="225" t="s">
        <v>2</v>
      </c>
      <c r="K6" s="167">
        <f t="shared" si="0"/>
        <v>40</v>
      </c>
      <c r="L6" s="428">
        <v>18725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7970</v>
      </c>
      <c r="I7" s="119">
        <v>24</v>
      </c>
      <c r="J7" s="225" t="s">
        <v>29</v>
      </c>
      <c r="K7" s="167">
        <f t="shared" si="0"/>
        <v>24</v>
      </c>
      <c r="L7" s="428">
        <v>7502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7402</v>
      </c>
      <c r="I8" s="119">
        <v>9</v>
      </c>
      <c r="J8" s="475" t="s">
        <v>200</v>
      </c>
      <c r="K8" s="167">
        <f t="shared" si="0"/>
        <v>9</v>
      </c>
      <c r="L8" s="428">
        <v>6250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6712</v>
      </c>
      <c r="I9" s="119">
        <v>13</v>
      </c>
      <c r="J9" s="225" t="s">
        <v>7</v>
      </c>
      <c r="K9" s="167">
        <f t="shared" si="0"/>
        <v>13</v>
      </c>
      <c r="L9" s="428">
        <v>6247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4944</v>
      </c>
      <c r="I10" s="119">
        <v>36</v>
      </c>
      <c r="J10" s="225" t="s">
        <v>5</v>
      </c>
      <c r="K10" s="167">
        <f t="shared" si="0"/>
        <v>36</v>
      </c>
      <c r="L10" s="428">
        <v>6233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2428</v>
      </c>
      <c r="I11" s="119">
        <v>25</v>
      </c>
      <c r="J11" s="225" t="s">
        <v>30</v>
      </c>
      <c r="K11" s="167">
        <f t="shared" si="0"/>
        <v>25</v>
      </c>
      <c r="L11" s="428">
        <v>2478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2400</v>
      </c>
      <c r="I12" s="119">
        <v>12</v>
      </c>
      <c r="J12" s="225" t="s">
        <v>19</v>
      </c>
      <c r="K12" s="167">
        <f t="shared" si="0"/>
        <v>12</v>
      </c>
      <c r="L12" s="428">
        <v>2650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1804</v>
      </c>
      <c r="I13" s="194">
        <v>16</v>
      </c>
      <c r="J13" s="304" t="s">
        <v>3</v>
      </c>
      <c r="K13" s="253">
        <f t="shared" si="0"/>
        <v>16</v>
      </c>
      <c r="L13" s="436">
        <v>1231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53">
        <v>1108</v>
      </c>
      <c r="I14" s="305">
        <v>31</v>
      </c>
      <c r="J14" s="305" t="s">
        <v>183</v>
      </c>
      <c r="K14" s="117" t="s">
        <v>8</v>
      </c>
      <c r="L14" s="437">
        <v>122005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957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857</v>
      </c>
      <c r="I16" s="119">
        <v>38</v>
      </c>
      <c r="J16" s="225" t="s">
        <v>39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766</v>
      </c>
      <c r="I17" s="119">
        <v>22</v>
      </c>
      <c r="J17" s="225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682</v>
      </c>
      <c r="I18" s="119">
        <v>6</v>
      </c>
      <c r="J18" s="225" t="s">
        <v>14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583</v>
      </c>
      <c r="I19" s="119">
        <v>21</v>
      </c>
      <c r="J19" s="225" t="s">
        <v>26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310</v>
      </c>
      <c r="I20" s="119">
        <v>14</v>
      </c>
      <c r="J20" s="225" t="s">
        <v>20</v>
      </c>
      <c r="K20" s="167">
        <f>SUM(I4)</f>
        <v>33</v>
      </c>
      <c r="L20" s="225" t="s">
        <v>0</v>
      </c>
      <c r="M20" s="438">
        <v>34659</v>
      </c>
      <c r="N20" s="128">
        <f>SUM(H4)</f>
        <v>37567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218</v>
      </c>
      <c r="D21" s="74" t="s">
        <v>210</v>
      </c>
      <c r="E21" s="74" t="s">
        <v>54</v>
      </c>
      <c r="F21" s="74" t="s">
        <v>53</v>
      </c>
      <c r="G21" s="75" t="s">
        <v>55</v>
      </c>
      <c r="H21" s="399">
        <v>296</v>
      </c>
      <c r="I21" s="119">
        <v>26</v>
      </c>
      <c r="J21" s="225" t="s">
        <v>31</v>
      </c>
      <c r="K21" s="167">
        <f t="shared" ref="K21:K29" si="1">SUM(I5)</f>
        <v>34</v>
      </c>
      <c r="L21" s="225" t="s">
        <v>1</v>
      </c>
      <c r="M21" s="439">
        <v>26906</v>
      </c>
      <c r="N21" s="128">
        <f t="shared" ref="N21:N29" si="2">SUM(H5)</f>
        <v>25966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37567</v>
      </c>
      <c r="D22" s="139">
        <f>SUM(L4)</f>
        <v>37925</v>
      </c>
      <c r="E22" s="70">
        <f t="shared" ref="E22:E31" si="3">SUM(N20/M20*100)</f>
        <v>108.39031708935629</v>
      </c>
      <c r="F22" s="66">
        <f t="shared" ref="F22:F32" si="4">SUM(C22/D22*100)</f>
        <v>99.056031641397496</v>
      </c>
      <c r="G22" s="77"/>
      <c r="H22" s="127">
        <v>180</v>
      </c>
      <c r="I22" s="119">
        <v>18</v>
      </c>
      <c r="J22" s="225" t="s">
        <v>23</v>
      </c>
      <c r="K22" s="167">
        <f t="shared" si="1"/>
        <v>40</v>
      </c>
      <c r="L22" s="225" t="s">
        <v>2</v>
      </c>
      <c r="M22" s="439">
        <v>10044</v>
      </c>
      <c r="N22" s="128">
        <f t="shared" si="2"/>
        <v>9634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1</v>
      </c>
      <c r="C23" s="52">
        <f t="shared" ref="C23:C31" si="5">SUM(H5)</f>
        <v>25966</v>
      </c>
      <c r="D23" s="139">
        <f t="shared" ref="D23:D31" si="6">SUM(L5)</f>
        <v>26399</v>
      </c>
      <c r="E23" s="70">
        <f t="shared" si="3"/>
        <v>96.506355459748747</v>
      </c>
      <c r="F23" s="66">
        <f t="shared" si="4"/>
        <v>98.359786355543761</v>
      </c>
      <c r="G23" s="77"/>
      <c r="H23" s="127">
        <v>125</v>
      </c>
      <c r="I23" s="119">
        <v>5</v>
      </c>
      <c r="J23" s="225" t="s">
        <v>13</v>
      </c>
      <c r="K23" s="167">
        <f t="shared" si="1"/>
        <v>24</v>
      </c>
      <c r="L23" s="225" t="s">
        <v>29</v>
      </c>
      <c r="M23" s="439">
        <v>8013</v>
      </c>
      <c r="N23" s="128">
        <f t="shared" si="2"/>
        <v>7970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2</v>
      </c>
      <c r="C24" s="52">
        <f t="shared" si="5"/>
        <v>9634</v>
      </c>
      <c r="D24" s="139">
        <f t="shared" si="6"/>
        <v>18725</v>
      </c>
      <c r="E24" s="70">
        <f t="shared" si="3"/>
        <v>95.917960971724412</v>
      </c>
      <c r="F24" s="66">
        <f t="shared" si="4"/>
        <v>51.449933244325763</v>
      </c>
      <c r="G24" s="77"/>
      <c r="H24" s="399">
        <v>84</v>
      </c>
      <c r="I24" s="119">
        <v>11</v>
      </c>
      <c r="J24" s="225" t="s">
        <v>18</v>
      </c>
      <c r="K24" s="167">
        <f t="shared" si="1"/>
        <v>9</v>
      </c>
      <c r="L24" s="475" t="s">
        <v>199</v>
      </c>
      <c r="M24" s="439">
        <v>6864</v>
      </c>
      <c r="N24" s="128">
        <f t="shared" si="2"/>
        <v>7402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29</v>
      </c>
      <c r="C25" s="52">
        <f t="shared" si="5"/>
        <v>7970</v>
      </c>
      <c r="D25" s="139">
        <f t="shared" si="6"/>
        <v>7502</v>
      </c>
      <c r="E25" s="70">
        <f t="shared" si="3"/>
        <v>99.46337202046675</v>
      </c>
      <c r="F25" s="66">
        <f t="shared" si="4"/>
        <v>106.23833644361504</v>
      </c>
      <c r="G25" s="77"/>
      <c r="H25" s="127">
        <v>42</v>
      </c>
      <c r="I25" s="119">
        <v>1</v>
      </c>
      <c r="J25" s="225" t="s">
        <v>4</v>
      </c>
      <c r="K25" s="167">
        <f t="shared" si="1"/>
        <v>13</v>
      </c>
      <c r="L25" s="225" t="s">
        <v>7</v>
      </c>
      <c r="M25" s="439">
        <v>9221</v>
      </c>
      <c r="N25" s="128">
        <f t="shared" si="2"/>
        <v>6712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5" t="s">
        <v>199</v>
      </c>
      <c r="C26" s="52">
        <f t="shared" si="5"/>
        <v>7402</v>
      </c>
      <c r="D26" s="139">
        <f t="shared" si="6"/>
        <v>6250</v>
      </c>
      <c r="E26" s="70">
        <f t="shared" si="3"/>
        <v>107.83799533799534</v>
      </c>
      <c r="F26" s="66">
        <f t="shared" si="4"/>
        <v>118.432</v>
      </c>
      <c r="G26" s="87"/>
      <c r="H26" s="127">
        <v>38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39">
        <v>4245</v>
      </c>
      <c r="N26" s="128">
        <f t="shared" si="2"/>
        <v>4944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7</v>
      </c>
      <c r="C27" s="52">
        <f t="shared" si="5"/>
        <v>6712</v>
      </c>
      <c r="D27" s="139">
        <f t="shared" si="6"/>
        <v>6247</v>
      </c>
      <c r="E27" s="70">
        <f t="shared" si="3"/>
        <v>72.790369808046847</v>
      </c>
      <c r="F27" s="66">
        <f t="shared" si="4"/>
        <v>107.44357291499919</v>
      </c>
      <c r="G27" s="91"/>
      <c r="H27" s="127">
        <v>23</v>
      </c>
      <c r="I27" s="119">
        <v>39</v>
      </c>
      <c r="J27" s="225" t="s">
        <v>40</v>
      </c>
      <c r="K27" s="167">
        <f t="shared" si="1"/>
        <v>25</v>
      </c>
      <c r="L27" s="225" t="s">
        <v>30</v>
      </c>
      <c r="M27" s="439">
        <v>2688</v>
      </c>
      <c r="N27" s="128">
        <f t="shared" si="2"/>
        <v>2428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4944</v>
      </c>
      <c r="D28" s="139">
        <f t="shared" si="6"/>
        <v>6233</v>
      </c>
      <c r="E28" s="70">
        <f t="shared" si="3"/>
        <v>116.46643109540635</v>
      </c>
      <c r="F28" s="66">
        <f t="shared" si="4"/>
        <v>79.319749719236327</v>
      </c>
      <c r="G28" s="77"/>
      <c r="H28" s="399">
        <v>16</v>
      </c>
      <c r="I28" s="119">
        <v>27</v>
      </c>
      <c r="J28" s="225" t="s">
        <v>32</v>
      </c>
      <c r="K28" s="167">
        <f t="shared" si="1"/>
        <v>12</v>
      </c>
      <c r="L28" s="225" t="s">
        <v>19</v>
      </c>
      <c r="M28" s="439">
        <v>1400</v>
      </c>
      <c r="N28" s="128">
        <f t="shared" si="2"/>
        <v>2400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2428</v>
      </c>
      <c r="D29" s="139">
        <f t="shared" si="6"/>
        <v>2478</v>
      </c>
      <c r="E29" s="70">
        <f t="shared" si="3"/>
        <v>90.327380952380949</v>
      </c>
      <c r="F29" s="66">
        <f t="shared" si="4"/>
        <v>97.982243744955611</v>
      </c>
      <c r="G29" s="88"/>
      <c r="H29" s="127">
        <v>16</v>
      </c>
      <c r="I29" s="119">
        <v>32</v>
      </c>
      <c r="J29" s="225" t="s">
        <v>36</v>
      </c>
      <c r="K29" s="253">
        <f t="shared" si="1"/>
        <v>16</v>
      </c>
      <c r="L29" s="304" t="s">
        <v>3</v>
      </c>
      <c r="M29" s="440">
        <v>1919</v>
      </c>
      <c r="N29" s="128">
        <f t="shared" si="2"/>
        <v>1804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2400</v>
      </c>
      <c r="D30" s="139">
        <f t="shared" si="6"/>
        <v>2650</v>
      </c>
      <c r="E30" s="70">
        <f t="shared" si="3"/>
        <v>171.42857142857142</v>
      </c>
      <c r="F30" s="66">
        <f t="shared" si="4"/>
        <v>90.566037735849065</v>
      </c>
      <c r="G30" s="87"/>
      <c r="H30" s="399">
        <v>3</v>
      </c>
      <c r="I30" s="119">
        <v>20</v>
      </c>
      <c r="J30" s="225" t="s">
        <v>25</v>
      </c>
      <c r="K30" s="161"/>
      <c r="L30" s="453" t="s">
        <v>129</v>
      </c>
      <c r="M30" s="441">
        <v>113197</v>
      </c>
      <c r="N30" s="128">
        <f>SUM(H44)</f>
        <v>112914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4" t="s">
        <v>3</v>
      </c>
      <c r="C31" s="52">
        <f t="shared" si="5"/>
        <v>1804</v>
      </c>
      <c r="D31" s="139">
        <f t="shared" si="6"/>
        <v>1231</v>
      </c>
      <c r="E31" s="71">
        <f t="shared" si="3"/>
        <v>94.00729546638874</v>
      </c>
      <c r="F31" s="78">
        <f t="shared" si="4"/>
        <v>146.54752233956134</v>
      </c>
      <c r="G31" s="90"/>
      <c r="H31" s="127">
        <v>1</v>
      </c>
      <c r="I31" s="119">
        <v>15</v>
      </c>
      <c r="J31" s="225" t="s">
        <v>21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112914</v>
      </c>
      <c r="D32" s="82">
        <f>SUM(L14)</f>
        <v>122005</v>
      </c>
      <c r="E32" s="83">
        <f>SUM(N30/M30*100)</f>
        <v>99.749993374382711</v>
      </c>
      <c r="F32" s="78">
        <f t="shared" si="4"/>
        <v>92.548666038277119</v>
      </c>
      <c r="G32" s="86"/>
      <c r="H32" s="128">
        <v>0</v>
      </c>
      <c r="I32" s="119">
        <v>2</v>
      </c>
      <c r="J32" s="225" t="s">
        <v>6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0</v>
      </c>
      <c r="I33" s="119">
        <v>3</v>
      </c>
      <c r="J33" s="225" t="s">
        <v>11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4</v>
      </c>
      <c r="J34" s="225" t="s">
        <v>12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99">
        <v>0</v>
      </c>
      <c r="I39" s="119">
        <v>23</v>
      </c>
      <c r="J39" s="225" t="s">
        <v>28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112914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218</v>
      </c>
      <c r="I48" s="5"/>
      <c r="J48" s="250" t="s">
        <v>125</v>
      </c>
      <c r="K48" s="117"/>
      <c r="L48" s="413" t="s">
        <v>225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451">
        <v>86426</v>
      </c>
      <c r="I50" s="225">
        <v>36</v>
      </c>
      <c r="J50" s="225" t="s">
        <v>5</v>
      </c>
      <c r="K50" s="170">
        <f>SUM(I50)</f>
        <v>36</v>
      </c>
      <c r="L50" s="414">
        <v>76924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31757</v>
      </c>
      <c r="I51" s="225">
        <v>17</v>
      </c>
      <c r="J51" s="224" t="s">
        <v>22</v>
      </c>
      <c r="K51" s="170">
        <f t="shared" ref="K51:K59" si="7">SUM(I51)</f>
        <v>17</v>
      </c>
      <c r="L51" s="414">
        <v>28437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24842</v>
      </c>
      <c r="I52" s="225">
        <v>33</v>
      </c>
      <c r="J52" s="224" t="s">
        <v>0</v>
      </c>
      <c r="K52" s="170">
        <f t="shared" si="7"/>
        <v>33</v>
      </c>
      <c r="L52" s="414">
        <v>5947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22219</v>
      </c>
      <c r="I53" s="225">
        <v>16</v>
      </c>
      <c r="J53" s="224" t="s">
        <v>3</v>
      </c>
      <c r="K53" s="170">
        <f t="shared" si="7"/>
        <v>16</v>
      </c>
      <c r="L53" s="414">
        <v>21945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218</v>
      </c>
      <c r="D54" s="74" t="s">
        <v>210</v>
      </c>
      <c r="E54" s="74" t="s">
        <v>54</v>
      </c>
      <c r="F54" s="74" t="s">
        <v>53</v>
      </c>
      <c r="G54" s="75" t="s">
        <v>55</v>
      </c>
      <c r="H54" s="127">
        <v>19118</v>
      </c>
      <c r="I54" s="225">
        <v>26</v>
      </c>
      <c r="J54" s="224" t="s">
        <v>31</v>
      </c>
      <c r="K54" s="170">
        <f t="shared" si="7"/>
        <v>26</v>
      </c>
      <c r="L54" s="414">
        <v>18856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86426</v>
      </c>
      <c r="D55" s="9">
        <f t="shared" ref="D55:D64" si="8">SUM(L50)</f>
        <v>76924</v>
      </c>
      <c r="E55" s="66">
        <f>SUM(N66/M66*100)</f>
        <v>96.960789813204684</v>
      </c>
      <c r="F55" s="66">
        <f t="shared" ref="F55:F65" si="9">SUM(C55/D55*100)</f>
        <v>112.35245177057875</v>
      </c>
      <c r="G55" s="77"/>
      <c r="H55" s="127">
        <v>15776</v>
      </c>
      <c r="I55" s="225">
        <v>40</v>
      </c>
      <c r="J55" s="224" t="s">
        <v>2</v>
      </c>
      <c r="K55" s="170">
        <f t="shared" si="7"/>
        <v>40</v>
      </c>
      <c r="L55" s="414">
        <v>14914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31757</v>
      </c>
      <c r="D56" s="9">
        <f t="shared" si="8"/>
        <v>28437</v>
      </c>
      <c r="E56" s="66">
        <f t="shared" ref="E56:E65" si="11">SUM(N67/M67*100)</f>
        <v>92.172171591106988</v>
      </c>
      <c r="F56" s="66">
        <f t="shared" si="9"/>
        <v>111.67493054822941</v>
      </c>
      <c r="G56" s="77"/>
      <c r="H56" s="267">
        <v>12199</v>
      </c>
      <c r="I56" s="225">
        <v>24</v>
      </c>
      <c r="J56" s="224" t="s">
        <v>29</v>
      </c>
      <c r="K56" s="170">
        <f t="shared" si="7"/>
        <v>24</v>
      </c>
      <c r="L56" s="414">
        <v>14234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0</v>
      </c>
      <c r="C57" s="52">
        <f t="shared" si="10"/>
        <v>24842</v>
      </c>
      <c r="D57" s="9">
        <f t="shared" si="8"/>
        <v>5947</v>
      </c>
      <c r="E57" s="66">
        <f t="shared" si="11"/>
        <v>118.82713096718645</v>
      </c>
      <c r="F57" s="66">
        <f t="shared" si="9"/>
        <v>417.72322179250045</v>
      </c>
      <c r="G57" s="77"/>
      <c r="H57" s="127">
        <v>11316</v>
      </c>
      <c r="I57" s="225">
        <v>38</v>
      </c>
      <c r="J57" s="224" t="s">
        <v>39</v>
      </c>
      <c r="K57" s="170">
        <f t="shared" si="7"/>
        <v>38</v>
      </c>
      <c r="L57" s="414">
        <v>10505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22219</v>
      </c>
      <c r="D58" s="9">
        <f t="shared" si="8"/>
        <v>21945</v>
      </c>
      <c r="E58" s="66">
        <f t="shared" si="11"/>
        <v>145.30769733830357</v>
      </c>
      <c r="F58" s="66">
        <f t="shared" si="9"/>
        <v>101.2485759854181</v>
      </c>
      <c r="G58" s="77"/>
      <c r="H58" s="517">
        <v>9689</v>
      </c>
      <c r="I58" s="227">
        <v>25</v>
      </c>
      <c r="J58" s="227" t="s">
        <v>30</v>
      </c>
      <c r="K58" s="170">
        <f t="shared" si="7"/>
        <v>25</v>
      </c>
      <c r="L58" s="412">
        <v>6663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31</v>
      </c>
      <c r="C59" s="52">
        <f t="shared" si="10"/>
        <v>19118</v>
      </c>
      <c r="D59" s="9">
        <f t="shared" si="8"/>
        <v>18856</v>
      </c>
      <c r="E59" s="66">
        <f t="shared" si="11"/>
        <v>108.28660436137072</v>
      </c>
      <c r="F59" s="66">
        <f t="shared" si="9"/>
        <v>101.38947815019093</v>
      </c>
      <c r="G59" s="87"/>
      <c r="H59" s="517">
        <v>7797</v>
      </c>
      <c r="I59" s="304">
        <v>37</v>
      </c>
      <c r="J59" s="227" t="s">
        <v>38</v>
      </c>
      <c r="K59" s="170">
        <f t="shared" si="7"/>
        <v>37</v>
      </c>
      <c r="L59" s="412">
        <v>6430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</v>
      </c>
      <c r="C60" s="52">
        <f t="shared" si="10"/>
        <v>15776</v>
      </c>
      <c r="D60" s="9">
        <f t="shared" si="8"/>
        <v>14914</v>
      </c>
      <c r="E60" s="66">
        <f t="shared" si="11"/>
        <v>95.972746076164981</v>
      </c>
      <c r="F60" s="66">
        <f t="shared" si="9"/>
        <v>105.77980421080863</v>
      </c>
      <c r="G60" s="77"/>
      <c r="H60" s="554">
        <v>3288</v>
      </c>
      <c r="I60" s="530">
        <v>35</v>
      </c>
      <c r="J60" s="306" t="s">
        <v>37</v>
      </c>
      <c r="K60" s="117" t="s">
        <v>8</v>
      </c>
      <c r="L60" s="416">
        <v>227346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29</v>
      </c>
      <c r="C61" s="52">
        <f t="shared" si="10"/>
        <v>12199</v>
      </c>
      <c r="D61" s="9">
        <f t="shared" si="8"/>
        <v>14234</v>
      </c>
      <c r="E61" s="66">
        <f t="shared" si="11"/>
        <v>94.88954573739889</v>
      </c>
      <c r="F61" s="66">
        <f t="shared" si="9"/>
        <v>85.7032457496136</v>
      </c>
      <c r="G61" s="77"/>
      <c r="H61" s="127">
        <v>3030</v>
      </c>
      <c r="I61" s="224">
        <v>15</v>
      </c>
      <c r="J61" s="224" t="s">
        <v>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39</v>
      </c>
      <c r="C62" s="52">
        <f t="shared" si="10"/>
        <v>11316</v>
      </c>
      <c r="D62" s="9">
        <f t="shared" si="8"/>
        <v>10505</v>
      </c>
      <c r="E62" s="66">
        <f t="shared" si="11"/>
        <v>105.80645161290323</v>
      </c>
      <c r="F62" s="66">
        <f t="shared" si="9"/>
        <v>107.72013326987148</v>
      </c>
      <c r="G62" s="88"/>
      <c r="H62" s="127">
        <v>2462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30</v>
      </c>
      <c r="C63" s="52">
        <f t="shared" si="10"/>
        <v>9689</v>
      </c>
      <c r="D63" s="9">
        <f t="shared" si="8"/>
        <v>6663</v>
      </c>
      <c r="E63" s="66">
        <f t="shared" si="11"/>
        <v>99.650313689190583</v>
      </c>
      <c r="F63" s="66">
        <f t="shared" si="9"/>
        <v>145.41497823803093</v>
      </c>
      <c r="G63" s="87"/>
      <c r="H63" s="399">
        <v>2329</v>
      </c>
      <c r="I63" s="225">
        <v>30</v>
      </c>
      <c r="J63" s="224" t="s">
        <v>119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7797</v>
      </c>
      <c r="D64" s="9">
        <f t="shared" si="8"/>
        <v>6430</v>
      </c>
      <c r="E64" s="72">
        <f t="shared" si="11"/>
        <v>82.551614610905247</v>
      </c>
      <c r="F64" s="66">
        <f t="shared" si="9"/>
        <v>121.2597200622084</v>
      </c>
      <c r="G64" s="90"/>
      <c r="H64" s="169">
        <v>1993</v>
      </c>
      <c r="I64" s="224">
        <v>39</v>
      </c>
      <c r="J64" s="224" t="s">
        <v>40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261849</v>
      </c>
      <c r="D65" s="82">
        <f>SUM(L60)</f>
        <v>227346</v>
      </c>
      <c r="E65" s="85">
        <f t="shared" si="11"/>
        <v>102.52265021181961</v>
      </c>
      <c r="F65" s="85">
        <f t="shared" si="9"/>
        <v>115.17642711989654</v>
      </c>
      <c r="G65" s="86"/>
      <c r="H65" s="128">
        <v>1692</v>
      </c>
      <c r="I65" s="224">
        <v>18</v>
      </c>
      <c r="J65" s="224" t="s">
        <v>23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1346</v>
      </c>
      <c r="I66" s="225">
        <v>29</v>
      </c>
      <c r="J66" s="224" t="s">
        <v>116</v>
      </c>
      <c r="K66" s="163">
        <f>SUM(I50)</f>
        <v>36</v>
      </c>
      <c r="L66" s="225" t="s">
        <v>5</v>
      </c>
      <c r="M66" s="426">
        <v>89135</v>
      </c>
      <c r="N66" s="128">
        <f>SUM(H50)</f>
        <v>86426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1214</v>
      </c>
      <c r="I67" s="225">
        <v>14</v>
      </c>
      <c r="J67" s="224" t="s">
        <v>20</v>
      </c>
      <c r="K67" s="163">
        <f t="shared" ref="K67:K75" si="12">SUM(I51)</f>
        <v>17</v>
      </c>
      <c r="L67" s="224" t="s">
        <v>22</v>
      </c>
      <c r="M67" s="424">
        <v>34454</v>
      </c>
      <c r="N67" s="128">
        <f t="shared" ref="N67:N75" si="13">SUM(H51)</f>
        <v>31757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897</v>
      </c>
      <c r="I68" s="224">
        <v>1</v>
      </c>
      <c r="J68" s="224" t="s">
        <v>4</v>
      </c>
      <c r="K68" s="163">
        <f t="shared" si="12"/>
        <v>33</v>
      </c>
      <c r="L68" s="224" t="s">
        <v>0</v>
      </c>
      <c r="M68" s="424">
        <v>20906</v>
      </c>
      <c r="N68" s="128">
        <f t="shared" si="13"/>
        <v>24842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770</v>
      </c>
      <c r="I69" s="224">
        <v>8</v>
      </c>
      <c r="J69" s="224" t="s">
        <v>16</v>
      </c>
      <c r="K69" s="163">
        <f t="shared" si="12"/>
        <v>16</v>
      </c>
      <c r="L69" s="224" t="s">
        <v>3</v>
      </c>
      <c r="M69" s="424">
        <v>15291</v>
      </c>
      <c r="N69" s="128">
        <f t="shared" si="13"/>
        <v>22219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537</v>
      </c>
      <c r="I70" s="224">
        <v>21</v>
      </c>
      <c r="J70" s="224" t="s">
        <v>26</v>
      </c>
      <c r="K70" s="163">
        <f t="shared" si="12"/>
        <v>26</v>
      </c>
      <c r="L70" s="224" t="s">
        <v>31</v>
      </c>
      <c r="M70" s="424">
        <v>17655</v>
      </c>
      <c r="N70" s="128">
        <f t="shared" si="13"/>
        <v>19118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406</v>
      </c>
      <c r="I71" s="224">
        <v>22</v>
      </c>
      <c r="J71" s="224" t="s">
        <v>27</v>
      </c>
      <c r="K71" s="163">
        <f t="shared" si="12"/>
        <v>40</v>
      </c>
      <c r="L71" s="224" t="s">
        <v>2</v>
      </c>
      <c r="M71" s="424">
        <v>16438</v>
      </c>
      <c r="N71" s="128">
        <f t="shared" si="13"/>
        <v>15776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311</v>
      </c>
      <c r="I72" s="224">
        <v>13</v>
      </c>
      <c r="J72" s="224" t="s">
        <v>7</v>
      </c>
      <c r="K72" s="163">
        <f t="shared" si="12"/>
        <v>24</v>
      </c>
      <c r="L72" s="224" t="s">
        <v>29</v>
      </c>
      <c r="M72" s="424">
        <v>12856</v>
      </c>
      <c r="N72" s="128">
        <f t="shared" si="13"/>
        <v>12199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176</v>
      </c>
      <c r="I73" s="224">
        <v>27</v>
      </c>
      <c r="J73" s="224" t="s">
        <v>32</v>
      </c>
      <c r="K73" s="163">
        <f t="shared" si="12"/>
        <v>38</v>
      </c>
      <c r="L73" s="224" t="s">
        <v>39</v>
      </c>
      <c r="M73" s="424">
        <v>10695</v>
      </c>
      <c r="N73" s="128">
        <f t="shared" si="13"/>
        <v>11316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122</v>
      </c>
      <c r="I74" s="224">
        <v>9</v>
      </c>
      <c r="J74" s="456" t="s">
        <v>200</v>
      </c>
      <c r="K74" s="163">
        <f t="shared" si="12"/>
        <v>25</v>
      </c>
      <c r="L74" s="227" t="s">
        <v>30</v>
      </c>
      <c r="M74" s="425">
        <v>9723</v>
      </c>
      <c r="N74" s="128">
        <f t="shared" si="13"/>
        <v>9689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79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425">
        <v>9445</v>
      </c>
      <c r="N75" s="233">
        <f t="shared" si="13"/>
        <v>7797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30</v>
      </c>
      <c r="I76" s="224">
        <v>4</v>
      </c>
      <c r="J76" s="224" t="s">
        <v>12</v>
      </c>
      <c r="K76" s="5"/>
      <c r="L76" s="453" t="s">
        <v>129</v>
      </c>
      <c r="M76" s="464">
        <v>255406</v>
      </c>
      <c r="N76" s="241">
        <f>SUM(H90)</f>
        <v>261849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18</v>
      </c>
      <c r="I77" s="224">
        <v>23</v>
      </c>
      <c r="J77" s="224" t="s">
        <v>28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8</v>
      </c>
      <c r="I78" s="224">
        <v>20</v>
      </c>
      <c r="J78" s="224" t="s">
        <v>25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399">
        <v>2</v>
      </c>
      <c r="I79" s="224">
        <v>11</v>
      </c>
      <c r="J79" s="224" t="s">
        <v>18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2</v>
      </c>
      <c r="J80" s="224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3</v>
      </c>
      <c r="J81" s="224" t="s">
        <v>11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5</v>
      </c>
      <c r="J82" s="224" t="s">
        <v>13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99">
        <v>0</v>
      </c>
      <c r="I83" s="224">
        <v>6</v>
      </c>
      <c r="J83" s="224" t="s">
        <v>14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4">
        <v>7</v>
      </c>
      <c r="J84" s="224" t="s">
        <v>15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10</v>
      </c>
      <c r="J85" s="224" t="s">
        <v>17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399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261849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topLeftCell="A25" zoomScaleNormal="100" workbookViewId="0">
      <selection activeCell="H53" sqref="H53"/>
    </sheetView>
  </sheetViews>
  <sheetFormatPr defaultRowHeight="13.5" x14ac:dyDescent="0.15"/>
  <cols>
    <col min="1" max="1" width="5.625" style="307" customWidth="1"/>
    <col min="2" max="2" width="19.5" style="307" customWidth="1"/>
    <col min="3" max="4" width="13.25" style="307" customWidth="1"/>
    <col min="5" max="5" width="11.875" style="307" customWidth="1"/>
    <col min="6" max="6" width="15.125" style="307" customWidth="1"/>
    <col min="7" max="7" width="15" style="307" customWidth="1"/>
    <col min="8" max="8" width="15.5" style="307" customWidth="1"/>
    <col min="9" max="9" width="18.375" style="307" customWidth="1"/>
    <col min="10" max="10" width="17.125" style="307" customWidth="1"/>
    <col min="11" max="11" width="18.5" style="307" customWidth="1"/>
    <col min="12" max="12" width="16.875" style="307" customWidth="1"/>
    <col min="13" max="13" width="15.125" style="307" customWidth="1"/>
    <col min="14" max="16384" width="9" style="307"/>
  </cols>
  <sheetData>
    <row r="1" spans="1:12" ht="22.5" customHeight="1" x14ac:dyDescent="0.15">
      <c r="A1" s="576" t="s">
        <v>237</v>
      </c>
      <c r="B1" s="577"/>
      <c r="C1" s="577"/>
      <c r="D1" s="577"/>
      <c r="E1" s="577"/>
      <c r="F1" s="577"/>
      <c r="G1" s="577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3" t="s">
        <v>218</v>
      </c>
      <c r="J2" s="403" t="s">
        <v>211</v>
      </c>
      <c r="K2" s="407" t="s">
        <v>210</v>
      </c>
      <c r="L2" s="407" t="s">
        <v>207</v>
      </c>
    </row>
    <row r="3" spans="1:12" x14ac:dyDescent="0.15">
      <c r="I3" s="40" t="s">
        <v>84</v>
      </c>
      <c r="J3" s="404">
        <v>160835</v>
      </c>
      <c r="K3" s="40" t="s">
        <v>84</v>
      </c>
      <c r="L3" s="408">
        <v>173957</v>
      </c>
    </row>
    <row r="4" spans="1:12" x14ac:dyDescent="0.15">
      <c r="I4" s="18" t="s">
        <v>86</v>
      </c>
      <c r="J4" s="404">
        <v>124917</v>
      </c>
      <c r="K4" s="18" t="s">
        <v>86</v>
      </c>
      <c r="L4" s="408">
        <v>130359</v>
      </c>
    </row>
    <row r="5" spans="1:12" x14ac:dyDescent="0.15">
      <c r="I5" s="18" t="s">
        <v>107</v>
      </c>
      <c r="J5" s="404">
        <v>89837</v>
      </c>
      <c r="K5" s="18" t="s">
        <v>107</v>
      </c>
      <c r="L5" s="408">
        <v>69075</v>
      </c>
    </row>
    <row r="6" spans="1:12" x14ac:dyDescent="0.15">
      <c r="I6" s="18" t="s">
        <v>113</v>
      </c>
      <c r="J6" s="404">
        <v>87549</v>
      </c>
      <c r="K6" s="18" t="s">
        <v>113</v>
      </c>
      <c r="L6" s="408">
        <v>70629</v>
      </c>
    </row>
    <row r="7" spans="1:12" x14ac:dyDescent="0.15">
      <c r="I7" s="18" t="s">
        <v>87</v>
      </c>
      <c r="J7" s="404">
        <v>86846</v>
      </c>
      <c r="K7" s="18" t="s">
        <v>87</v>
      </c>
      <c r="L7" s="408">
        <v>98929</v>
      </c>
    </row>
    <row r="8" spans="1:12" x14ac:dyDescent="0.15">
      <c r="I8" s="18" t="s">
        <v>105</v>
      </c>
      <c r="J8" s="404">
        <v>85547</v>
      </c>
      <c r="K8" s="18" t="s">
        <v>105</v>
      </c>
      <c r="L8" s="408">
        <v>89834</v>
      </c>
    </row>
    <row r="9" spans="1:12" x14ac:dyDescent="0.15">
      <c r="I9" s="18" t="s">
        <v>115</v>
      </c>
      <c r="J9" s="404">
        <v>80963</v>
      </c>
      <c r="K9" s="18" t="s">
        <v>115</v>
      </c>
      <c r="L9" s="408">
        <v>77458</v>
      </c>
    </row>
    <row r="10" spans="1:12" x14ac:dyDescent="0.15">
      <c r="I10" s="18" t="s">
        <v>110</v>
      </c>
      <c r="J10" s="404">
        <v>61848</v>
      </c>
      <c r="K10" s="18" t="s">
        <v>110</v>
      </c>
      <c r="L10" s="408">
        <v>49185</v>
      </c>
    </row>
    <row r="11" spans="1:12" x14ac:dyDescent="0.15">
      <c r="I11" s="18" t="s">
        <v>109</v>
      </c>
      <c r="J11" s="404">
        <v>58645</v>
      </c>
      <c r="K11" s="18" t="s">
        <v>109</v>
      </c>
      <c r="L11" s="408">
        <v>49066</v>
      </c>
    </row>
    <row r="12" spans="1:12" ht="14.25" thickBot="1" x14ac:dyDescent="0.2">
      <c r="I12" s="18" t="s">
        <v>108</v>
      </c>
      <c r="J12" s="405">
        <v>51654</v>
      </c>
      <c r="K12" s="18" t="s">
        <v>108</v>
      </c>
      <c r="L12" s="409">
        <v>51122</v>
      </c>
    </row>
    <row r="13" spans="1:12" ht="15.75" thickTop="1" thickBot="1" x14ac:dyDescent="0.2">
      <c r="A13" s="65"/>
      <c r="B13" s="210"/>
      <c r="C13" s="309"/>
      <c r="D13" s="310"/>
      <c r="E13" s="65"/>
      <c r="F13" s="39"/>
      <c r="G13" s="39"/>
      <c r="I13" s="120" t="s">
        <v>214</v>
      </c>
      <c r="J13" s="442">
        <v>1239564</v>
      </c>
      <c r="K13" s="35" t="s">
        <v>8</v>
      </c>
      <c r="L13" s="174">
        <v>1204272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5" t="s">
        <v>224</v>
      </c>
      <c r="K23" s="478" t="s">
        <v>224</v>
      </c>
      <c r="L23" s="22" t="s">
        <v>70</v>
      </c>
      <c r="M23" s="8"/>
    </row>
    <row r="24" spans="9:14" x14ac:dyDescent="0.15">
      <c r="I24" s="404">
        <f t="shared" ref="I24:I33" si="0">SUM(J3)</f>
        <v>160835</v>
      </c>
      <c r="J24" s="40" t="s">
        <v>84</v>
      </c>
      <c r="K24" s="404">
        <f>SUM(I24)</f>
        <v>160835</v>
      </c>
      <c r="L24" s="513">
        <v>162111</v>
      </c>
      <c r="M24" s="141"/>
      <c r="N24" s="1"/>
    </row>
    <row r="25" spans="9:14" x14ac:dyDescent="0.15">
      <c r="I25" s="404">
        <f t="shared" si="0"/>
        <v>124917</v>
      </c>
      <c r="J25" s="18" t="s">
        <v>86</v>
      </c>
      <c r="K25" s="404">
        <f t="shared" ref="K25:K33" si="1">SUM(I25)</f>
        <v>124917</v>
      </c>
      <c r="L25" s="513">
        <v>125854</v>
      </c>
      <c r="M25" s="177"/>
      <c r="N25" s="1"/>
    </row>
    <row r="26" spans="9:14" x14ac:dyDescent="0.15">
      <c r="I26" s="404">
        <f t="shared" si="0"/>
        <v>89837</v>
      </c>
      <c r="J26" s="18" t="s">
        <v>107</v>
      </c>
      <c r="K26" s="404">
        <f t="shared" si="1"/>
        <v>89837</v>
      </c>
      <c r="L26" s="513">
        <v>83556</v>
      </c>
      <c r="M26" s="141"/>
      <c r="N26" s="1"/>
    </row>
    <row r="27" spans="9:14" x14ac:dyDescent="0.15">
      <c r="I27" s="404">
        <f t="shared" si="0"/>
        <v>87549</v>
      </c>
      <c r="J27" s="18" t="s">
        <v>113</v>
      </c>
      <c r="K27" s="404">
        <f t="shared" si="1"/>
        <v>87549</v>
      </c>
      <c r="L27" s="513">
        <v>90869</v>
      </c>
      <c r="M27" s="141"/>
      <c r="N27" s="1"/>
    </row>
    <row r="28" spans="9:14" x14ac:dyDescent="0.15">
      <c r="I28" s="404">
        <f t="shared" si="0"/>
        <v>86846</v>
      </c>
      <c r="J28" s="18" t="s">
        <v>87</v>
      </c>
      <c r="K28" s="404">
        <f t="shared" si="1"/>
        <v>86846</v>
      </c>
      <c r="L28" s="513">
        <v>81663</v>
      </c>
      <c r="M28" s="141"/>
      <c r="N28" s="2"/>
    </row>
    <row r="29" spans="9:14" x14ac:dyDescent="0.15">
      <c r="I29" s="404">
        <f t="shared" si="0"/>
        <v>85547</v>
      </c>
      <c r="J29" s="18" t="s">
        <v>105</v>
      </c>
      <c r="K29" s="404">
        <f t="shared" si="1"/>
        <v>85547</v>
      </c>
      <c r="L29" s="513">
        <v>83742</v>
      </c>
      <c r="M29" s="141"/>
      <c r="N29" s="1"/>
    </row>
    <row r="30" spans="9:14" x14ac:dyDescent="0.15">
      <c r="I30" s="404">
        <f t="shared" si="0"/>
        <v>80963</v>
      </c>
      <c r="J30" s="18" t="s">
        <v>115</v>
      </c>
      <c r="K30" s="404">
        <f t="shared" si="1"/>
        <v>80963</v>
      </c>
      <c r="L30" s="513">
        <v>86741</v>
      </c>
      <c r="M30" s="141"/>
      <c r="N30" s="1"/>
    </row>
    <row r="31" spans="9:14" x14ac:dyDescent="0.15">
      <c r="I31" s="404">
        <f t="shared" si="0"/>
        <v>61848</v>
      </c>
      <c r="J31" s="18" t="s">
        <v>110</v>
      </c>
      <c r="K31" s="404">
        <f t="shared" si="1"/>
        <v>61848</v>
      </c>
      <c r="L31" s="513">
        <v>61824</v>
      </c>
      <c r="M31" s="141"/>
      <c r="N31" s="1"/>
    </row>
    <row r="32" spans="9:14" x14ac:dyDescent="0.15">
      <c r="I32" s="404">
        <f t="shared" si="0"/>
        <v>58645</v>
      </c>
      <c r="J32" s="18" t="s">
        <v>109</v>
      </c>
      <c r="K32" s="404">
        <f t="shared" si="1"/>
        <v>58645</v>
      </c>
      <c r="L32" s="513">
        <v>52706</v>
      </c>
      <c r="M32" s="141"/>
      <c r="N32" s="37"/>
    </row>
    <row r="33" spans="8:14" x14ac:dyDescent="0.15">
      <c r="I33" s="404">
        <f t="shared" si="0"/>
        <v>51654</v>
      </c>
      <c r="J33" s="18" t="s">
        <v>108</v>
      </c>
      <c r="K33" s="404">
        <f t="shared" si="1"/>
        <v>51654</v>
      </c>
      <c r="L33" s="514">
        <v>50468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350923</v>
      </c>
      <c r="J34" s="108" t="s">
        <v>131</v>
      </c>
      <c r="K34" s="171">
        <f>SUM(I34)</f>
        <v>350923</v>
      </c>
      <c r="L34" s="171" t="s">
        <v>85</v>
      </c>
    </row>
    <row r="35" spans="8:14" ht="15.75" thickTop="1" thickBot="1" x14ac:dyDescent="0.2">
      <c r="H35" s="8"/>
      <c r="I35" s="458">
        <f>SUM(I24:I34)</f>
        <v>1239564</v>
      </c>
      <c r="J35" s="190" t="s">
        <v>8</v>
      </c>
      <c r="K35" s="172">
        <f>SUM(J13)</f>
        <v>1239564</v>
      </c>
      <c r="L35" s="192">
        <v>1242988</v>
      </c>
    </row>
    <row r="36" spans="8:14" ht="14.25" thickTop="1" x14ac:dyDescent="0.15"/>
    <row r="37" spans="8:14" x14ac:dyDescent="0.15">
      <c r="I37" s="455" t="s">
        <v>207</v>
      </c>
      <c r="J37" s="65"/>
      <c r="K37" s="478" t="s">
        <v>207</v>
      </c>
    </row>
    <row r="38" spans="8:14" x14ac:dyDescent="0.15">
      <c r="I38" s="408">
        <f>SUM(L3)</f>
        <v>173957</v>
      </c>
      <c r="J38" s="40" t="s">
        <v>84</v>
      </c>
      <c r="K38" s="408">
        <f>SUM(I38)</f>
        <v>173957</v>
      </c>
    </row>
    <row r="39" spans="8:14" x14ac:dyDescent="0.15">
      <c r="I39" s="408">
        <f t="shared" ref="I39:I47" si="2">SUM(L4)</f>
        <v>130359</v>
      </c>
      <c r="J39" s="18" t="s">
        <v>86</v>
      </c>
      <c r="K39" s="408">
        <f t="shared" ref="K39:K47" si="3">SUM(I39)</f>
        <v>130359</v>
      </c>
    </row>
    <row r="40" spans="8:14" x14ac:dyDescent="0.15">
      <c r="I40" s="408">
        <f t="shared" si="2"/>
        <v>69075</v>
      </c>
      <c r="J40" s="18" t="s">
        <v>107</v>
      </c>
      <c r="K40" s="408">
        <f t="shared" si="3"/>
        <v>69075</v>
      </c>
    </row>
    <row r="41" spans="8:14" x14ac:dyDescent="0.15">
      <c r="I41" s="408">
        <f t="shared" si="2"/>
        <v>70629</v>
      </c>
      <c r="J41" s="18" t="s">
        <v>113</v>
      </c>
      <c r="K41" s="408">
        <f t="shared" si="3"/>
        <v>70629</v>
      </c>
    </row>
    <row r="42" spans="8:14" x14ac:dyDescent="0.15">
      <c r="I42" s="408">
        <f t="shared" si="2"/>
        <v>98929</v>
      </c>
      <c r="J42" s="18" t="s">
        <v>87</v>
      </c>
      <c r="K42" s="408">
        <f t="shared" si="3"/>
        <v>98929</v>
      </c>
    </row>
    <row r="43" spans="8:14" x14ac:dyDescent="0.15">
      <c r="I43" s="408">
        <f>SUM(L8)</f>
        <v>89834</v>
      </c>
      <c r="J43" s="18" t="s">
        <v>105</v>
      </c>
      <c r="K43" s="408">
        <f t="shared" si="3"/>
        <v>89834</v>
      </c>
    </row>
    <row r="44" spans="8:14" x14ac:dyDescent="0.15">
      <c r="I44" s="408">
        <f t="shared" si="2"/>
        <v>77458</v>
      </c>
      <c r="J44" s="18" t="s">
        <v>115</v>
      </c>
      <c r="K44" s="408">
        <f t="shared" si="3"/>
        <v>77458</v>
      </c>
    </row>
    <row r="45" spans="8:14" x14ac:dyDescent="0.15">
      <c r="I45" s="408">
        <f>SUM(L10)</f>
        <v>49185</v>
      </c>
      <c r="J45" s="18" t="s">
        <v>110</v>
      </c>
      <c r="K45" s="408">
        <f t="shared" si="3"/>
        <v>49185</v>
      </c>
    </row>
    <row r="46" spans="8:14" x14ac:dyDescent="0.15">
      <c r="I46" s="408">
        <f t="shared" si="2"/>
        <v>49066</v>
      </c>
      <c r="J46" s="18" t="s">
        <v>109</v>
      </c>
      <c r="K46" s="408">
        <f t="shared" si="3"/>
        <v>49066</v>
      </c>
      <c r="M46" s="8"/>
    </row>
    <row r="47" spans="8:14" x14ac:dyDescent="0.15">
      <c r="I47" s="408">
        <f t="shared" si="2"/>
        <v>51122</v>
      </c>
      <c r="J47" s="18" t="s">
        <v>108</v>
      </c>
      <c r="K47" s="518">
        <f t="shared" si="3"/>
        <v>51122</v>
      </c>
      <c r="M47" s="8"/>
    </row>
    <row r="48" spans="8:14" ht="14.25" thickBot="1" x14ac:dyDescent="0.2">
      <c r="I48" s="157">
        <f>SUM(L13-(I38+I39+I40+I41+I42+I43+I44+I45+I46+I47))</f>
        <v>344658</v>
      </c>
      <c r="J48" s="103" t="s">
        <v>131</v>
      </c>
      <c r="K48" s="157">
        <f>SUM(I48)</f>
        <v>344658</v>
      </c>
    </row>
    <row r="49" spans="1:12" ht="15" thickTop="1" thickBot="1" x14ac:dyDescent="0.2">
      <c r="I49" s="511">
        <f>SUM(I38:I48)</f>
        <v>1204272</v>
      </c>
      <c r="J49" s="457" t="s">
        <v>194</v>
      </c>
      <c r="K49" s="173">
        <f>SUM(L13)</f>
        <v>1204272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218</v>
      </c>
      <c r="D51" s="74" t="s">
        <v>210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160835</v>
      </c>
      <c r="D52" s="6">
        <f t="shared" ref="D52:D61" si="5">SUM(I38)</f>
        <v>173957</v>
      </c>
      <c r="E52" s="41">
        <f t="shared" ref="E52:E61" si="6">SUM(K24/L24*100)</f>
        <v>99.212884998550379</v>
      </c>
      <c r="F52" s="41">
        <f t="shared" ref="F52:F62" si="7">SUM(C52/D52*100)</f>
        <v>92.456756554780782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124917</v>
      </c>
      <c r="D53" s="6">
        <f t="shared" si="5"/>
        <v>130359</v>
      </c>
      <c r="E53" s="41">
        <f t="shared" si="6"/>
        <v>99.255486516121863</v>
      </c>
      <c r="F53" s="41">
        <f t="shared" si="7"/>
        <v>95.825374542609254</v>
      </c>
      <c r="G53" s="40"/>
      <c r="I53" s="8"/>
    </row>
    <row r="54" spans="1:12" x14ac:dyDescent="0.15">
      <c r="A54" s="28">
        <v>3</v>
      </c>
      <c r="B54" s="18" t="s">
        <v>107</v>
      </c>
      <c r="C54" s="6">
        <f t="shared" si="4"/>
        <v>89837</v>
      </c>
      <c r="D54" s="6">
        <f t="shared" si="5"/>
        <v>69075</v>
      </c>
      <c r="E54" s="41">
        <f t="shared" si="6"/>
        <v>107.51711427066877</v>
      </c>
      <c r="F54" s="41">
        <f t="shared" si="7"/>
        <v>130.05718422005066</v>
      </c>
      <c r="G54" s="40"/>
      <c r="I54" s="8"/>
    </row>
    <row r="55" spans="1:12" s="58" customFormat="1" x14ac:dyDescent="0.15">
      <c r="A55" s="248">
        <v>4</v>
      </c>
      <c r="B55" s="18" t="s">
        <v>113</v>
      </c>
      <c r="C55" s="451">
        <f t="shared" si="4"/>
        <v>87549</v>
      </c>
      <c r="D55" s="451">
        <f t="shared" si="5"/>
        <v>70629</v>
      </c>
      <c r="E55" s="229">
        <f t="shared" si="6"/>
        <v>96.346388757442043</v>
      </c>
      <c r="F55" s="229">
        <f t="shared" si="7"/>
        <v>123.95616531453086</v>
      </c>
      <c r="G55" s="406"/>
    </row>
    <row r="56" spans="1:12" x14ac:dyDescent="0.15">
      <c r="A56" s="28">
        <v>5</v>
      </c>
      <c r="B56" s="18" t="s">
        <v>87</v>
      </c>
      <c r="C56" s="6">
        <f t="shared" si="4"/>
        <v>86846</v>
      </c>
      <c r="D56" s="451">
        <f t="shared" si="5"/>
        <v>98929</v>
      </c>
      <c r="E56" s="41">
        <f t="shared" si="6"/>
        <v>106.34681557131135</v>
      </c>
      <c r="F56" s="41">
        <f t="shared" si="7"/>
        <v>87.786190095927381</v>
      </c>
      <c r="G56" s="40"/>
    </row>
    <row r="57" spans="1:12" x14ac:dyDescent="0.15">
      <c r="A57" s="28">
        <v>6</v>
      </c>
      <c r="B57" s="18" t="s">
        <v>105</v>
      </c>
      <c r="C57" s="6">
        <f t="shared" si="4"/>
        <v>85547</v>
      </c>
      <c r="D57" s="6">
        <f t="shared" si="5"/>
        <v>89834</v>
      </c>
      <c r="E57" s="41">
        <f t="shared" si="6"/>
        <v>102.15542977239618</v>
      </c>
      <c r="F57" s="41">
        <f t="shared" si="7"/>
        <v>95.2278647282766</v>
      </c>
      <c r="G57" s="40"/>
    </row>
    <row r="58" spans="1:12" s="58" customFormat="1" x14ac:dyDescent="0.15">
      <c r="A58" s="248">
        <v>7</v>
      </c>
      <c r="B58" s="18" t="s">
        <v>115</v>
      </c>
      <c r="C58" s="451">
        <f t="shared" si="4"/>
        <v>80963</v>
      </c>
      <c r="D58" s="451">
        <f t="shared" si="5"/>
        <v>77458</v>
      </c>
      <c r="E58" s="229">
        <f t="shared" si="6"/>
        <v>93.338790191489608</v>
      </c>
      <c r="F58" s="229">
        <f t="shared" si="7"/>
        <v>104.5250329210669</v>
      </c>
      <c r="G58" s="406"/>
    </row>
    <row r="59" spans="1:12" x14ac:dyDescent="0.15">
      <c r="A59" s="28">
        <v>8</v>
      </c>
      <c r="B59" s="18" t="s">
        <v>110</v>
      </c>
      <c r="C59" s="6">
        <f t="shared" si="4"/>
        <v>61848</v>
      </c>
      <c r="D59" s="6">
        <f t="shared" si="5"/>
        <v>49185</v>
      </c>
      <c r="E59" s="41">
        <f t="shared" si="6"/>
        <v>100.03881987577641</v>
      </c>
      <c r="F59" s="41">
        <f t="shared" si="7"/>
        <v>125.74565416285452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58645</v>
      </c>
      <c r="D60" s="6">
        <f t="shared" si="5"/>
        <v>49066</v>
      </c>
      <c r="E60" s="41">
        <f t="shared" si="6"/>
        <v>111.26816681212766</v>
      </c>
      <c r="F60" s="41">
        <f t="shared" si="7"/>
        <v>119.52268373211592</v>
      </c>
      <c r="G60" s="40"/>
    </row>
    <row r="61" spans="1:12" ht="14.25" thickBot="1" x14ac:dyDescent="0.2">
      <c r="A61" s="108">
        <v>10</v>
      </c>
      <c r="B61" s="18" t="s">
        <v>108</v>
      </c>
      <c r="C61" s="111">
        <f t="shared" si="4"/>
        <v>51654</v>
      </c>
      <c r="D61" s="111">
        <f t="shared" si="5"/>
        <v>51122</v>
      </c>
      <c r="E61" s="102">
        <f t="shared" si="6"/>
        <v>102.35000396290718</v>
      </c>
      <c r="F61" s="102">
        <f t="shared" si="7"/>
        <v>101.04064786197723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1239564</v>
      </c>
      <c r="D62" s="189">
        <f>SUM(L13)</f>
        <v>1204272</v>
      </c>
      <c r="E62" s="191">
        <f>SUM(C62/L35)*100</f>
        <v>99.724534750134353</v>
      </c>
      <c r="F62" s="191">
        <f t="shared" si="7"/>
        <v>102.93056718083622</v>
      </c>
      <c r="G62" s="198">
        <v>67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2020-06-09T06:46:14Z</cp:lastPrinted>
  <dcterms:created xsi:type="dcterms:W3CDTF">2004-08-12T01:21:30Z</dcterms:created>
  <dcterms:modified xsi:type="dcterms:W3CDTF">2020-06-17T10:44:47Z</dcterms:modified>
</cp:coreProperties>
</file>