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N26" i="54"/>
  <c r="C22" i="13" l="1"/>
  <c r="C59" i="13" l="1"/>
  <c r="I46" i="44" l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N54" i="56"/>
  <c r="N28" i="56"/>
  <c r="O27" i="56"/>
  <c r="N27" i="56"/>
  <c r="N26" i="56"/>
  <c r="N25" i="56"/>
  <c r="O55" i="56" l="1"/>
  <c r="O56" i="56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D60" i="44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<sst xmlns="http://schemas.openxmlformats.org/spreadsheetml/2006/main" count="1319" uniqueCount="240">
  <si>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</si>
  <si>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</si>
  <si>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</si>
  <si>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</si>
  <si>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</si>
  <si>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</si>
  <si>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</si>
  <si>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</si>
  <si>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</si>
  <si>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</si>
  <si>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</si>
  <si>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</si>
  <si>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</si>
  <si>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</si>
  <si>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</si>
  <si>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</si>
  <si>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</si>
  <si>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</si>
  <si>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</si>
  <si>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</si>
  <si>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</si>
  <si>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</si>
  <si>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</si>
  <si>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</si>
  <si>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</si>
  <si>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</si>
  <si>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</si>
  <si>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</si>
  <si>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</si>
  <si>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</si>
  <si>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</si>
  <si>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</si>
  <si>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</si>
  <si>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</si>
  <si>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</si>
  <si>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</si>
  <si>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</si>
  <si>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</si>
  <si>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</si>
  <si>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</si>
  <si>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</si>
  <si>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</si>
  <si>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</si>
  <si>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</si>
  <si>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</si>
  <si>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</si>
  <si>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</si>
  <si>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</si>
  <si>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</si>
  <si>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</si>
  <si>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</si>
  <si>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</si>
  <si>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</si>
  <si>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</si>
  <si>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</si>
  <si>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</si>
  <si>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</si>
  <si>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</si>
  <si>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</si>
  <si>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</si>
  <si>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</si>
  <si>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</si>
  <si>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</si>
  <si>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</si>
  <si>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</si>
  <si>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</si>
  <si>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</si>
  <si>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</si>
  <si>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</si>
  <si>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</si>
  <si>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</si>
  <si>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</si>
  <si>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</si>
  <si>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</si>
  <si>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</si>
  <si>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</si>
  <si>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</si>
  <si>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</si>
  <si>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</si>
  <si>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</si>
  <si>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</si>
  <si>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</si>
  <si>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</si>
  <si>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</si>
  <si>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</si>
  <si>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</si>
  <si>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</si>
  <si>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</si>
  <si>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</si>
  <si>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</si>
  <si>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</si>
  <si>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</si>
  <si>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</si>
  <si>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</si>
  <si>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</si>
  <si>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</si>
  <si>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</si>
  <si>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</si>
  <si>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</si>
  <si>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</si>
  <si>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</si>
  <si>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</si>
  <si>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</si>
  <si>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</si>
  <si>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</si>
  <si>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</si>
  <si>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</si>
  <si>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</si>
  <si>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</si>
  <si>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</si>
  <si>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</si>
  <si>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</si>
  <si>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</si>
  <si>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</si>
  <si>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</si>
  <si>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</si>
  <si>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</si>
  <si>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</si>
  <si>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</si>
  <si>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</si>
  <si>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</si>
  <si>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</si>
  <si>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</si>
  <si>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</si>
  <si>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</si>
  <si>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</si>
  <si>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</si>
  <si>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</si>
  <si>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</si>
  <si>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</si>
  <si>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</si>
  <si>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</si>
  <si>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</si>
  <si>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</si>
  <si>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</si>
  <si>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</si>
  <si>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</si>
  <si>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</si>
  <si>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</si>
  <si>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</si>
  <si>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</si>
  <si>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</si>
  <si>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</si>
  <si>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</si>
  <si>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</si>
  <si>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</si>
  <si>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</si>
  <si>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</si>
  <si>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</si>
  <si>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</si>
  <si>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</si>
  <si>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</si>
  <si>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</si>
  <si>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</si>
  <si>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</si>
  <si>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</si>
  <si>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</si>
  <si>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</si>
  <si>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</si>
  <si>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</si>
  <si>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</si>
  <si>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</si>
  <si>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</si>
  <si>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</si>
  <si>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</si>
  <si>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</si>
  <si>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</si>
  <si>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</si>
  <si>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</si>
  <si>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</si>
  <si>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</si>
  <si>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</si>
  <si>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</si>
  <si>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</si>
  <si>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</si>
  <si>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</si>
  <si>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</si>
  <si>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</si>
  <si>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</si>
  <si>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</si>
  <si>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</si>
  <si>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</si>
  <si>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</si>
  <si>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</si>
  <si>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</si>
  <si>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</si>
  <si>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</si>
  <si>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</si>
  <si>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</si>
  <si>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</si>
  <si>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</si>
  <si>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</si>
  <si>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</si>
  <si>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</si>
  <si>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</si>
  <si>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</si>
  <si>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</si>
  <si>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</si>
  <si>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</si>
  <si>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</si>
  <si>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</si>
  <si>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</si>
  <si>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</si>
  <si>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</si>
  <si>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</si>
  <si>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</si>
  <si>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</si>
  <si>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</si>
  <si>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</si>
  <si>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</si>
  <si>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平成31年</t>
    <rPh sb="0" eb="2">
      <t>ヘイセイ</t>
    </rPh>
    <rPh sb="4" eb="5">
      <t>ネン</t>
    </rPh>
    <phoneticPr fontId="2"/>
  </si>
  <si>
    <t>当年</t>
    <rPh sb="0" eb="2">
      <t>トウネン</t>
    </rPh>
    <phoneticPr fontId="2"/>
  </si>
  <si>
    <t>11，465 ㎡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</si>
  <si>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</si>
  <si>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</si>
  <si>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</si>
  <si>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金属製品</t>
    <rPh sb="0" eb="2">
      <t>キンゾク</t>
    </rPh>
    <rPh sb="2" eb="4">
      <t>セイヒン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</si>
  <si>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</si>
  <si>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</si>
  <si>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</si>
  <si>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</si>
  <si>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</si>
  <si>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</si>
  <si>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</si>
  <si>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</si>
  <si>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2年</t>
    <rPh sb="1" eb="2">
      <t>ネン</t>
    </rPh>
    <phoneticPr fontId="2"/>
  </si>
  <si>
    <t>平成31年</t>
    <rPh sb="0" eb="2">
      <t>ヘイセイ</t>
    </rPh>
    <rPh sb="4" eb="5">
      <t>ネン</t>
    </rPh>
    <phoneticPr fontId="14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</si>
  <si>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</si>
  <si>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</si>
  <si>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</si>
  <si>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</si>
  <si>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2，897　㎡</t>
    <phoneticPr fontId="2"/>
  </si>
  <si>
    <t>令和2年3月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</si>
  <si>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令和2年3月所管面（1～3類）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</si>
  <si>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97，822  m</t>
    </r>
    <r>
      <rPr>
        <sz val="8"/>
        <rFont val="ＭＳ Ｐゴシック"/>
        <family val="3"/>
        <charset val="128"/>
      </rPr>
      <t>3</t>
    </r>
    <phoneticPr fontId="2"/>
  </si>
  <si>
    <t>8，656  ㎡</t>
    <phoneticPr fontId="2"/>
  </si>
  <si>
    <t>　　　　　　　　　　　　　　　　令和2年3月末上位10品目入庫高(県合計）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</si>
  <si>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令和2年3月末上位１０品目保管残高（県合計）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</si>
  <si>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米</t>
    <rPh sb="0" eb="1">
      <t>コメ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</si>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</sst>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1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1" fillId="0" borderId="47" xfId="1" applyFill="1" applyBorder="1"/>
    <xf numFmtId="38" fontId="40" fillId="22" borderId="1" xfId="1" applyFont="1" applyFill="1" applyBorder="1"/>
    <xf numFmtId="38" fontId="40" fillId="22" borderId="11" xfId="1" applyFont="1" applyFill="1" applyBorder="1"/>
    <xf numFmtId="38" fontId="40" fillId="22" borderId="12" xfId="1" applyFont="1" applyFill="1" applyBorder="1"/>
    <xf numFmtId="38" fontId="40" fillId="22" borderId="2" xfId="1" applyFont="1" applyFill="1" applyBorder="1"/>
    <xf numFmtId="38" fontId="40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0" fillId="0" borderId="9" xfId="1" applyFont="1" applyBorder="1"/>
    <xf numFmtId="0" fontId="0" fillId="0" borderId="38" xfId="0" applyFill="1" applyBorder="1"/>
    <xf numFmtId="0" fontId="11" fillId="0" borderId="38" xfId="0" applyFont="1" applyBorder="1"/>
    <xf numFmtId="38" fontId="11" fillId="0" borderId="1" xfId="1" applyFont="1" applyFill="1" applyBorder="1"/>
    <xf numFmtId="183" fontId="0" fillId="0" borderId="1" xfId="0" applyNumberFormat="1" applyFill="1" applyBorder="1"/>
    <xf numFmtId="179" fontId="1" fillId="0" borderId="11" xfId="1" applyNumberFormat="1" applyBorder="1"/>
    <xf numFmtId="38" fontId="40" fillId="19" borderId="31" xfId="1" applyFont="1" applyFill="1" applyBorder="1"/>
    <xf numFmtId="38" fontId="1" fillId="0" borderId="38" xfId="1" applyFill="1" applyBorder="1"/>
    <xf numFmtId="38" fontId="0" fillId="0" borderId="39" xfId="1" applyFont="1" applyBorder="1"/>
    <xf numFmtId="38" fontId="0" fillId="0" borderId="40" xfId="1" applyFont="1" applyFill="1" applyBorder="1"/>
    <xf numFmtId="177" fontId="0" fillId="0" borderId="1" xfId="0" applyNumberFormat="1" applyFont="1" applyBorder="1" applyAlignment="1">
      <alignment horizontal="right"/>
    </xf>
    <xf numFmtId="0" fontId="1" fillId="0" borderId="2" xfId="0" applyFont="1" applyFill="1" applyBorder="1"/>
    <xf numFmtId="179" fontId="0" fillId="0" borderId="42" xfId="1" applyNumberFormat="1" applyFont="1" applyBorder="1"/>
    <xf numFmtId="179" fontId="0" fillId="0" borderId="2" xfId="1" applyNumberFormat="1" applyFont="1" applyBorder="1"/>
    <xf numFmtId="38" fontId="1" fillId="0" borderId="9" xfId="1" applyFont="1" applyFill="1" applyBorder="1"/>
    <xf numFmtId="38" fontId="1" fillId="0" borderId="10" xfId="1" applyFill="1" applyBorder="1"/>
    <xf numFmtId="38" fontId="1" fillId="0" borderId="11" xfId="1" applyFont="1" applyBorder="1"/>
    <xf numFmtId="38" fontId="0" fillId="0" borderId="43" xfId="1" applyFont="1" applyFill="1" applyBorder="1"/>
    <xf numFmtId="38" fontId="1" fillId="0" borderId="39" xfId="1" applyBorder="1"/>
    <xf numFmtId="38" fontId="1" fillId="0" borderId="40" xfId="1" applyBorder="1"/>
    <xf numFmtId="38" fontId="1" fillId="0" borderId="21" xfId="1" applyBorder="1"/>
    <xf numFmtId="38" fontId="0" fillId="0" borderId="39" xfId="1" applyFont="1" applyFill="1" applyBorder="1"/>
    <xf numFmtId="177" fontId="0" fillId="0" borderId="1" xfId="0" applyNumberFormat="1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0000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8916747026679526"/>
                  <c:y val="0.1587819467101684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43587270973963355"/>
                  <c:y val="0.1370309951060358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令和2年3月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173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170</c:v>
                </c:pt>
                <c:pt idx="9">
                  <c:v>171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15960"/>
        <c:axId val="24337789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令和2年3月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101.6</c:v>
                </c:pt>
                <c:pt idx="1">
                  <c:v>107.2</c:v>
                </c:pt>
                <c:pt idx="2">
                  <c:v>105</c:v>
                </c:pt>
                <c:pt idx="3">
                  <c:v>95.8</c:v>
                </c:pt>
                <c:pt idx="4">
                  <c:v>99.5</c:v>
                </c:pt>
                <c:pt idx="5">
                  <c:v>100.7</c:v>
                </c:pt>
                <c:pt idx="6">
                  <c:v>106.9</c:v>
                </c:pt>
                <c:pt idx="7">
                  <c:v>108.5</c:v>
                </c:pt>
                <c:pt idx="8">
                  <c:v>114.8</c:v>
                </c:pt>
                <c:pt idx="9">
                  <c:v>122.6</c:v>
                </c:pt>
                <c:pt idx="10">
                  <c:v>123.5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令和2年3月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215.3</c:v>
                </c:pt>
                <c:pt idx="1">
                  <c:v>214.8</c:v>
                </c:pt>
                <c:pt idx="2">
                  <c:v>215</c:v>
                </c:pt>
                <c:pt idx="3">
                  <c:v>220.5</c:v>
                </c:pt>
                <c:pt idx="4">
                  <c:v>225.3</c:v>
                </c:pt>
                <c:pt idx="5">
                  <c:v>226.3</c:v>
                </c:pt>
                <c:pt idx="6">
                  <c:v>228.9</c:v>
                </c:pt>
                <c:pt idx="7">
                  <c:v>231.8</c:v>
                </c:pt>
                <c:pt idx="8">
                  <c:v>234.9</c:v>
                </c:pt>
                <c:pt idx="9">
                  <c:v>240.8</c:v>
                </c:pt>
                <c:pt idx="10">
                  <c:v>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15960"/>
        <c:axId val="243377896"/>
      </c:lineChart>
      <c:catAx>
        <c:axId val="2051159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3377896"/>
        <c:crosses val="autoZero"/>
        <c:auto val="1"/>
        <c:lblAlgn val="ctr"/>
        <c:lblOffset val="100"/>
        <c:tickLblSkip val="1"/>
        <c:noMultiLvlLbl val="0"/>
      </c:catAx>
      <c:valAx>
        <c:axId val="24337789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1159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934335231594753E-2"/>
                  <c:y val="1.859082559842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18392</c:v>
                </c:pt>
                <c:pt idx="1">
                  <c:v>15248</c:v>
                </c:pt>
                <c:pt idx="2">
                  <c:v>7306</c:v>
                </c:pt>
                <c:pt idx="3">
                  <c:v>4886</c:v>
                </c:pt>
                <c:pt idx="4">
                  <c:v>4001</c:v>
                </c:pt>
                <c:pt idx="5">
                  <c:v>3450</c:v>
                </c:pt>
                <c:pt idx="6">
                  <c:v>2917</c:v>
                </c:pt>
                <c:pt idx="7">
                  <c:v>2883</c:v>
                </c:pt>
                <c:pt idx="8">
                  <c:v>1644</c:v>
                </c:pt>
                <c:pt idx="9">
                  <c:v>1140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309971697402055E-3"/>
                  <c:y val="-6.22360059141654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-7.2944088800892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28599</c:v>
                </c:pt>
                <c:pt idx="1">
                  <c:v>19463</c:v>
                </c:pt>
                <c:pt idx="2">
                  <c:v>8723</c:v>
                </c:pt>
                <c:pt idx="3">
                  <c:v>4644</c:v>
                </c:pt>
                <c:pt idx="4">
                  <c:v>3291</c:v>
                </c:pt>
                <c:pt idx="5">
                  <c:v>4079</c:v>
                </c:pt>
                <c:pt idx="6">
                  <c:v>1989</c:v>
                </c:pt>
                <c:pt idx="7">
                  <c:v>2803</c:v>
                </c:pt>
                <c:pt idx="8">
                  <c:v>2771</c:v>
                </c:pt>
                <c:pt idx="9">
                  <c:v>1412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75776"/>
        <c:axId val="448676168"/>
      </c:barChart>
      <c:catAx>
        <c:axId val="4486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6168"/>
        <c:crosses val="autoZero"/>
        <c:auto val="1"/>
        <c:lblAlgn val="ctr"/>
        <c:lblOffset val="100"/>
        <c:noMultiLvlLbl val="0"/>
      </c:catAx>
      <c:valAx>
        <c:axId val="448676168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57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58387799563953E-3"/>
                  <c:y val="4.26509186352400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145969498910684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54163</c:v>
                </c:pt>
                <c:pt idx="1">
                  <c:v>19490</c:v>
                </c:pt>
                <c:pt idx="2">
                  <c:v>14917</c:v>
                </c:pt>
                <c:pt idx="3">
                  <c:v>9038</c:v>
                </c:pt>
                <c:pt idx="4">
                  <c:v>8828</c:v>
                </c:pt>
                <c:pt idx="5">
                  <c:v>8381</c:v>
                </c:pt>
                <c:pt idx="6">
                  <c:v>7411</c:v>
                </c:pt>
                <c:pt idx="7">
                  <c:v>3762</c:v>
                </c:pt>
                <c:pt idx="8">
                  <c:v>3150</c:v>
                </c:pt>
                <c:pt idx="9">
                  <c:v>2861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808724889781097E-3"/>
                  <c:y val="-3.788475304223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197004786166436E-3"/>
                  <c:y val="1.515151515151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287581699346402E-3"/>
                  <c:y val="-1.1363934621808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4767810886383661E-3"/>
                  <c:y val="1.5151216893342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858387799564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合成樹脂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61789</c:v>
                </c:pt>
                <c:pt idx="1">
                  <c:v>16044</c:v>
                </c:pt>
                <c:pt idx="2">
                  <c:v>16895</c:v>
                </c:pt>
                <c:pt idx="3">
                  <c:v>13062</c:v>
                </c:pt>
                <c:pt idx="4">
                  <c:v>8465</c:v>
                </c:pt>
                <c:pt idx="5">
                  <c:v>2869</c:v>
                </c:pt>
                <c:pt idx="6">
                  <c:v>10050</c:v>
                </c:pt>
                <c:pt idx="7">
                  <c:v>3818</c:v>
                </c:pt>
                <c:pt idx="8">
                  <c:v>3214</c:v>
                </c:pt>
                <c:pt idx="9">
                  <c:v>6528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73032"/>
        <c:axId val="448671072"/>
      </c:barChart>
      <c:catAx>
        <c:axId val="448673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1072"/>
        <c:crosses val="autoZero"/>
        <c:auto val="1"/>
        <c:lblAlgn val="ctr"/>
        <c:lblOffset val="100"/>
        <c:noMultiLvlLbl val="0"/>
      </c:catAx>
      <c:valAx>
        <c:axId val="4486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411347517730497E-2"/>
                  <c:y val="1.1627906976744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50553465877445E-17"/>
                  <c:y val="7.7516327900872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3049645390135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-3.8759689922480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00221386350978E-16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38297872340425E-2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26922</c:v>
                </c:pt>
                <c:pt idx="1">
                  <c:v>24069</c:v>
                </c:pt>
                <c:pt idx="2">
                  <c:v>23835</c:v>
                </c:pt>
                <c:pt idx="3">
                  <c:v>21684</c:v>
                </c:pt>
                <c:pt idx="4">
                  <c:v>19994</c:v>
                </c:pt>
                <c:pt idx="5">
                  <c:v>19260</c:v>
                </c:pt>
                <c:pt idx="6">
                  <c:v>17014</c:v>
                </c:pt>
                <c:pt idx="7">
                  <c:v>13051</c:v>
                </c:pt>
                <c:pt idx="8">
                  <c:v>8696</c:v>
                </c:pt>
                <c:pt idx="9">
                  <c:v>8416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3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652482269503553E-3"/>
                  <c:y val="3.875663797839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65248226950289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92198581560218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30496453900709E-3"/>
                  <c:y val="2.7131477751327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28172</c:v>
                </c:pt>
                <c:pt idx="1">
                  <c:v>12164</c:v>
                </c:pt>
                <c:pt idx="2">
                  <c:v>7584</c:v>
                </c:pt>
                <c:pt idx="3">
                  <c:v>6401</c:v>
                </c:pt>
                <c:pt idx="4">
                  <c:v>19218</c:v>
                </c:pt>
                <c:pt idx="5">
                  <c:v>16605</c:v>
                </c:pt>
                <c:pt idx="6">
                  <c:v>16906</c:v>
                </c:pt>
                <c:pt idx="7">
                  <c:v>15409</c:v>
                </c:pt>
                <c:pt idx="8">
                  <c:v>11099</c:v>
                </c:pt>
                <c:pt idx="9">
                  <c:v>6681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48671464"/>
        <c:axId val="448676952"/>
      </c:barChart>
      <c:catAx>
        <c:axId val="448671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6952"/>
        <c:crosses val="autoZero"/>
        <c:auto val="1"/>
        <c:lblAlgn val="ctr"/>
        <c:lblOffset val="100"/>
        <c:noMultiLvlLbl val="0"/>
      </c:catAx>
      <c:valAx>
        <c:axId val="4486769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14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24064</c:v>
                </c:pt>
                <c:pt idx="1">
                  <c:v>8531</c:v>
                </c:pt>
                <c:pt idx="2">
                  <c:v>6208</c:v>
                </c:pt>
                <c:pt idx="3">
                  <c:v>3543</c:v>
                </c:pt>
                <c:pt idx="4">
                  <c:v>3166</c:v>
                </c:pt>
                <c:pt idx="5">
                  <c:v>3136</c:v>
                </c:pt>
                <c:pt idx="6">
                  <c:v>643</c:v>
                </c:pt>
                <c:pt idx="7">
                  <c:v>552</c:v>
                </c:pt>
                <c:pt idx="8">
                  <c:v>526</c:v>
                </c:pt>
                <c:pt idx="9">
                  <c:v>494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1.0694625738627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36868</c:v>
                </c:pt>
                <c:pt idx="1">
                  <c:v>3045</c:v>
                </c:pt>
                <c:pt idx="2">
                  <c:v>2456</c:v>
                </c:pt>
                <c:pt idx="3">
                  <c:v>835</c:v>
                </c:pt>
                <c:pt idx="4">
                  <c:v>1843</c:v>
                </c:pt>
                <c:pt idx="5">
                  <c:v>612</c:v>
                </c:pt>
                <c:pt idx="6">
                  <c:v>528</c:v>
                </c:pt>
                <c:pt idx="7">
                  <c:v>66</c:v>
                </c:pt>
                <c:pt idx="8">
                  <c:v>462</c:v>
                </c:pt>
                <c:pt idx="9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77344"/>
        <c:axId val="448673816"/>
      </c:barChart>
      <c:catAx>
        <c:axId val="44867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3816"/>
        <c:crosses val="autoZero"/>
        <c:auto val="1"/>
        <c:lblAlgn val="ctr"/>
        <c:lblOffset val="100"/>
        <c:noMultiLvlLbl val="0"/>
      </c:catAx>
      <c:valAx>
        <c:axId val="4486738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7344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-1.41417915980841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153216084204E-3"/>
                  <c:y val="-5.3952577961653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34659</c:v>
                </c:pt>
                <c:pt idx="1">
                  <c:v>26906</c:v>
                </c:pt>
                <c:pt idx="2">
                  <c:v>10044</c:v>
                </c:pt>
                <c:pt idx="3">
                  <c:v>9221</c:v>
                </c:pt>
                <c:pt idx="4">
                  <c:v>8013</c:v>
                </c:pt>
                <c:pt idx="5">
                  <c:v>6864</c:v>
                </c:pt>
                <c:pt idx="6">
                  <c:v>4245</c:v>
                </c:pt>
                <c:pt idx="7">
                  <c:v>2688</c:v>
                </c:pt>
                <c:pt idx="8">
                  <c:v>2074</c:v>
                </c:pt>
                <c:pt idx="9">
                  <c:v>1919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323E-3"/>
                  <c:y val="-7.5329566854990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498687664041995E-2"/>
                  <c:y val="7.532956685498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127651366413846E-3"/>
                  <c:y val="-4.04525705473325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3593E-3"/>
                  <c:y val="-7.564690006969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35068</c:v>
                </c:pt>
                <c:pt idx="1">
                  <c:v>21353</c:v>
                </c:pt>
                <c:pt idx="2">
                  <c:v>17927</c:v>
                </c:pt>
                <c:pt idx="3">
                  <c:v>10261</c:v>
                </c:pt>
                <c:pt idx="4">
                  <c:v>8089</c:v>
                </c:pt>
                <c:pt idx="5">
                  <c:v>7042</c:v>
                </c:pt>
                <c:pt idx="6">
                  <c:v>5727</c:v>
                </c:pt>
                <c:pt idx="7">
                  <c:v>2978</c:v>
                </c:pt>
                <c:pt idx="8">
                  <c:v>2000</c:v>
                </c:pt>
                <c:pt idx="9">
                  <c:v>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76560"/>
        <c:axId val="448669896"/>
      </c:barChart>
      <c:catAx>
        <c:axId val="44867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69896"/>
        <c:crosses val="autoZero"/>
        <c:auto val="1"/>
        <c:lblAlgn val="ctr"/>
        <c:lblOffset val="100"/>
        <c:noMultiLvlLbl val="0"/>
      </c:catAx>
      <c:valAx>
        <c:axId val="44866989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65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6.9899529058802838E-3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474882264700709E-3"/>
                  <c:y val="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899529058802838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1.43369175627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22237049117078E-2"/>
                  <c:y val="2.508960573476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24646794102135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紙・パルプ</c:v>
                </c:pt>
                <c:pt idx="4">
                  <c:v>雑品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89135</c:v>
                </c:pt>
                <c:pt idx="1">
                  <c:v>34454</c:v>
                </c:pt>
                <c:pt idx="2">
                  <c:v>20906</c:v>
                </c:pt>
                <c:pt idx="3">
                  <c:v>17655</c:v>
                </c:pt>
                <c:pt idx="4">
                  <c:v>16438</c:v>
                </c:pt>
                <c:pt idx="5">
                  <c:v>15291</c:v>
                </c:pt>
                <c:pt idx="6">
                  <c:v>12856</c:v>
                </c:pt>
                <c:pt idx="7">
                  <c:v>10695</c:v>
                </c:pt>
                <c:pt idx="8">
                  <c:v>9723</c:v>
                </c:pt>
                <c:pt idx="9">
                  <c:v>9445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374411323503549E-3"/>
                  <c:y val="1.07524059492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424646794101493E-3"/>
                  <c:y val="-7.1690232269352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8479176132228E-2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424646794100851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24646794102135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飲料</c:v>
                </c:pt>
                <c:pt idx="3">
                  <c:v>紙・パルプ</c:v>
                </c:pt>
                <c:pt idx="4">
                  <c:v>雑品</c:v>
                </c:pt>
                <c:pt idx="5">
                  <c:v>電気機械</c:v>
                </c:pt>
                <c:pt idx="6">
                  <c:v>合成樹脂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70372</c:v>
                </c:pt>
                <c:pt idx="1">
                  <c:v>25682</c:v>
                </c:pt>
                <c:pt idx="2">
                  <c:v>5093</c:v>
                </c:pt>
                <c:pt idx="3">
                  <c:v>17937</c:v>
                </c:pt>
                <c:pt idx="4">
                  <c:v>15982</c:v>
                </c:pt>
                <c:pt idx="5">
                  <c:v>17828</c:v>
                </c:pt>
                <c:pt idx="6">
                  <c:v>12483</c:v>
                </c:pt>
                <c:pt idx="7">
                  <c:v>9591</c:v>
                </c:pt>
                <c:pt idx="8">
                  <c:v>6605</c:v>
                </c:pt>
                <c:pt idx="9">
                  <c:v>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70680"/>
        <c:axId val="448672248"/>
      </c:barChart>
      <c:catAx>
        <c:axId val="448670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2248"/>
        <c:crosses val="autoZero"/>
        <c:auto val="1"/>
        <c:lblAlgn val="ctr"/>
        <c:lblOffset val="100"/>
        <c:noMultiLvlLbl val="0"/>
      </c:catAx>
      <c:valAx>
        <c:axId val="44867224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8670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811659586728367E-5"/>
                  <c:y val="2.8730790384980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41720688528392E-3"/>
                  <c:y val="5.5214204915214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8.7874973723981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162111</c:v>
                </c:pt>
                <c:pt idx="1">
                  <c:v>125854</c:v>
                </c:pt>
                <c:pt idx="2">
                  <c:v>90869</c:v>
                </c:pt>
                <c:pt idx="3">
                  <c:v>86741</c:v>
                </c:pt>
                <c:pt idx="4">
                  <c:v>83742</c:v>
                </c:pt>
                <c:pt idx="5">
                  <c:v>83556</c:v>
                </c:pt>
                <c:pt idx="6">
                  <c:v>81663</c:v>
                </c:pt>
                <c:pt idx="7">
                  <c:v>61824</c:v>
                </c:pt>
                <c:pt idx="8">
                  <c:v>52706</c:v>
                </c:pt>
                <c:pt idx="9">
                  <c:v>50468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3944351333593504E-3"/>
                  <c:y val="6.148764095604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094034932380444E-3"/>
                  <c:y val="1.18862513794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806803768002238E-3"/>
                  <c:y val="8.4884721804631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292202932464119E-3"/>
                  <c:y val="2.34345761704574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4708422491365283E-3"/>
                  <c:y val="-8.5264361938593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9532583527460671E-3"/>
                  <c:y val="5.9514449642493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368697888667533E-5"/>
                  <c:y val="-2.72075429339011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9533988974269778E-3"/>
                  <c:y val="6.205241424175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8.6661062678350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1.12720311379900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171952</c:v>
                </c:pt>
                <c:pt idx="1">
                  <c:v>124950</c:v>
                </c:pt>
                <c:pt idx="2">
                  <c:v>79570</c:v>
                </c:pt>
                <c:pt idx="3">
                  <c:v>80080</c:v>
                </c:pt>
                <c:pt idx="4">
                  <c:v>89929</c:v>
                </c:pt>
                <c:pt idx="5">
                  <c:v>72895</c:v>
                </c:pt>
                <c:pt idx="6">
                  <c:v>96082</c:v>
                </c:pt>
                <c:pt idx="7">
                  <c:v>52381</c:v>
                </c:pt>
                <c:pt idx="8">
                  <c:v>55664</c:v>
                </c:pt>
                <c:pt idx="9">
                  <c:v>51554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50325216"/>
        <c:axId val="450320904"/>
      </c:barChart>
      <c:catAx>
        <c:axId val="4503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20904"/>
        <c:crosses val="autoZero"/>
        <c:auto val="1"/>
        <c:lblAlgn val="ctr"/>
        <c:lblOffset val="100"/>
        <c:noMultiLvlLbl val="0"/>
      </c:catAx>
      <c:valAx>
        <c:axId val="450320904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2521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9277452143219984E-3"/>
                  <c:y val="-0.12471932197902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364187389436588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8801935803926095"/>
                  <c:y val="-0.161219142761339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163558300746746E-2"/>
                  <c:y val="-6.0843248118214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162111</c:v>
                </c:pt>
                <c:pt idx="1">
                  <c:v>125854</c:v>
                </c:pt>
                <c:pt idx="2">
                  <c:v>90869</c:v>
                </c:pt>
                <c:pt idx="3">
                  <c:v>86741</c:v>
                </c:pt>
                <c:pt idx="4">
                  <c:v>83742</c:v>
                </c:pt>
                <c:pt idx="5">
                  <c:v>83556</c:v>
                </c:pt>
                <c:pt idx="6">
                  <c:v>81663</c:v>
                </c:pt>
                <c:pt idx="7">
                  <c:v>61824</c:v>
                </c:pt>
                <c:pt idx="8">
                  <c:v>52706</c:v>
                </c:pt>
                <c:pt idx="9">
                  <c:v>50468</c:v>
                </c:pt>
                <c:pt idx="10">
                  <c:v>363454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213304567"/>
                  <c:y val="-0.1000572655690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0014626034341189E-2"/>
                  <c:y val="-7.1286434590413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8.6387279001292283E-2"/>
                  <c:y val="-6.0969906477876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7644723343592203"/>
                  <c:y val="-0.13817460178896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722077887472185E-2"/>
                  <c:y val="-5.0409064720568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5161837003877054"/>
                  <c:y val="-8.0806606491261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飲料</c:v>
                </c:pt>
                <c:pt idx="6">
                  <c:v>電気機械</c:v>
                </c:pt>
                <c:pt idx="7">
                  <c:v>その他の機械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171952</c:v>
                </c:pt>
                <c:pt idx="1">
                  <c:v>124950</c:v>
                </c:pt>
                <c:pt idx="2">
                  <c:v>79570</c:v>
                </c:pt>
                <c:pt idx="3">
                  <c:v>80080</c:v>
                </c:pt>
                <c:pt idx="4">
                  <c:v>89929</c:v>
                </c:pt>
                <c:pt idx="5">
                  <c:v>72895</c:v>
                </c:pt>
                <c:pt idx="6">
                  <c:v>96082</c:v>
                </c:pt>
                <c:pt idx="7">
                  <c:v>52381</c:v>
                </c:pt>
                <c:pt idx="8">
                  <c:v>55664</c:v>
                </c:pt>
                <c:pt idx="9">
                  <c:v>51554</c:v>
                </c:pt>
                <c:pt idx="10">
                  <c:v>373572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2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534749889331559E-3"/>
                  <c:y val="-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16513</c:v>
                </c:pt>
                <c:pt idx="1">
                  <c:v>10880</c:v>
                </c:pt>
                <c:pt idx="2">
                  <c:v>7771</c:v>
                </c:pt>
                <c:pt idx="3">
                  <c:v>7571</c:v>
                </c:pt>
                <c:pt idx="4">
                  <c:v>5868</c:v>
                </c:pt>
                <c:pt idx="5">
                  <c:v>5694</c:v>
                </c:pt>
                <c:pt idx="6">
                  <c:v>5365</c:v>
                </c:pt>
                <c:pt idx="7">
                  <c:v>3029</c:v>
                </c:pt>
                <c:pt idx="8">
                  <c:v>3019</c:v>
                </c:pt>
                <c:pt idx="9">
                  <c:v>2513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3.7037047838159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827799911465251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7037047838159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-1.111198924234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8534749889331559E-3"/>
                  <c:y val="1.851794065848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-3.703704783815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合成樹脂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18544</c:v>
                </c:pt>
                <c:pt idx="1">
                  <c:v>10893</c:v>
                </c:pt>
                <c:pt idx="2">
                  <c:v>16131</c:v>
                </c:pt>
                <c:pt idx="3">
                  <c:v>6774</c:v>
                </c:pt>
                <c:pt idx="4">
                  <c:v>5789</c:v>
                </c:pt>
                <c:pt idx="5">
                  <c:v>5890</c:v>
                </c:pt>
                <c:pt idx="6">
                  <c:v>4015</c:v>
                </c:pt>
                <c:pt idx="7">
                  <c:v>3347</c:v>
                </c:pt>
                <c:pt idx="8">
                  <c:v>3606</c:v>
                </c:pt>
                <c:pt idx="9">
                  <c:v>3238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23256"/>
        <c:axId val="450324824"/>
      </c:barChart>
      <c:catAx>
        <c:axId val="450323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24824"/>
        <c:crosses val="autoZero"/>
        <c:auto val="1"/>
        <c:lblAlgn val="ctr"/>
        <c:lblOffset val="100"/>
        <c:noMultiLvlLbl val="0"/>
      </c:catAx>
      <c:valAx>
        <c:axId val="4503248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503232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2,439,970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2,439,970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191440</c:v>
                </c:pt>
                <c:pt idx="1">
                  <c:v>418657</c:v>
                </c:pt>
                <c:pt idx="2">
                  <c:v>509136</c:v>
                </c:pt>
                <c:pt idx="3">
                  <c:v>152430</c:v>
                </c:pt>
                <c:pt idx="4">
                  <c:v>346000</c:v>
                </c:pt>
                <c:pt idx="5">
                  <c:v>822307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2</a:t>
            </a:r>
            <a:r>
              <a:rPr lang="ja-JP" altLang="en-US" sz="1100" baseline="0"/>
              <a:t>年</a:t>
            </a:r>
            <a:r>
              <a:rPr lang="en-US" altLang="ja-JP" sz="1100" baseline="0"/>
              <a:t>3</a:t>
            </a:r>
            <a:r>
              <a:rPr lang="ja-JP" altLang="en-US" sz="1100" baseline="0"/>
              <a:t>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610079575596816E-2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050397877984082E-3"/>
                  <c:y val="7.6625335626149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366931918656055E-3"/>
                  <c:y val="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10079575596816E-2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103629</c:v>
                </c:pt>
                <c:pt idx="1">
                  <c:v>21440</c:v>
                </c:pt>
                <c:pt idx="2">
                  <c:v>19234</c:v>
                </c:pt>
                <c:pt idx="3">
                  <c:v>18851</c:v>
                </c:pt>
                <c:pt idx="4">
                  <c:v>12669</c:v>
                </c:pt>
                <c:pt idx="5">
                  <c:v>11507</c:v>
                </c:pt>
                <c:pt idx="6">
                  <c:v>9848</c:v>
                </c:pt>
                <c:pt idx="7">
                  <c:v>9336</c:v>
                </c:pt>
                <c:pt idx="8">
                  <c:v>7446</c:v>
                </c:pt>
                <c:pt idx="9">
                  <c:v>4788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683465959327867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050397877984082E-3"/>
                  <c:y val="-3.83171931094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37842617152962E-2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146772767462422E-2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610079575596752E-2"/>
                  <c:y val="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6055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その他の日用品</c:v>
                </c:pt>
                <c:pt idx="6">
                  <c:v>電気機械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113490</c:v>
                </c:pt>
                <c:pt idx="1">
                  <c:v>23305</c:v>
                </c:pt>
                <c:pt idx="2">
                  <c:v>14440</c:v>
                </c:pt>
                <c:pt idx="3">
                  <c:v>18592</c:v>
                </c:pt>
                <c:pt idx="4">
                  <c:v>12869</c:v>
                </c:pt>
                <c:pt idx="5">
                  <c:v>13354</c:v>
                </c:pt>
                <c:pt idx="6">
                  <c:v>13373</c:v>
                </c:pt>
                <c:pt idx="7">
                  <c:v>10522</c:v>
                </c:pt>
                <c:pt idx="8">
                  <c:v>8319</c:v>
                </c:pt>
                <c:pt idx="9">
                  <c:v>4409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20512"/>
        <c:axId val="450317768"/>
      </c:barChart>
      <c:catAx>
        <c:axId val="4503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17768"/>
        <c:crosses val="autoZero"/>
        <c:auto val="1"/>
        <c:lblAlgn val="ctr"/>
        <c:lblOffset val="100"/>
        <c:noMultiLvlLbl val="0"/>
      </c:catAx>
      <c:valAx>
        <c:axId val="45031776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20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825309441055873E-2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2602475528447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260247552844739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-3.73512134512604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50618882112992E-3"/>
                  <c:y val="-5.8816177389591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9126547205280512E-3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米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87362</c:v>
                </c:pt>
                <c:pt idx="1">
                  <c:v>43717</c:v>
                </c:pt>
                <c:pt idx="2">
                  <c:v>38723</c:v>
                </c:pt>
                <c:pt idx="3">
                  <c:v>38452</c:v>
                </c:pt>
                <c:pt idx="4">
                  <c:v>25647</c:v>
                </c:pt>
                <c:pt idx="5">
                  <c:v>21264</c:v>
                </c:pt>
                <c:pt idx="6">
                  <c:v>19844</c:v>
                </c:pt>
                <c:pt idx="7">
                  <c:v>18559</c:v>
                </c:pt>
                <c:pt idx="8">
                  <c:v>17244</c:v>
                </c:pt>
                <c:pt idx="9">
                  <c:v>16349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825309441055841E-3"/>
                  <c:y val="3.734533183352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25309441055841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126547205279211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1.4939309056956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475928323167528E-3"/>
                  <c:y val="1.4939014976069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7771660873909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874553191774738E-3"/>
                  <c:y val="1.867354815942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650618882111683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雑品</c:v>
                </c:pt>
                <c:pt idx="3">
                  <c:v>雑穀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紙・パルプ</c:v>
                </c:pt>
                <c:pt idx="8">
                  <c:v>その他の日用品</c:v>
                </c:pt>
                <c:pt idx="9">
                  <c:v>米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76045</c:v>
                </c:pt>
                <c:pt idx="1">
                  <c:v>56839</c:v>
                </c:pt>
                <c:pt idx="2">
                  <c:v>40514</c:v>
                </c:pt>
                <c:pt idx="3">
                  <c:v>35541</c:v>
                </c:pt>
                <c:pt idx="4">
                  <c:v>23495</c:v>
                </c:pt>
                <c:pt idx="5">
                  <c:v>21384</c:v>
                </c:pt>
                <c:pt idx="6">
                  <c:v>19169</c:v>
                </c:pt>
                <c:pt idx="7">
                  <c:v>14364</c:v>
                </c:pt>
                <c:pt idx="8">
                  <c:v>14638</c:v>
                </c:pt>
                <c:pt idx="9">
                  <c:v>20895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8944"/>
        <c:axId val="450319728"/>
      </c:barChart>
      <c:catAx>
        <c:axId val="45031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19728"/>
        <c:crosses val="autoZero"/>
        <c:auto val="1"/>
        <c:lblAlgn val="ctr"/>
        <c:lblOffset val="100"/>
        <c:noMultiLvlLbl val="0"/>
      </c:catAx>
      <c:valAx>
        <c:axId val="4503197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18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米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28064</c:v>
                </c:pt>
                <c:pt idx="1">
                  <c:v>10665</c:v>
                </c:pt>
                <c:pt idx="2">
                  <c:v>6171</c:v>
                </c:pt>
                <c:pt idx="3">
                  <c:v>2679</c:v>
                </c:pt>
                <c:pt idx="4">
                  <c:v>2629</c:v>
                </c:pt>
                <c:pt idx="5">
                  <c:v>2155</c:v>
                </c:pt>
                <c:pt idx="6">
                  <c:v>1994</c:v>
                </c:pt>
                <c:pt idx="7">
                  <c:v>1371</c:v>
                </c:pt>
                <c:pt idx="8">
                  <c:v>1278</c:v>
                </c:pt>
                <c:pt idx="9">
                  <c:v>1083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603026257232029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7.4906367041197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その他の製造工業品</c:v>
                </c:pt>
                <c:pt idx="7">
                  <c:v>化学肥料</c:v>
                </c:pt>
                <c:pt idx="8">
                  <c:v>雑品</c:v>
                </c:pt>
                <c:pt idx="9">
                  <c:v>米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37681</c:v>
                </c:pt>
                <c:pt idx="1">
                  <c:v>9147</c:v>
                </c:pt>
                <c:pt idx="2">
                  <c:v>1975</c:v>
                </c:pt>
                <c:pt idx="3">
                  <c:v>823</c:v>
                </c:pt>
                <c:pt idx="4">
                  <c:v>1633</c:v>
                </c:pt>
                <c:pt idx="5">
                  <c:v>1780</c:v>
                </c:pt>
                <c:pt idx="6">
                  <c:v>1353</c:v>
                </c:pt>
                <c:pt idx="7">
                  <c:v>0</c:v>
                </c:pt>
                <c:pt idx="8">
                  <c:v>1108</c:v>
                </c:pt>
                <c:pt idx="9">
                  <c:v>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21296"/>
        <c:axId val="450321688"/>
      </c:barChart>
      <c:catAx>
        <c:axId val="45032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0321688"/>
        <c:crosses val="autoZero"/>
        <c:auto val="1"/>
        <c:lblAlgn val="ctr"/>
        <c:lblOffset val="100"/>
        <c:noMultiLvlLbl val="0"/>
      </c:catAx>
      <c:valAx>
        <c:axId val="45032168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503212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5935828877002E-3"/>
                  <c:y val="-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59714795342E-3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477718360071367E-2"/>
                  <c:y val="1.582591986601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5935828877661E-3"/>
                  <c:y val="3.9564799665038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2602495543672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-3.956479966503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28288</c:v>
                </c:pt>
                <c:pt idx="1">
                  <c:v>20508</c:v>
                </c:pt>
                <c:pt idx="2">
                  <c:v>16177</c:v>
                </c:pt>
                <c:pt idx="3">
                  <c:v>9060</c:v>
                </c:pt>
                <c:pt idx="4">
                  <c:v>9042</c:v>
                </c:pt>
                <c:pt idx="5">
                  <c:v>8886</c:v>
                </c:pt>
                <c:pt idx="6">
                  <c:v>4497</c:v>
                </c:pt>
                <c:pt idx="7">
                  <c:v>3867</c:v>
                </c:pt>
                <c:pt idx="8">
                  <c:v>3389</c:v>
                </c:pt>
                <c:pt idx="9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6339680523662022E-17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163038443723944E-3"/>
                  <c:y val="1.580224329298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113169677319097E-3"/>
                  <c:y val="-1.978239983251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08027004645809E-2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-1.9840968197377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437337712465021E-3"/>
                  <c:y val="1.5755824748498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1.186912836565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その他の化学工業品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24619</c:v>
                </c:pt>
                <c:pt idx="1">
                  <c:v>22884</c:v>
                </c:pt>
                <c:pt idx="2">
                  <c:v>15362</c:v>
                </c:pt>
                <c:pt idx="3">
                  <c:v>10112</c:v>
                </c:pt>
                <c:pt idx="4">
                  <c:v>8673</c:v>
                </c:pt>
                <c:pt idx="5">
                  <c:v>13165</c:v>
                </c:pt>
                <c:pt idx="6">
                  <c:v>4781</c:v>
                </c:pt>
                <c:pt idx="7">
                  <c:v>3705</c:v>
                </c:pt>
                <c:pt idx="8">
                  <c:v>3246</c:v>
                </c:pt>
                <c:pt idx="9">
                  <c:v>3656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8160"/>
        <c:axId val="450322080"/>
      </c:barChart>
      <c:catAx>
        <c:axId val="45031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22080"/>
        <c:crosses val="autoZero"/>
        <c:auto val="1"/>
        <c:lblAlgn val="ctr"/>
        <c:lblOffset val="100"/>
        <c:noMultiLvlLbl val="0"/>
      </c:catAx>
      <c:valAx>
        <c:axId val="4503220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03181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506672777013983E-3"/>
                  <c:y val="-1.7749519278004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72706189504122E-2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010248718910136E-3"/>
                  <c:y val="-5.782699622440242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60559096779505E-3"/>
                  <c:y val="-3.622327957668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463942007250395E-3"/>
                  <c:y val="5.586200120706836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電気機械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90346</c:v>
                </c:pt>
                <c:pt idx="1">
                  <c:v>40533</c:v>
                </c:pt>
                <c:pt idx="2">
                  <c:v>25898</c:v>
                </c:pt>
                <c:pt idx="3">
                  <c:v>23171</c:v>
                </c:pt>
                <c:pt idx="4">
                  <c:v>21786</c:v>
                </c:pt>
                <c:pt idx="5">
                  <c:v>19541</c:v>
                </c:pt>
                <c:pt idx="6">
                  <c:v>17667</c:v>
                </c:pt>
                <c:pt idx="7">
                  <c:v>16320</c:v>
                </c:pt>
                <c:pt idx="8">
                  <c:v>15117</c:v>
                </c:pt>
                <c:pt idx="9">
                  <c:v>11819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001708119818193E-3"/>
                  <c:y val="7.1110362541580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553889097195536E-3"/>
                  <c:y val="-7.2061981557117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32368176200197E-3"/>
                  <c:y val="1.427821522309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43357080364956E-3"/>
                  <c:y val="1.418333403511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-1.4279338077392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62885194777E-3"/>
                  <c:y val="1.0656729406150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97529475482231E-3"/>
                  <c:y val="-3.873847319900224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電気機械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89433</c:v>
                </c:pt>
                <c:pt idx="1">
                  <c:v>28376</c:v>
                </c:pt>
                <c:pt idx="2">
                  <c:v>26829</c:v>
                </c:pt>
                <c:pt idx="3">
                  <c:v>19376</c:v>
                </c:pt>
                <c:pt idx="4">
                  <c:v>19148</c:v>
                </c:pt>
                <c:pt idx="5">
                  <c:v>21149</c:v>
                </c:pt>
                <c:pt idx="6">
                  <c:v>14204</c:v>
                </c:pt>
                <c:pt idx="7">
                  <c:v>12754</c:v>
                </c:pt>
                <c:pt idx="8">
                  <c:v>7071</c:v>
                </c:pt>
                <c:pt idx="9">
                  <c:v>15488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133784"/>
        <c:axId val="451128688"/>
      </c:barChart>
      <c:catAx>
        <c:axId val="45113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1128688"/>
        <c:crosses val="autoZero"/>
        <c:auto val="1"/>
        <c:lblAlgn val="ctr"/>
        <c:lblOffset val="100"/>
        <c:noMultiLvlLbl val="0"/>
      </c:catAx>
      <c:valAx>
        <c:axId val="451128688"/>
        <c:scaling>
          <c:orientation val="minMax"/>
          <c:max val="12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51133784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921810699588555E-3"/>
                  <c:y val="-5.517241379310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37448559670781E-2"/>
                  <c:y val="-5.5172413793103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567901234567933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30256"/>
        <c:axId val="451131824"/>
      </c:lineChart>
      <c:catAx>
        <c:axId val="451130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31824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025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443757725587218E-3"/>
                  <c:y val="-9.090909090909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073753605274017E-2"/>
                  <c:y val="-7.0707070707070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258755665430575E-2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27904"/>
        <c:axId val="451130648"/>
      </c:lineChart>
      <c:catAx>
        <c:axId val="45112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0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30648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79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2"/>
              <c:layout>
                <c:manualLayout>
                  <c:x val="-3.4217048392995268E-2"/>
                  <c:y val="-4.8858447488584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32216"/>
        <c:axId val="451131040"/>
      </c:lineChart>
      <c:catAx>
        <c:axId val="451132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31040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22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625000000000007E-2"/>
                  <c:y val="-5.2459016393442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444444444444762E-3"/>
                  <c:y val="-8.0144793650486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29080"/>
        <c:axId val="451133000"/>
      </c:lineChart>
      <c:catAx>
        <c:axId val="45112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3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33000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9080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34176"/>
        <c:axId val="451126728"/>
      </c:lineChart>
      <c:catAx>
        <c:axId val="45113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26728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341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2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133443</c:v>
                </c:pt>
                <c:pt idx="1">
                  <c:v>274925</c:v>
                </c:pt>
                <c:pt idx="2">
                  <c:v>326149</c:v>
                </c:pt>
                <c:pt idx="3">
                  <c:v>123297</c:v>
                </c:pt>
                <c:pt idx="4">
                  <c:v>156063</c:v>
                </c:pt>
                <c:pt idx="5">
                  <c:v>545107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57997</c:v>
                </c:pt>
                <c:pt idx="1">
                  <c:v>143732</c:v>
                </c:pt>
                <c:pt idx="2">
                  <c:v>182987</c:v>
                </c:pt>
                <c:pt idx="3">
                  <c:v>29133</c:v>
                </c:pt>
                <c:pt idx="4">
                  <c:v>189937</c:v>
                </c:pt>
                <c:pt idx="5">
                  <c:v>277200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0.69704868366067696</c:v>
                </c:pt>
                <c:pt idx="1">
                  <c:v>0.65668315590089266</c:v>
                </c:pt>
                <c:pt idx="2">
                  <c:v>0.64059308318406083</c:v>
                </c:pt>
                <c:pt idx="3">
                  <c:v>0.80887620547136385</c:v>
                </c:pt>
                <c:pt idx="4">
                  <c:v>0.45104913294797688</c:v>
                </c:pt>
                <c:pt idx="5">
                  <c:v>0.6628996226470163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500048"/>
        <c:axId val="447862360"/>
        <c:axId val="0"/>
      </c:bar3DChart>
      <c:catAx>
        <c:axId val="44750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7862360"/>
        <c:crosses val="autoZero"/>
        <c:auto val="1"/>
        <c:lblAlgn val="ctr"/>
        <c:lblOffset val="100"/>
        <c:noMultiLvlLbl val="0"/>
      </c:catAx>
      <c:valAx>
        <c:axId val="4478623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4750004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27512"/>
        <c:axId val="451128296"/>
      </c:lineChart>
      <c:catAx>
        <c:axId val="451127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28296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751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03122356555687E-2"/>
                  <c:y val="-3.7558685446009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69840"/>
        <c:axId val="452173368"/>
      </c:lineChart>
      <c:catAx>
        <c:axId val="45216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336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6984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84927916120585E-2"/>
                  <c:y val="-9.5238095238095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454783748361748E-2"/>
                  <c:y val="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2976"/>
        <c:axId val="452170624"/>
      </c:lineChart>
      <c:catAx>
        <c:axId val="45217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0624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297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7145969498910684E-3"/>
                  <c:y val="-6.0394889663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4544"/>
        <c:axId val="452174936"/>
      </c:lineChart>
      <c:catAx>
        <c:axId val="45217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4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493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45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6112"/>
        <c:axId val="452171016"/>
      </c:lineChart>
      <c:catAx>
        <c:axId val="45217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1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1016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61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5328"/>
        <c:axId val="452176896"/>
      </c:lineChart>
      <c:catAx>
        <c:axId val="452175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689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532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5720"/>
        <c:axId val="452177288"/>
      </c:lineChart>
      <c:catAx>
        <c:axId val="45217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77288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57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70232"/>
        <c:axId val="451816768"/>
      </c:lineChart>
      <c:catAx>
        <c:axId val="452170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676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1702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2456"/>
        <c:axId val="451811280"/>
      </c:lineChart>
      <c:catAx>
        <c:axId val="451812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12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245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5200"/>
        <c:axId val="451814024"/>
      </c:lineChart>
      <c:catAx>
        <c:axId val="451815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402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520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09128"/>
        <c:axId val="244099432"/>
      </c:lineChart>
      <c:catAx>
        <c:axId val="4481091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4099432"/>
        <c:crosses val="autoZero"/>
        <c:auto val="1"/>
        <c:lblAlgn val="ctr"/>
        <c:lblOffset val="100"/>
        <c:tickLblSkip val="1"/>
        <c:noMultiLvlLbl val="0"/>
      </c:catAx>
      <c:valAx>
        <c:axId val="244099432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48109128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9.6</c:v>
                </c:pt>
                <c:pt idx="1">
                  <c:v>10.1</c:v>
                </c:pt>
                <c:pt idx="2">
                  <c:v>12</c:v>
                </c:pt>
                <c:pt idx="3">
                  <c:v>12.2</c:v>
                </c:pt>
                <c:pt idx="4">
                  <c:v>12.4</c:v>
                </c:pt>
                <c:pt idx="5">
                  <c:v>12.6</c:v>
                </c:pt>
                <c:pt idx="6">
                  <c:v>12.7</c:v>
                </c:pt>
                <c:pt idx="7">
                  <c:v>9.8000000000000007</c:v>
                </c:pt>
                <c:pt idx="8">
                  <c:v>11.4</c:v>
                </c:pt>
                <c:pt idx="9">
                  <c:v>10.4</c:v>
                </c:pt>
                <c:pt idx="10">
                  <c:v>9.5</c:v>
                </c:pt>
                <c:pt idx="1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9</c:v>
                </c:pt>
                <c:pt idx="2">
                  <c:v>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3240"/>
        <c:axId val="451813632"/>
      </c:lineChart>
      <c:catAx>
        <c:axId val="451813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3632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32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11.9</c:v>
                </c:pt>
                <c:pt idx="2">
                  <c:v>12.6</c:v>
                </c:pt>
                <c:pt idx="3">
                  <c:v>11.8</c:v>
                </c:pt>
                <c:pt idx="4">
                  <c:v>12.6</c:v>
                </c:pt>
                <c:pt idx="5">
                  <c:v>13.9</c:v>
                </c:pt>
                <c:pt idx="6">
                  <c:v>14.6</c:v>
                </c:pt>
                <c:pt idx="7">
                  <c:v>13.4</c:v>
                </c:pt>
                <c:pt idx="8">
                  <c:v>13.4</c:v>
                </c:pt>
                <c:pt idx="9">
                  <c:v>12.3</c:v>
                </c:pt>
                <c:pt idx="10">
                  <c:v>12.4</c:v>
                </c:pt>
                <c:pt idx="11">
                  <c:v>12.2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38961038961039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900432900432902E-2"/>
                  <c:y val="-4.195804195804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11.6</c:v>
                </c:pt>
                <c:pt idx="2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2848"/>
        <c:axId val="451816376"/>
      </c:lineChart>
      <c:catAx>
        <c:axId val="451812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6376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284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658008658008658E-3"/>
                  <c:y val="-4.988662131519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5844155844156E-2"/>
                  <c:y val="-3.628117913832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5592"/>
        <c:axId val="451817552"/>
      </c:lineChart>
      <c:catAx>
        <c:axId val="45181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755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559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10888"/>
        <c:axId val="451812064"/>
      </c:lineChart>
      <c:catAx>
        <c:axId val="45181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812064"/>
        <c:scaling>
          <c:orientation val="minMax"/>
          <c:max val="26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08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0443864229765013E-2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64624"/>
        <c:axId val="453859136"/>
      </c:lineChart>
      <c:catAx>
        <c:axId val="453864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85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859136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8646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令和1年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57176"/>
        <c:axId val="453853648"/>
      </c:lineChart>
      <c:catAx>
        <c:axId val="45385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8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853648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8571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092376"/>
        <c:axId val="244095904"/>
      </c:lineChart>
      <c:catAx>
        <c:axId val="2440923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4095904"/>
        <c:crosses val="autoZero"/>
        <c:auto val="1"/>
        <c:lblAlgn val="ctr"/>
        <c:lblOffset val="100"/>
        <c:noMultiLvlLbl val="0"/>
      </c:catAx>
      <c:valAx>
        <c:axId val="244095904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923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097864"/>
        <c:axId val="244093160"/>
      </c:lineChart>
      <c:catAx>
        <c:axId val="24409786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4093160"/>
        <c:crosses val="autoZero"/>
        <c:auto val="1"/>
        <c:lblAlgn val="ctr"/>
        <c:lblOffset val="100"/>
        <c:noMultiLvlLbl val="0"/>
      </c:catAx>
      <c:valAx>
        <c:axId val="244093160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44097864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8.9244479474430115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8.6577814136868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9456443370183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116607</c:v>
                </c:pt>
                <c:pt idx="1">
                  <c:v>104876</c:v>
                </c:pt>
                <c:pt idx="2">
                  <c:v>104197</c:v>
                </c:pt>
                <c:pt idx="3">
                  <c:v>64109</c:v>
                </c:pt>
                <c:pt idx="4">
                  <c:v>64091</c:v>
                </c:pt>
                <c:pt idx="5">
                  <c:v>53033</c:v>
                </c:pt>
                <c:pt idx="6">
                  <c:v>52108</c:v>
                </c:pt>
                <c:pt idx="7">
                  <c:v>45598</c:v>
                </c:pt>
                <c:pt idx="8">
                  <c:v>37597</c:v>
                </c:pt>
                <c:pt idx="9">
                  <c:v>32038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2494423889001169E-2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69835396857476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8.658463146652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967079371495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6190572364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089245247066038E-16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415797280572483E-4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105865</c:v>
                </c:pt>
                <c:pt idx="1">
                  <c:v>82202</c:v>
                </c:pt>
                <c:pt idx="2">
                  <c:v>109853</c:v>
                </c:pt>
                <c:pt idx="3">
                  <c:v>51362</c:v>
                </c:pt>
                <c:pt idx="4">
                  <c:v>56398</c:v>
                </c:pt>
                <c:pt idx="5">
                  <c:v>74421</c:v>
                </c:pt>
                <c:pt idx="6">
                  <c:v>61804</c:v>
                </c:pt>
                <c:pt idx="7">
                  <c:v>24596</c:v>
                </c:pt>
                <c:pt idx="8">
                  <c:v>42997</c:v>
                </c:pt>
                <c:pt idx="9">
                  <c:v>32507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244099040"/>
        <c:axId val="244093944"/>
      </c:barChart>
      <c:catAx>
        <c:axId val="24409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093944"/>
        <c:crosses val="autoZero"/>
        <c:auto val="1"/>
        <c:lblAlgn val="ctr"/>
        <c:lblOffset val="100"/>
        <c:noMultiLvlLbl val="0"/>
      </c:catAx>
      <c:valAx>
        <c:axId val="2440939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4409904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2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398150017572591"/>
                  <c:y val="5.0474608105179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392616521225"/>
                      <c:h val="0.1026453803366322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8060976775213755E-2"/>
                  <c:y val="-5.8868019937874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7513112143033402"/>
                  <c:y val="-0.1064841436104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5.4886301605461783E-2"/>
                  <c:y val="-1.8268920513376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9947745848008316"/>
                  <c:y val="-0.12544342507645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32463677083103"/>
                      <c:h val="0.1209940041898432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1.6010050025798059E-2"/>
                  <c:y val="-8.0642442630451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77587844254511"/>
                  <c:y val="-6.1642225914421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5654560273982"/>
                      <c:h val="0.11487779623877291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1.1396011396011397E-2"/>
                  <c:y val="-3.1253943027763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"/>
                  <c:y val="4.83457343061475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040985261457"/>
                      <c:h val="0.1087615882877025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116607</c:v>
                </c:pt>
                <c:pt idx="1">
                  <c:v>104876</c:v>
                </c:pt>
                <c:pt idx="2">
                  <c:v>104197</c:v>
                </c:pt>
                <c:pt idx="3">
                  <c:v>64109</c:v>
                </c:pt>
                <c:pt idx="4">
                  <c:v>64091</c:v>
                </c:pt>
                <c:pt idx="5">
                  <c:v>53033</c:v>
                </c:pt>
                <c:pt idx="6">
                  <c:v>52108</c:v>
                </c:pt>
                <c:pt idx="7">
                  <c:v>45598</c:v>
                </c:pt>
                <c:pt idx="8">
                  <c:v>37597</c:v>
                </c:pt>
                <c:pt idx="9">
                  <c:v>32038</c:v>
                </c:pt>
                <c:pt idx="10">
                  <c:v>169161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116607</c:v>
                </c:pt>
                <c:pt idx="1">
                  <c:v>104876</c:v>
                </c:pt>
                <c:pt idx="2">
                  <c:v>104197</c:v>
                </c:pt>
                <c:pt idx="3">
                  <c:v>64109</c:v>
                </c:pt>
                <c:pt idx="4">
                  <c:v>64091</c:v>
                </c:pt>
                <c:pt idx="5">
                  <c:v>53033</c:v>
                </c:pt>
                <c:pt idx="6">
                  <c:v>52108</c:v>
                </c:pt>
                <c:pt idx="7">
                  <c:v>45598</c:v>
                </c:pt>
                <c:pt idx="8">
                  <c:v>37597</c:v>
                </c:pt>
                <c:pt idx="9">
                  <c:v>32038</c:v>
                </c:pt>
                <c:pt idx="10">
                  <c:v>169161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31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404546759899288"/>
                  <c:y val="0.10427381060126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02881346728210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6.0957971856571362E-2"/>
                  <c:y val="-6.5830271216097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165474544689547"/>
                  <c:y val="-0.14003040999185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5.7580092564765283E-2"/>
                  <c:y val="-7.66816906507377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5406089505987321E-2"/>
                  <c:y val="-0.105337798292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2414644734293709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5464379929608035"/>
                  <c:y val="-7.596922798443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.10229274775767533"/>
                  <c:y val="-1.47524662865417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7498013130038132E-2"/>
                  <c:y val="9.78417353003288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68"/>
                      <c:h val="8.4490542130509536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その他の日用品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電気機械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105865</c:v>
                </c:pt>
                <c:pt idx="1">
                  <c:v>82202</c:v>
                </c:pt>
                <c:pt idx="2">
                  <c:v>109853</c:v>
                </c:pt>
                <c:pt idx="3">
                  <c:v>51362</c:v>
                </c:pt>
                <c:pt idx="4">
                  <c:v>56398</c:v>
                </c:pt>
                <c:pt idx="5">
                  <c:v>74421</c:v>
                </c:pt>
                <c:pt idx="6">
                  <c:v>61804</c:v>
                </c:pt>
                <c:pt idx="7">
                  <c:v>24596</c:v>
                </c:pt>
                <c:pt idx="8">
                  <c:v>42997</c:v>
                </c:pt>
                <c:pt idx="9">
                  <c:v>32507</c:v>
                </c:pt>
                <c:pt idx="10" formatCode="#,##0_);[Red]\(#,##0\)">
                  <c:v>169361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0.06786</cdr:y>
    </cdr:from>
    <cdr:to>
      <cdr:x>0.99476</cdr:x>
      <cdr:y>0.60357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58" y="180975"/>
          <a:ext cx="695417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0.90458</cdr:x>
      <cdr:y>0.22857</cdr:y>
    </cdr:from>
    <cdr:to>
      <cdr:x>0.99217</cdr:x>
      <cdr:y>0.79286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303" y="609601"/>
          <a:ext cx="638236" cy="1504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0.25784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04850"/>
          <a:ext cx="699041" cy="108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0.85603</cdr:x>
      <cdr:y>0.31323</cdr:y>
    </cdr:from>
    <cdr:to>
      <cdr:x>0.99482</cdr:x>
      <cdr:y>0.74737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0" y="850294"/>
          <a:ext cx="1019205" cy="117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0.23427</cdr:y>
    </cdr:from>
    <cdr:to>
      <cdr:x>1</cdr:x>
      <cdr:y>0.69231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638175"/>
          <a:ext cx="666757" cy="1247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0.83528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100" y="1002701"/>
          <a:ext cx="1080425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0.88561</cdr:x>
      <cdr:y>0.16153</cdr:y>
    </cdr:from>
    <cdr:to>
      <cdr:x>0.99221</cdr:x>
      <cdr:y>0.80612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5269" y="452354"/>
          <a:ext cx="781831" cy="1805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0.91525</cdr:x>
      <cdr:y>0.27551</cdr:y>
    </cdr:from>
    <cdr:to>
      <cdr:x>1</cdr:x>
      <cdr:y>0.88436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6519" y="771525"/>
          <a:ext cx="619156" cy="170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0.40339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39" y="1133475"/>
          <a:ext cx="749928" cy="1323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K5" sqref="K5"/>
    </sheetView>
  </sheetViews>
  <sheetFormatPr defaultRowHeight="17.25"/>
  <cols>
    <col min="1" max="1" width="9.625" style="320" customWidth="1"/>
    <col min="2" max="2" width="7.25" style="371" customWidth="1"/>
    <col min="3" max="3" width="9.625" style="372" customWidth="1"/>
    <col min="4" max="4" width="9" style="320"/>
    <col min="5" max="5" width="20" style="320" bestFit="1" customWidth="1"/>
    <col min="6" max="6" width="18.625" style="320" customWidth="1"/>
    <col min="7" max="7" width="7.75" style="320" customWidth="1"/>
    <col min="8" max="8" width="2.375" style="320" customWidth="1"/>
    <col min="9" max="9" width="7.75" style="320" customWidth="1"/>
    <col min="10" max="256" width="9" style="320"/>
    <col min="257" max="257" width="9.625" style="320" customWidth="1"/>
    <col min="258" max="258" width="7.25" style="320" customWidth="1"/>
    <col min="259" max="259" width="9.625" style="320" customWidth="1"/>
    <col min="260" max="260" width="9" style="320"/>
    <col min="261" max="261" width="20" style="320" bestFit="1" customWidth="1"/>
    <col min="262" max="262" width="18.625" style="320" customWidth="1"/>
    <col min="263" max="263" width="7.75" style="320" customWidth="1"/>
    <col min="264" max="264" width="2.375" style="320" customWidth="1"/>
    <col min="265" max="265" width="7.75" style="320" customWidth="1"/>
    <col min="266" max="512" width="9" style="320"/>
    <col min="513" max="513" width="9.625" style="320" customWidth="1"/>
    <col min="514" max="514" width="7.25" style="320" customWidth="1"/>
    <col min="515" max="515" width="9.625" style="320" customWidth="1"/>
    <col min="516" max="516" width="9" style="320"/>
    <col min="517" max="517" width="20" style="320" bestFit="1" customWidth="1"/>
    <col min="518" max="518" width="18.625" style="320" customWidth="1"/>
    <col min="519" max="519" width="7.75" style="320" customWidth="1"/>
    <col min="520" max="520" width="2.375" style="320" customWidth="1"/>
    <col min="521" max="521" width="7.75" style="320" customWidth="1"/>
    <col min="522" max="768" width="9" style="320"/>
    <col min="769" max="769" width="9.625" style="320" customWidth="1"/>
    <col min="770" max="770" width="7.25" style="320" customWidth="1"/>
    <col min="771" max="771" width="9.625" style="320" customWidth="1"/>
    <col min="772" max="772" width="9" style="320"/>
    <col min="773" max="773" width="20" style="320" bestFit="1" customWidth="1"/>
    <col min="774" max="774" width="18.625" style="320" customWidth="1"/>
    <col min="775" max="775" width="7.75" style="320" customWidth="1"/>
    <col min="776" max="776" width="2.375" style="320" customWidth="1"/>
    <col min="777" max="777" width="7.75" style="320" customWidth="1"/>
    <col min="778" max="1024" width="9" style="320"/>
    <col min="1025" max="1025" width="9.625" style="320" customWidth="1"/>
    <col min="1026" max="1026" width="7.25" style="320" customWidth="1"/>
    <col min="1027" max="1027" width="9.625" style="320" customWidth="1"/>
    <col min="1028" max="1028" width="9" style="320"/>
    <col min="1029" max="1029" width="20" style="320" bestFit="1" customWidth="1"/>
    <col min="1030" max="1030" width="18.625" style="320" customWidth="1"/>
    <col min="1031" max="1031" width="7.75" style="320" customWidth="1"/>
    <col min="1032" max="1032" width="2.375" style="320" customWidth="1"/>
    <col min="1033" max="1033" width="7.75" style="320" customWidth="1"/>
    <col min="1034" max="1280" width="9" style="320"/>
    <col min="1281" max="1281" width="9.625" style="320" customWidth="1"/>
    <col min="1282" max="1282" width="7.25" style="320" customWidth="1"/>
    <col min="1283" max="1283" width="9.625" style="320" customWidth="1"/>
    <col min="1284" max="1284" width="9" style="320"/>
    <col min="1285" max="1285" width="20" style="320" bestFit="1" customWidth="1"/>
    <col min="1286" max="1286" width="18.625" style="320" customWidth="1"/>
    <col min="1287" max="1287" width="7.75" style="320" customWidth="1"/>
    <col min="1288" max="1288" width="2.375" style="320" customWidth="1"/>
    <col min="1289" max="1289" width="7.75" style="320" customWidth="1"/>
    <col min="1290" max="1536" width="9" style="320"/>
    <col min="1537" max="1537" width="9.625" style="320" customWidth="1"/>
    <col min="1538" max="1538" width="7.25" style="320" customWidth="1"/>
    <col min="1539" max="1539" width="9.625" style="320" customWidth="1"/>
    <col min="1540" max="1540" width="9" style="320"/>
    <col min="1541" max="1541" width="20" style="320" bestFit="1" customWidth="1"/>
    <col min="1542" max="1542" width="18.625" style="320" customWidth="1"/>
    <col min="1543" max="1543" width="7.75" style="320" customWidth="1"/>
    <col min="1544" max="1544" width="2.375" style="320" customWidth="1"/>
    <col min="1545" max="1545" width="7.75" style="320" customWidth="1"/>
    <col min="1546" max="1792" width="9" style="320"/>
    <col min="1793" max="1793" width="9.625" style="320" customWidth="1"/>
    <col min="1794" max="1794" width="7.25" style="320" customWidth="1"/>
    <col min="1795" max="1795" width="9.625" style="320" customWidth="1"/>
    <col min="1796" max="1796" width="9" style="320"/>
    <col min="1797" max="1797" width="20" style="320" bestFit="1" customWidth="1"/>
    <col min="1798" max="1798" width="18.625" style="320" customWidth="1"/>
    <col min="1799" max="1799" width="7.75" style="320" customWidth="1"/>
    <col min="1800" max="1800" width="2.375" style="320" customWidth="1"/>
    <col min="1801" max="1801" width="7.75" style="320" customWidth="1"/>
    <col min="1802" max="2048" width="9" style="320"/>
    <col min="2049" max="2049" width="9.625" style="320" customWidth="1"/>
    <col min="2050" max="2050" width="7.25" style="320" customWidth="1"/>
    <col min="2051" max="2051" width="9.625" style="320" customWidth="1"/>
    <col min="2052" max="2052" width="9" style="320"/>
    <col min="2053" max="2053" width="20" style="320" bestFit="1" customWidth="1"/>
    <col min="2054" max="2054" width="18.625" style="320" customWidth="1"/>
    <col min="2055" max="2055" width="7.75" style="320" customWidth="1"/>
    <col min="2056" max="2056" width="2.375" style="320" customWidth="1"/>
    <col min="2057" max="2057" width="7.75" style="320" customWidth="1"/>
    <col min="2058" max="2304" width="9" style="320"/>
    <col min="2305" max="2305" width="9.625" style="320" customWidth="1"/>
    <col min="2306" max="2306" width="7.25" style="320" customWidth="1"/>
    <col min="2307" max="2307" width="9.625" style="320" customWidth="1"/>
    <col min="2308" max="2308" width="9" style="320"/>
    <col min="2309" max="2309" width="20" style="320" bestFit="1" customWidth="1"/>
    <col min="2310" max="2310" width="18.625" style="320" customWidth="1"/>
    <col min="2311" max="2311" width="7.75" style="320" customWidth="1"/>
    <col min="2312" max="2312" width="2.375" style="320" customWidth="1"/>
    <col min="2313" max="2313" width="7.75" style="320" customWidth="1"/>
    <col min="2314" max="2560" width="9" style="320"/>
    <col min="2561" max="2561" width="9.625" style="320" customWidth="1"/>
    <col min="2562" max="2562" width="7.25" style="320" customWidth="1"/>
    <col min="2563" max="2563" width="9.625" style="320" customWidth="1"/>
    <col min="2564" max="2564" width="9" style="320"/>
    <col min="2565" max="2565" width="20" style="320" bestFit="1" customWidth="1"/>
    <col min="2566" max="2566" width="18.625" style="320" customWidth="1"/>
    <col min="2567" max="2567" width="7.75" style="320" customWidth="1"/>
    <col min="2568" max="2568" width="2.375" style="320" customWidth="1"/>
    <col min="2569" max="2569" width="7.75" style="320" customWidth="1"/>
    <col min="2570" max="2816" width="9" style="320"/>
    <col min="2817" max="2817" width="9.625" style="320" customWidth="1"/>
    <col min="2818" max="2818" width="7.25" style="320" customWidth="1"/>
    <col min="2819" max="2819" width="9.625" style="320" customWidth="1"/>
    <col min="2820" max="2820" width="9" style="320"/>
    <col min="2821" max="2821" width="20" style="320" bestFit="1" customWidth="1"/>
    <col min="2822" max="2822" width="18.625" style="320" customWidth="1"/>
    <col min="2823" max="2823" width="7.75" style="320" customWidth="1"/>
    <col min="2824" max="2824" width="2.375" style="320" customWidth="1"/>
    <col min="2825" max="2825" width="7.75" style="320" customWidth="1"/>
    <col min="2826" max="3072" width="9" style="320"/>
    <col min="3073" max="3073" width="9.625" style="320" customWidth="1"/>
    <col min="3074" max="3074" width="7.25" style="320" customWidth="1"/>
    <col min="3075" max="3075" width="9.625" style="320" customWidth="1"/>
    <col min="3076" max="3076" width="9" style="320"/>
    <col min="3077" max="3077" width="20" style="320" bestFit="1" customWidth="1"/>
    <col min="3078" max="3078" width="18.625" style="320" customWidth="1"/>
    <col min="3079" max="3079" width="7.75" style="320" customWidth="1"/>
    <col min="3080" max="3080" width="2.375" style="320" customWidth="1"/>
    <col min="3081" max="3081" width="7.75" style="320" customWidth="1"/>
    <col min="3082" max="3328" width="9" style="320"/>
    <col min="3329" max="3329" width="9.625" style="320" customWidth="1"/>
    <col min="3330" max="3330" width="7.25" style="320" customWidth="1"/>
    <col min="3331" max="3331" width="9.625" style="320" customWidth="1"/>
    <col min="3332" max="3332" width="9" style="320"/>
    <col min="3333" max="3333" width="20" style="320" bestFit="1" customWidth="1"/>
    <col min="3334" max="3334" width="18.625" style="320" customWidth="1"/>
    <col min="3335" max="3335" width="7.75" style="320" customWidth="1"/>
    <col min="3336" max="3336" width="2.375" style="320" customWidth="1"/>
    <col min="3337" max="3337" width="7.75" style="320" customWidth="1"/>
    <col min="3338" max="3584" width="9" style="320"/>
    <col min="3585" max="3585" width="9.625" style="320" customWidth="1"/>
    <col min="3586" max="3586" width="7.25" style="320" customWidth="1"/>
    <col min="3587" max="3587" width="9.625" style="320" customWidth="1"/>
    <col min="3588" max="3588" width="9" style="320"/>
    <col min="3589" max="3589" width="20" style="320" bestFit="1" customWidth="1"/>
    <col min="3590" max="3590" width="18.625" style="320" customWidth="1"/>
    <col min="3591" max="3591" width="7.75" style="320" customWidth="1"/>
    <col min="3592" max="3592" width="2.375" style="320" customWidth="1"/>
    <col min="3593" max="3593" width="7.75" style="320" customWidth="1"/>
    <col min="3594" max="3840" width="9" style="320"/>
    <col min="3841" max="3841" width="9.625" style="320" customWidth="1"/>
    <col min="3842" max="3842" width="7.25" style="320" customWidth="1"/>
    <col min="3843" max="3843" width="9.625" style="320" customWidth="1"/>
    <col min="3844" max="3844" width="9" style="320"/>
    <col min="3845" max="3845" width="20" style="320" bestFit="1" customWidth="1"/>
    <col min="3846" max="3846" width="18.625" style="320" customWidth="1"/>
    <col min="3847" max="3847" width="7.75" style="320" customWidth="1"/>
    <col min="3848" max="3848" width="2.375" style="320" customWidth="1"/>
    <col min="3849" max="3849" width="7.75" style="320" customWidth="1"/>
    <col min="3850" max="4096" width="9" style="320"/>
    <col min="4097" max="4097" width="9.625" style="320" customWidth="1"/>
    <col min="4098" max="4098" width="7.25" style="320" customWidth="1"/>
    <col min="4099" max="4099" width="9.625" style="320" customWidth="1"/>
    <col min="4100" max="4100" width="9" style="320"/>
    <col min="4101" max="4101" width="20" style="320" bestFit="1" customWidth="1"/>
    <col min="4102" max="4102" width="18.625" style="320" customWidth="1"/>
    <col min="4103" max="4103" width="7.75" style="320" customWidth="1"/>
    <col min="4104" max="4104" width="2.375" style="320" customWidth="1"/>
    <col min="4105" max="4105" width="7.75" style="320" customWidth="1"/>
    <col min="4106" max="4352" width="9" style="320"/>
    <col min="4353" max="4353" width="9.625" style="320" customWidth="1"/>
    <col min="4354" max="4354" width="7.25" style="320" customWidth="1"/>
    <col min="4355" max="4355" width="9.625" style="320" customWidth="1"/>
    <col min="4356" max="4356" width="9" style="320"/>
    <col min="4357" max="4357" width="20" style="320" bestFit="1" customWidth="1"/>
    <col min="4358" max="4358" width="18.625" style="320" customWidth="1"/>
    <col min="4359" max="4359" width="7.75" style="320" customWidth="1"/>
    <col min="4360" max="4360" width="2.375" style="320" customWidth="1"/>
    <col min="4361" max="4361" width="7.75" style="320" customWidth="1"/>
    <col min="4362" max="4608" width="9" style="320"/>
    <col min="4609" max="4609" width="9.625" style="320" customWidth="1"/>
    <col min="4610" max="4610" width="7.25" style="320" customWidth="1"/>
    <col min="4611" max="4611" width="9.625" style="320" customWidth="1"/>
    <col min="4612" max="4612" width="9" style="320"/>
    <col min="4613" max="4613" width="20" style="320" bestFit="1" customWidth="1"/>
    <col min="4614" max="4614" width="18.625" style="320" customWidth="1"/>
    <col min="4615" max="4615" width="7.75" style="320" customWidth="1"/>
    <col min="4616" max="4616" width="2.375" style="320" customWidth="1"/>
    <col min="4617" max="4617" width="7.75" style="320" customWidth="1"/>
    <col min="4618" max="4864" width="9" style="320"/>
    <col min="4865" max="4865" width="9.625" style="320" customWidth="1"/>
    <col min="4866" max="4866" width="7.25" style="320" customWidth="1"/>
    <col min="4867" max="4867" width="9.625" style="320" customWidth="1"/>
    <col min="4868" max="4868" width="9" style="320"/>
    <col min="4869" max="4869" width="20" style="320" bestFit="1" customWidth="1"/>
    <col min="4870" max="4870" width="18.625" style="320" customWidth="1"/>
    <col min="4871" max="4871" width="7.75" style="320" customWidth="1"/>
    <col min="4872" max="4872" width="2.375" style="320" customWidth="1"/>
    <col min="4873" max="4873" width="7.75" style="320" customWidth="1"/>
    <col min="4874" max="5120" width="9" style="320"/>
    <col min="5121" max="5121" width="9.625" style="320" customWidth="1"/>
    <col min="5122" max="5122" width="7.25" style="320" customWidth="1"/>
    <col min="5123" max="5123" width="9.625" style="320" customWidth="1"/>
    <col min="5124" max="5124" width="9" style="320"/>
    <col min="5125" max="5125" width="20" style="320" bestFit="1" customWidth="1"/>
    <col min="5126" max="5126" width="18.625" style="320" customWidth="1"/>
    <col min="5127" max="5127" width="7.75" style="320" customWidth="1"/>
    <col min="5128" max="5128" width="2.375" style="320" customWidth="1"/>
    <col min="5129" max="5129" width="7.75" style="320" customWidth="1"/>
    <col min="5130" max="5376" width="9" style="320"/>
    <col min="5377" max="5377" width="9.625" style="320" customWidth="1"/>
    <col min="5378" max="5378" width="7.25" style="320" customWidth="1"/>
    <col min="5379" max="5379" width="9.625" style="320" customWidth="1"/>
    <col min="5380" max="5380" width="9" style="320"/>
    <col min="5381" max="5381" width="20" style="320" bestFit="1" customWidth="1"/>
    <col min="5382" max="5382" width="18.625" style="320" customWidth="1"/>
    <col min="5383" max="5383" width="7.75" style="320" customWidth="1"/>
    <col min="5384" max="5384" width="2.375" style="320" customWidth="1"/>
    <col min="5385" max="5385" width="7.75" style="320" customWidth="1"/>
    <col min="5386" max="5632" width="9" style="320"/>
    <col min="5633" max="5633" width="9.625" style="320" customWidth="1"/>
    <col min="5634" max="5634" width="7.25" style="320" customWidth="1"/>
    <col min="5635" max="5635" width="9.625" style="320" customWidth="1"/>
    <col min="5636" max="5636" width="9" style="320"/>
    <col min="5637" max="5637" width="20" style="320" bestFit="1" customWidth="1"/>
    <col min="5638" max="5638" width="18.625" style="320" customWidth="1"/>
    <col min="5639" max="5639" width="7.75" style="320" customWidth="1"/>
    <col min="5640" max="5640" width="2.375" style="320" customWidth="1"/>
    <col min="5641" max="5641" width="7.75" style="320" customWidth="1"/>
    <col min="5642" max="5888" width="9" style="320"/>
    <col min="5889" max="5889" width="9.625" style="320" customWidth="1"/>
    <col min="5890" max="5890" width="7.25" style="320" customWidth="1"/>
    <col min="5891" max="5891" width="9.625" style="320" customWidth="1"/>
    <col min="5892" max="5892" width="9" style="320"/>
    <col min="5893" max="5893" width="20" style="320" bestFit="1" customWidth="1"/>
    <col min="5894" max="5894" width="18.625" style="320" customWidth="1"/>
    <col min="5895" max="5895" width="7.75" style="320" customWidth="1"/>
    <col min="5896" max="5896" width="2.375" style="320" customWidth="1"/>
    <col min="5897" max="5897" width="7.75" style="320" customWidth="1"/>
    <col min="5898" max="6144" width="9" style="320"/>
    <col min="6145" max="6145" width="9.625" style="320" customWidth="1"/>
    <col min="6146" max="6146" width="7.25" style="320" customWidth="1"/>
    <col min="6147" max="6147" width="9.625" style="320" customWidth="1"/>
    <col min="6148" max="6148" width="9" style="320"/>
    <col min="6149" max="6149" width="20" style="320" bestFit="1" customWidth="1"/>
    <col min="6150" max="6150" width="18.625" style="320" customWidth="1"/>
    <col min="6151" max="6151" width="7.75" style="320" customWidth="1"/>
    <col min="6152" max="6152" width="2.375" style="320" customWidth="1"/>
    <col min="6153" max="6153" width="7.75" style="320" customWidth="1"/>
    <col min="6154" max="6400" width="9" style="320"/>
    <col min="6401" max="6401" width="9.625" style="320" customWidth="1"/>
    <col min="6402" max="6402" width="7.25" style="320" customWidth="1"/>
    <col min="6403" max="6403" width="9.625" style="320" customWidth="1"/>
    <col min="6404" max="6404" width="9" style="320"/>
    <col min="6405" max="6405" width="20" style="320" bestFit="1" customWidth="1"/>
    <col min="6406" max="6406" width="18.625" style="320" customWidth="1"/>
    <col min="6407" max="6407" width="7.75" style="320" customWidth="1"/>
    <col min="6408" max="6408" width="2.375" style="320" customWidth="1"/>
    <col min="6409" max="6409" width="7.75" style="320" customWidth="1"/>
    <col min="6410" max="6656" width="9" style="320"/>
    <col min="6657" max="6657" width="9.625" style="320" customWidth="1"/>
    <col min="6658" max="6658" width="7.25" style="320" customWidth="1"/>
    <col min="6659" max="6659" width="9.625" style="320" customWidth="1"/>
    <col min="6660" max="6660" width="9" style="320"/>
    <col min="6661" max="6661" width="20" style="320" bestFit="1" customWidth="1"/>
    <col min="6662" max="6662" width="18.625" style="320" customWidth="1"/>
    <col min="6663" max="6663" width="7.75" style="320" customWidth="1"/>
    <col min="6664" max="6664" width="2.375" style="320" customWidth="1"/>
    <col min="6665" max="6665" width="7.75" style="320" customWidth="1"/>
    <col min="6666" max="6912" width="9" style="320"/>
    <col min="6913" max="6913" width="9.625" style="320" customWidth="1"/>
    <col min="6914" max="6914" width="7.25" style="320" customWidth="1"/>
    <col min="6915" max="6915" width="9.625" style="320" customWidth="1"/>
    <col min="6916" max="6916" width="9" style="320"/>
    <col min="6917" max="6917" width="20" style="320" bestFit="1" customWidth="1"/>
    <col min="6918" max="6918" width="18.625" style="320" customWidth="1"/>
    <col min="6919" max="6919" width="7.75" style="320" customWidth="1"/>
    <col min="6920" max="6920" width="2.375" style="320" customWidth="1"/>
    <col min="6921" max="6921" width="7.75" style="320" customWidth="1"/>
    <col min="6922" max="7168" width="9" style="320"/>
    <col min="7169" max="7169" width="9.625" style="320" customWidth="1"/>
    <col min="7170" max="7170" width="7.25" style="320" customWidth="1"/>
    <col min="7171" max="7171" width="9.625" style="320" customWidth="1"/>
    <col min="7172" max="7172" width="9" style="320"/>
    <col min="7173" max="7173" width="20" style="320" bestFit="1" customWidth="1"/>
    <col min="7174" max="7174" width="18.625" style="320" customWidth="1"/>
    <col min="7175" max="7175" width="7.75" style="320" customWidth="1"/>
    <col min="7176" max="7176" width="2.375" style="320" customWidth="1"/>
    <col min="7177" max="7177" width="7.75" style="320" customWidth="1"/>
    <col min="7178" max="7424" width="9" style="320"/>
    <col min="7425" max="7425" width="9.625" style="320" customWidth="1"/>
    <col min="7426" max="7426" width="7.25" style="320" customWidth="1"/>
    <col min="7427" max="7427" width="9.625" style="320" customWidth="1"/>
    <col min="7428" max="7428" width="9" style="320"/>
    <col min="7429" max="7429" width="20" style="320" bestFit="1" customWidth="1"/>
    <col min="7430" max="7430" width="18.625" style="320" customWidth="1"/>
    <col min="7431" max="7431" width="7.75" style="320" customWidth="1"/>
    <col min="7432" max="7432" width="2.375" style="320" customWidth="1"/>
    <col min="7433" max="7433" width="7.75" style="320" customWidth="1"/>
    <col min="7434" max="7680" width="9" style="320"/>
    <col min="7681" max="7681" width="9.625" style="320" customWidth="1"/>
    <col min="7682" max="7682" width="7.25" style="320" customWidth="1"/>
    <col min="7683" max="7683" width="9.625" style="320" customWidth="1"/>
    <col min="7684" max="7684" width="9" style="320"/>
    <col min="7685" max="7685" width="20" style="320" bestFit="1" customWidth="1"/>
    <col min="7686" max="7686" width="18.625" style="320" customWidth="1"/>
    <col min="7687" max="7687" width="7.75" style="320" customWidth="1"/>
    <col min="7688" max="7688" width="2.375" style="320" customWidth="1"/>
    <col min="7689" max="7689" width="7.75" style="320" customWidth="1"/>
    <col min="7690" max="7936" width="9" style="320"/>
    <col min="7937" max="7937" width="9.625" style="320" customWidth="1"/>
    <col min="7938" max="7938" width="7.25" style="320" customWidth="1"/>
    <col min="7939" max="7939" width="9.625" style="320" customWidth="1"/>
    <col min="7940" max="7940" width="9" style="320"/>
    <col min="7941" max="7941" width="20" style="320" bestFit="1" customWidth="1"/>
    <col min="7942" max="7942" width="18.625" style="320" customWidth="1"/>
    <col min="7943" max="7943" width="7.75" style="320" customWidth="1"/>
    <col min="7944" max="7944" width="2.375" style="320" customWidth="1"/>
    <col min="7945" max="7945" width="7.75" style="320" customWidth="1"/>
    <col min="7946" max="8192" width="9" style="320"/>
    <col min="8193" max="8193" width="9.625" style="320" customWidth="1"/>
    <col min="8194" max="8194" width="7.25" style="320" customWidth="1"/>
    <col min="8195" max="8195" width="9.625" style="320" customWidth="1"/>
    <col min="8196" max="8196" width="9" style="320"/>
    <col min="8197" max="8197" width="20" style="320" bestFit="1" customWidth="1"/>
    <col min="8198" max="8198" width="18.625" style="320" customWidth="1"/>
    <col min="8199" max="8199" width="7.75" style="320" customWidth="1"/>
    <col min="8200" max="8200" width="2.375" style="320" customWidth="1"/>
    <col min="8201" max="8201" width="7.75" style="320" customWidth="1"/>
    <col min="8202" max="8448" width="9" style="320"/>
    <col min="8449" max="8449" width="9.625" style="320" customWidth="1"/>
    <col min="8450" max="8450" width="7.25" style="320" customWidth="1"/>
    <col min="8451" max="8451" width="9.625" style="320" customWidth="1"/>
    <col min="8452" max="8452" width="9" style="320"/>
    <col min="8453" max="8453" width="20" style="320" bestFit="1" customWidth="1"/>
    <col min="8454" max="8454" width="18.625" style="320" customWidth="1"/>
    <col min="8455" max="8455" width="7.75" style="320" customWidth="1"/>
    <col min="8456" max="8456" width="2.375" style="320" customWidth="1"/>
    <col min="8457" max="8457" width="7.75" style="320" customWidth="1"/>
    <col min="8458" max="8704" width="9" style="320"/>
    <col min="8705" max="8705" width="9.625" style="320" customWidth="1"/>
    <col min="8706" max="8706" width="7.25" style="320" customWidth="1"/>
    <col min="8707" max="8707" width="9.625" style="320" customWidth="1"/>
    <col min="8708" max="8708" width="9" style="320"/>
    <col min="8709" max="8709" width="20" style="320" bestFit="1" customWidth="1"/>
    <col min="8710" max="8710" width="18.625" style="320" customWidth="1"/>
    <col min="8711" max="8711" width="7.75" style="320" customWidth="1"/>
    <col min="8712" max="8712" width="2.375" style="320" customWidth="1"/>
    <col min="8713" max="8713" width="7.75" style="320" customWidth="1"/>
    <col min="8714" max="8960" width="9" style="320"/>
    <col min="8961" max="8961" width="9.625" style="320" customWidth="1"/>
    <col min="8962" max="8962" width="7.25" style="320" customWidth="1"/>
    <col min="8963" max="8963" width="9.625" style="320" customWidth="1"/>
    <col min="8964" max="8964" width="9" style="320"/>
    <col min="8965" max="8965" width="20" style="320" bestFit="1" customWidth="1"/>
    <col min="8966" max="8966" width="18.625" style="320" customWidth="1"/>
    <col min="8967" max="8967" width="7.75" style="320" customWidth="1"/>
    <col min="8968" max="8968" width="2.375" style="320" customWidth="1"/>
    <col min="8969" max="8969" width="7.75" style="320" customWidth="1"/>
    <col min="8970" max="9216" width="9" style="320"/>
    <col min="9217" max="9217" width="9.625" style="320" customWidth="1"/>
    <col min="9218" max="9218" width="7.25" style="320" customWidth="1"/>
    <col min="9219" max="9219" width="9.625" style="320" customWidth="1"/>
    <col min="9220" max="9220" width="9" style="320"/>
    <col min="9221" max="9221" width="20" style="320" bestFit="1" customWidth="1"/>
    <col min="9222" max="9222" width="18.625" style="320" customWidth="1"/>
    <col min="9223" max="9223" width="7.75" style="320" customWidth="1"/>
    <col min="9224" max="9224" width="2.375" style="320" customWidth="1"/>
    <col min="9225" max="9225" width="7.75" style="320" customWidth="1"/>
    <col min="9226" max="9472" width="9" style="320"/>
    <col min="9473" max="9473" width="9.625" style="320" customWidth="1"/>
    <col min="9474" max="9474" width="7.25" style="320" customWidth="1"/>
    <col min="9475" max="9475" width="9.625" style="320" customWidth="1"/>
    <col min="9476" max="9476" width="9" style="320"/>
    <col min="9477" max="9477" width="20" style="320" bestFit="1" customWidth="1"/>
    <col min="9478" max="9478" width="18.625" style="320" customWidth="1"/>
    <col min="9479" max="9479" width="7.75" style="320" customWidth="1"/>
    <col min="9480" max="9480" width="2.375" style="320" customWidth="1"/>
    <col min="9481" max="9481" width="7.75" style="320" customWidth="1"/>
    <col min="9482" max="9728" width="9" style="320"/>
    <col min="9729" max="9729" width="9.625" style="320" customWidth="1"/>
    <col min="9730" max="9730" width="7.25" style="320" customWidth="1"/>
    <col min="9731" max="9731" width="9.625" style="320" customWidth="1"/>
    <col min="9732" max="9732" width="9" style="320"/>
    <col min="9733" max="9733" width="20" style="320" bestFit="1" customWidth="1"/>
    <col min="9734" max="9734" width="18.625" style="320" customWidth="1"/>
    <col min="9735" max="9735" width="7.75" style="320" customWidth="1"/>
    <col min="9736" max="9736" width="2.375" style="320" customWidth="1"/>
    <col min="9737" max="9737" width="7.75" style="320" customWidth="1"/>
    <col min="9738" max="9984" width="9" style="320"/>
    <col min="9985" max="9985" width="9.625" style="320" customWidth="1"/>
    <col min="9986" max="9986" width="7.25" style="320" customWidth="1"/>
    <col min="9987" max="9987" width="9.625" style="320" customWidth="1"/>
    <col min="9988" max="9988" width="9" style="320"/>
    <col min="9989" max="9989" width="20" style="320" bestFit="1" customWidth="1"/>
    <col min="9990" max="9990" width="18.625" style="320" customWidth="1"/>
    <col min="9991" max="9991" width="7.75" style="320" customWidth="1"/>
    <col min="9992" max="9992" width="2.375" style="320" customWidth="1"/>
    <col min="9993" max="9993" width="7.75" style="320" customWidth="1"/>
    <col min="9994" max="10240" width="9" style="320"/>
    <col min="10241" max="10241" width="9.625" style="320" customWidth="1"/>
    <col min="10242" max="10242" width="7.25" style="320" customWidth="1"/>
    <col min="10243" max="10243" width="9.625" style="320" customWidth="1"/>
    <col min="10244" max="10244" width="9" style="320"/>
    <col min="10245" max="10245" width="20" style="320" bestFit="1" customWidth="1"/>
    <col min="10246" max="10246" width="18.625" style="320" customWidth="1"/>
    <col min="10247" max="10247" width="7.75" style="320" customWidth="1"/>
    <col min="10248" max="10248" width="2.375" style="320" customWidth="1"/>
    <col min="10249" max="10249" width="7.75" style="320" customWidth="1"/>
    <col min="10250" max="10496" width="9" style="320"/>
    <col min="10497" max="10497" width="9.625" style="320" customWidth="1"/>
    <col min="10498" max="10498" width="7.25" style="320" customWidth="1"/>
    <col min="10499" max="10499" width="9.625" style="320" customWidth="1"/>
    <col min="10500" max="10500" width="9" style="320"/>
    <col min="10501" max="10501" width="20" style="320" bestFit="1" customWidth="1"/>
    <col min="10502" max="10502" width="18.625" style="320" customWidth="1"/>
    <col min="10503" max="10503" width="7.75" style="320" customWidth="1"/>
    <col min="10504" max="10504" width="2.375" style="320" customWidth="1"/>
    <col min="10505" max="10505" width="7.75" style="320" customWidth="1"/>
    <col min="10506" max="10752" width="9" style="320"/>
    <col min="10753" max="10753" width="9.625" style="320" customWidth="1"/>
    <col min="10754" max="10754" width="7.25" style="320" customWidth="1"/>
    <col min="10755" max="10755" width="9.625" style="320" customWidth="1"/>
    <col min="10756" max="10756" width="9" style="320"/>
    <col min="10757" max="10757" width="20" style="320" bestFit="1" customWidth="1"/>
    <col min="10758" max="10758" width="18.625" style="320" customWidth="1"/>
    <col min="10759" max="10759" width="7.75" style="320" customWidth="1"/>
    <col min="10760" max="10760" width="2.375" style="320" customWidth="1"/>
    <col min="10761" max="10761" width="7.75" style="320" customWidth="1"/>
    <col min="10762" max="11008" width="9" style="320"/>
    <col min="11009" max="11009" width="9.625" style="320" customWidth="1"/>
    <col min="11010" max="11010" width="7.25" style="320" customWidth="1"/>
    <col min="11011" max="11011" width="9.625" style="320" customWidth="1"/>
    <col min="11012" max="11012" width="9" style="320"/>
    <col min="11013" max="11013" width="20" style="320" bestFit="1" customWidth="1"/>
    <col min="11014" max="11014" width="18.625" style="320" customWidth="1"/>
    <col min="11015" max="11015" width="7.75" style="320" customWidth="1"/>
    <col min="11016" max="11016" width="2.375" style="320" customWidth="1"/>
    <col min="11017" max="11017" width="7.75" style="320" customWidth="1"/>
    <col min="11018" max="11264" width="9" style="320"/>
    <col min="11265" max="11265" width="9.625" style="320" customWidth="1"/>
    <col min="11266" max="11266" width="7.25" style="320" customWidth="1"/>
    <col min="11267" max="11267" width="9.625" style="320" customWidth="1"/>
    <col min="11268" max="11268" width="9" style="320"/>
    <col min="11269" max="11269" width="20" style="320" bestFit="1" customWidth="1"/>
    <col min="11270" max="11270" width="18.625" style="320" customWidth="1"/>
    <col min="11271" max="11271" width="7.75" style="320" customWidth="1"/>
    <col min="11272" max="11272" width="2.375" style="320" customWidth="1"/>
    <col min="11273" max="11273" width="7.75" style="320" customWidth="1"/>
    <col min="11274" max="11520" width="9" style="320"/>
    <col min="11521" max="11521" width="9.625" style="320" customWidth="1"/>
    <col min="11522" max="11522" width="7.25" style="320" customWidth="1"/>
    <col min="11523" max="11523" width="9.625" style="320" customWidth="1"/>
    <col min="11524" max="11524" width="9" style="320"/>
    <col min="11525" max="11525" width="20" style="320" bestFit="1" customWidth="1"/>
    <col min="11526" max="11526" width="18.625" style="320" customWidth="1"/>
    <col min="11527" max="11527" width="7.75" style="320" customWidth="1"/>
    <col min="11528" max="11528" width="2.375" style="320" customWidth="1"/>
    <col min="11529" max="11529" width="7.75" style="320" customWidth="1"/>
    <col min="11530" max="11776" width="9" style="320"/>
    <col min="11777" max="11777" width="9.625" style="320" customWidth="1"/>
    <col min="11778" max="11778" width="7.25" style="320" customWidth="1"/>
    <col min="11779" max="11779" width="9.625" style="320" customWidth="1"/>
    <col min="11780" max="11780" width="9" style="320"/>
    <col min="11781" max="11781" width="20" style="320" bestFit="1" customWidth="1"/>
    <col min="11782" max="11782" width="18.625" style="320" customWidth="1"/>
    <col min="11783" max="11783" width="7.75" style="320" customWidth="1"/>
    <col min="11784" max="11784" width="2.375" style="320" customWidth="1"/>
    <col min="11785" max="11785" width="7.75" style="320" customWidth="1"/>
    <col min="11786" max="12032" width="9" style="320"/>
    <col min="12033" max="12033" width="9.625" style="320" customWidth="1"/>
    <col min="12034" max="12034" width="7.25" style="320" customWidth="1"/>
    <col min="12035" max="12035" width="9.625" style="320" customWidth="1"/>
    <col min="12036" max="12036" width="9" style="320"/>
    <col min="12037" max="12037" width="20" style="320" bestFit="1" customWidth="1"/>
    <col min="12038" max="12038" width="18.625" style="320" customWidth="1"/>
    <col min="12039" max="12039" width="7.75" style="320" customWidth="1"/>
    <col min="12040" max="12040" width="2.375" style="320" customWidth="1"/>
    <col min="12041" max="12041" width="7.75" style="320" customWidth="1"/>
    <col min="12042" max="12288" width="9" style="320"/>
    <col min="12289" max="12289" width="9.625" style="320" customWidth="1"/>
    <col min="12290" max="12290" width="7.25" style="320" customWidth="1"/>
    <col min="12291" max="12291" width="9.625" style="320" customWidth="1"/>
    <col min="12292" max="12292" width="9" style="320"/>
    <col min="12293" max="12293" width="20" style="320" bestFit="1" customWidth="1"/>
    <col min="12294" max="12294" width="18.625" style="320" customWidth="1"/>
    <col min="12295" max="12295" width="7.75" style="320" customWidth="1"/>
    <col min="12296" max="12296" width="2.375" style="320" customWidth="1"/>
    <col min="12297" max="12297" width="7.75" style="320" customWidth="1"/>
    <col min="12298" max="12544" width="9" style="320"/>
    <col min="12545" max="12545" width="9.625" style="320" customWidth="1"/>
    <col min="12546" max="12546" width="7.25" style="320" customWidth="1"/>
    <col min="12547" max="12547" width="9.625" style="320" customWidth="1"/>
    <col min="12548" max="12548" width="9" style="320"/>
    <col min="12549" max="12549" width="20" style="320" bestFit="1" customWidth="1"/>
    <col min="12550" max="12550" width="18.625" style="320" customWidth="1"/>
    <col min="12551" max="12551" width="7.75" style="320" customWidth="1"/>
    <col min="12552" max="12552" width="2.375" style="320" customWidth="1"/>
    <col min="12553" max="12553" width="7.75" style="320" customWidth="1"/>
    <col min="12554" max="12800" width="9" style="320"/>
    <col min="12801" max="12801" width="9.625" style="320" customWidth="1"/>
    <col min="12802" max="12802" width="7.25" style="320" customWidth="1"/>
    <col min="12803" max="12803" width="9.625" style="320" customWidth="1"/>
    <col min="12804" max="12804" width="9" style="320"/>
    <col min="12805" max="12805" width="20" style="320" bestFit="1" customWidth="1"/>
    <col min="12806" max="12806" width="18.625" style="320" customWidth="1"/>
    <col min="12807" max="12807" width="7.75" style="320" customWidth="1"/>
    <col min="12808" max="12808" width="2.375" style="320" customWidth="1"/>
    <col min="12809" max="12809" width="7.75" style="320" customWidth="1"/>
    <col min="12810" max="13056" width="9" style="320"/>
    <col min="13057" max="13057" width="9.625" style="320" customWidth="1"/>
    <col min="13058" max="13058" width="7.25" style="320" customWidth="1"/>
    <col min="13059" max="13059" width="9.625" style="320" customWidth="1"/>
    <col min="13060" max="13060" width="9" style="320"/>
    <col min="13061" max="13061" width="20" style="320" bestFit="1" customWidth="1"/>
    <col min="13062" max="13062" width="18.625" style="320" customWidth="1"/>
    <col min="13063" max="13063" width="7.75" style="320" customWidth="1"/>
    <col min="13064" max="13064" width="2.375" style="320" customWidth="1"/>
    <col min="13065" max="13065" width="7.75" style="320" customWidth="1"/>
    <col min="13066" max="13312" width="9" style="320"/>
    <col min="13313" max="13313" width="9.625" style="320" customWidth="1"/>
    <col min="13314" max="13314" width="7.25" style="320" customWidth="1"/>
    <col min="13315" max="13315" width="9.625" style="320" customWidth="1"/>
    <col min="13316" max="13316" width="9" style="320"/>
    <col min="13317" max="13317" width="20" style="320" bestFit="1" customWidth="1"/>
    <col min="13318" max="13318" width="18.625" style="320" customWidth="1"/>
    <col min="13319" max="13319" width="7.75" style="320" customWidth="1"/>
    <col min="13320" max="13320" width="2.375" style="320" customWidth="1"/>
    <col min="13321" max="13321" width="7.75" style="320" customWidth="1"/>
    <col min="13322" max="13568" width="9" style="320"/>
    <col min="13569" max="13569" width="9.625" style="320" customWidth="1"/>
    <col min="13570" max="13570" width="7.25" style="320" customWidth="1"/>
    <col min="13571" max="13571" width="9.625" style="320" customWidth="1"/>
    <col min="13572" max="13572" width="9" style="320"/>
    <col min="13573" max="13573" width="20" style="320" bestFit="1" customWidth="1"/>
    <col min="13574" max="13574" width="18.625" style="320" customWidth="1"/>
    <col min="13575" max="13575" width="7.75" style="320" customWidth="1"/>
    <col min="13576" max="13576" width="2.375" style="320" customWidth="1"/>
    <col min="13577" max="13577" width="7.75" style="320" customWidth="1"/>
    <col min="13578" max="13824" width="9" style="320"/>
    <col min="13825" max="13825" width="9.625" style="320" customWidth="1"/>
    <col min="13826" max="13826" width="7.25" style="320" customWidth="1"/>
    <col min="13827" max="13827" width="9.625" style="320" customWidth="1"/>
    <col min="13828" max="13828" width="9" style="320"/>
    <col min="13829" max="13829" width="20" style="320" bestFit="1" customWidth="1"/>
    <col min="13830" max="13830" width="18.625" style="320" customWidth="1"/>
    <col min="13831" max="13831" width="7.75" style="320" customWidth="1"/>
    <col min="13832" max="13832" width="2.375" style="320" customWidth="1"/>
    <col min="13833" max="13833" width="7.75" style="320" customWidth="1"/>
    <col min="13834" max="14080" width="9" style="320"/>
    <col min="14081" max="14081" width="9.625" style="320" customWidth="1"/>
    <col min="14082" max="14082" width="7.25" style="320" customWidth="1"/>
    <col min="14083" max="14083" width="9.625" style="320" customWidth="1"/>
    <col min="14084" max="14084" width="9" style="320"/>
    <col min="14085" max="14085" width="20" style="320" bestFit="1" customWidth="1"/>
    <col min="14086" max="14086" width="18.625" style="320" customWidth="1"/>
    <col min="14087" max="14087" width="7.75" style="320" customWidth="1"/>
    <col min="14088" max="14088" width="2.375" style="320" customWidth="1"/>
    <col min="14089" max="14089" width="7.75" style="320" customWidth="1"/>
    <col min="14090" max="14336" width="9" style="320"/>
    <col min="14337" max="14337" width="9.625" style="320" customWidth="1"/>
    <col min="14338" max="14338" width="7.25" style="320" customWidth="1"/>
    <col min="14339" max="14339" width="9.625" style="320" customWidth="1"/>
    <col min="14340" max="14340" width="9" style="320"/>
    <col min="14341" max="14341" width="20" style="320" bestFit="1" customWidth="1"/>
    <col min="14342" max="14342" width="18.625" style="320" customWidth="1"/>
    <col min="14343" max="14343" width="7.75" style="320" customWidth="1"/>
    <col min="14344" max="14344" width="2.375" style="320" customWidth="1"/>
    <col min="14345" max="14345" width="7.75" style="320" customWidth="1"/>
    <col min="14346" max="14592" width="9" style="320"/>
    <col min="14593" max="14593" width="9.625" style="320" customWidth="1"/>
    <col min="14594" max="14594" width="7.25" style="320" customWidth="1"/>
    <col min="14595" max="14595" width="9.625" style="320" customWidth="1"/>
    <col min="14596" max="14596" width="9" style="320"/>
    <col min="14597" max="14597" width="20" style="320" bestFit="1" customWidth="1"/>
    <col min="14598" max="14598" width="18.625" style="320" customWidth="1"/>
    <col min="14599" max="14599" width="7.75" style="320" customWidth="1"/>
    <col min="14600" max="14600" width="2.375" style="320" customWidth="1"/>
    <col min="14601" max="14601" width="7.75" style="320" customWidth="1"/>
    <col min="14602" max="14848" width="9" style="320"/>
    <col min="14849" max="14849" width="9.625" style="320" customWidth="1"/>
    <col min="14850" max="14850" width="7.25" style="320" customWidth="1"/>
    <col min="14851" max="14851" width="9.625" style="320" customWidth="1"/>
    <col min="14852" max="14852" width="9" style="320"/>
    <col min="14853" max="14853" width="20" style="320" bestFit="1" customWidth="1"/>
    <col min="14854" max="14854" width="18.625" style="320" customWidth="1"/>
    <col min="14855" max="14855" width="7.75" style="320" customWidth="1"/>
    <col min="14856" max="14856" width="2.375" style="320" customWidth="1"/>
    <col min="14857" max="14857" width="7.75" style="320" customWidth="1"/>
    <col min="14858" max="15104" width="9" style="320"/>
    <col min="15105" max="15105" width="9.625" style="320" customWidth="1"/>
    <col min="15106" max="15106" width="7.25" style="320" customWidth="1"/>
    <col min="15107" max="15107" width="9.625" style="320" customWidth="1"/>
    <col min="15108" max="15108" width="9" style="320"/>
    <col min="15109" max="15109" width="20" style="320" bestFit="1" customWidth="1"/>
    <col min="15110" max="15110" width="18.625" style="320" customWidth="1"/>
    <col min="15111" max="15111" width="7.75" style="320" customWidth="1"/>
    <col min="15112" max="15112" width="2.375" style="320" customWidth="1"/>
    <col min="15113" max="15113" width="7.75" style="320" customWidth="1"/>
    <col min="15114" max="15360" width="9" style="320"/>
    <col min="15361" max="15361" width="9.625" style="320" customWidth="1"/>
    <col min="15362" max="15362" width="7.25" style="320" customWidth="1"/>
    <col min="15363" max="15363" width="9.625" style="320" customWidth="1"/>
    <col min="15364" max="15364" width="9" style="320"/>
    <col min="15365" max="15365" width="20" style="320" bestFit="1" customWidth="1"/>
    <col min="15366" max="15366" width="18.625" style="320" customWidth="1"/>
    <col min="15367" max="15367" width="7.75" style="320" customWidth="1"/>
    <col min="15368" max="15368" width="2.375" style="320" customWidth="1"/>
    <col min="15369" max="15369" width="7.75" style="320" customWidth="1"/>
    <col min="15370" max="15616" width="9" style="320"/>
    <col min="15617" max="15617" width="9.625" style="320" customWidth="1"/>
    <col min="15618" max="15618" width="7.25" style="320" customWidth="1"/>
    <col min="15619" max="15619" width="9.625" style="320" customWidth="1"/>
    <col min="15620" max="15620" width="9" style="320"/>
    <col min="15621" max="15621" width="20" style="320" bestFit="1" customWidth="1"/>
    <col min="15622" max="15622" width="18.625" style="320" customWidth="1"/>
    <col min="15623" max="15623" width="7.75" style="320" customWidth="1"/>
    <col min="15624" max="15624" width="2.375" style="320" customWidth="1"/>
    <col min="15625" max="15625" width="7.75" style="320" customWidth="1"/>
    <col min="15626" max="15872" width="9" style="320"/>
    <col min="15873" max="15873" width="9.625" style="320" customWidth="1"/>
    <col min="15874" max="15874" width="7.25" style="320" customWidth="1"/>
    <col min="15875" max="15875" width="9.625" style="320" customWidth="1"/>
    <col min="15876" max="15876" width="9" style="320"/>
    <col min="15877" max="15877" width="20" style="320" bestFit="1" customWidth="1"/>
    <col min="15878" max="15878" width="18.625" style="320" customWidth="1"/>
    <col min="15879" max="15879" width="7.75" style="320" customWidth="1"/>
    <col min="15880" max="15880" width="2.375" style="320" customWidth="1"/>
    <col min="15881" max="15881" width="7.75" style="320" customWidth="1"/>
    <col min="15882" max="16128" width="9" style="320"/>
    <col min="16129" max="16129" width="9.625" style="320" customWidth="1"/>
    <col min="16130" max="16130" width="7.25" style="320" customWidth="1"/>
    <col min="16131" max="16131" width="9.625" style="320" customWidth="1"/>
    <col min="16132" max="16132" width="9" style="320"/>
    <col min="16133" max="16133" width="20" style="320" bestFit="1" customWidth="1"/>
    <col min="16134" max="16134" width="18.625" style="320" customWidth="1"/>
    <col min="16135" max="16135" width="7.75" style="320" customWidth="1"/>
    <col min="16136" max="16136" width="2.375" style="320" customWidth="1"/>
    <col min="16137" max="16137" width="7.75" style="320" customWidth="1"/>
    <col min="16138" max="16384" width="9" style="320"/>
  </cols>
  <sheetData>
    <row r="1" spans="1:8" ht="21" customHeight="1">
      <c r="A1" s="315"/>
      <c r="B1" s="316"/>
      <c r="C1" s="317"/>
      <c r="D1" s="318"/>
      <c r="E1" s="318"/>
      <c r="F1" s="318"/>
      <c r="G1" s="318"/>
      <c r="H1" s="319"/>
    </row>
    <row r="2" spans="1:8" ht="24">
      <c r="A2" s="556" t="s">
        <v>160</v>
      </c>
      <c r="B2" s="557"/>
      <c r="C2" s="557"/>
      <c r="D2" s="557"/>
      <c r="E2" s="557"/>
      <c r="F2" s="557"/>
      <c r="G2" s="557"/>
      <c r="H2" s="558"/>
    </row>
    <row r="3" spans="1:8" ht="30" customHeight="1">
      <c r="A3" s="559"/>
      <c r="B3" s="557"/>
      <c r="C3" s="557"/>
      <c r="D3" s="557"/>
      <c r="E3" s="557"/>
      <c r="F3" s="557"/>
      <c r="G3" s="557"/>
      <c r="H3" s="558"/>
    </row>
    <row r="4" spans="1:8">
      <c r="A4" s="141"/>
      <c r="B4" s="321"/>
      <c r="C4" s="322"/>
      <c r="D4" s="38"/>
      <c r="E4" s="38"/>
      <c r="F4" s="38"/>
      <c r="G4" s="38"/>
      <c r="H4" s="323"/>
    </row>
    <row r="5" spans="1:8">
      <c r="A5" s="324"/>
      <c r="B5" s="325"/>
      <c r="C5" s="325"/>
      <c r="D5" s="325"/>
      <c r="E5" s="325"/>
      <c r="F5" s="325"/>
      <c r="G5" s="325"/>
      <c r="H5" s="326"/>
    </row>
    <row r="6" spans="1:8" ht="23.25" customHeight="1">
      <c r="A6" s="327"/>
      <c r="B6" s="328" t="s">
        <v>161</v>
      </c>
      <c r="C6" s="329"/>
      <c r="D6" s="330" t="s">
        <v>162</v>
      </c>
      <c r="E6" s="330"/>
      <c r="F6" s="331"/>
      <c r="G6" s="331"/>
      <c r="H6" s="323"/>
    </row>
    <row r="7" spans="1:8" s="337" customFormat="1" ht="17.100000000000001" customHeight="1">
      <c r="A7" s="332"/>
      <c r="B7" s="333">
        <v>1</v>
      </c>
      <c r="C7" s="334"/>
      <c r="D7" s="331" t="s">
        <v>163</v>
      </c>
      <c r="E7" s="331"/>
      <c r="F7" s="331"/>
      <c r="G7" s="335"/>
      <c r="H7" s="336"/>
    </row>
    <row r="8" spans="1:8" s="337" customFormat="1" ht="17.100000000000001" customHeight="1">
      <c r="A8" s="332"/>
      <c r="B8" s="338"/>
      <c r="C8" s="334"/>
      <c r="D8" s="331"/>
      <c r="E8" s="331"/>
      <c r="F8" s="331"/>
      <c r="G8" s="331"/>
      <c r="H8" s="336"/>
    </row>
    <row r="9" spans="1:8" s="337" customFormat="1" ht="17.100000000000001" customHeight="1">
      <c r="A9" s="332"/>
      <c r="B9" s="339">
        <v>2</v>
      </c>
      <c r="C9" s="334"/>
      <c r="D9" s="331" t="s">
        <v>164</v>
      </c>
      <c r="E9" s="331"/>
      <c r="F9" s="331"/>
      <c r="G9" s="335"/>
      <c r="H9" s="336"/>
    </row>
    <row r="10" spans="1:8" s="337" customFormat="1" ht="17.100000000000001" customHeight="1">
      <c r="A10" s="332"/>
      <c r="B10" s="338"/>
      <c r="C10" s="334"/>
      <c r="D10" s="331"/>
      <c r="E10" s="331"/>
      <c r="F10" s="331"/>
      <c r="G10" s="331"/>
      <c r="H10" s="336"/>
    </row>
    <row r="11" spans="1:8" s="337" customFormat="1" ht="17.100000000000001" customHeight="1">
      <c r="A11" s="332"/>
      <c r="B11" s="340">
        <v>3</v>
      </c>
      <c r="C11" s="334"/>
      <c r="D11" s="331" t="s">
        <v>165</v>
      </c>
      <c r="E11" s="331"/>
      <c r="F11" s="331"/>
      <c r="G11" s="335"/>
      <c r="H11" s="336"/>
    </row>
    <row r="12" spans="1:8" s="337" customFormat="1" ht="17.100000000000001" customHeight="1">
      <c r="A12" s="332"/>
      <c r="B12" s="338"/>
      <c r="C12" s="334"/>
      <c r="D12" s="331"/>
      <c r="E12" s="331"/>
      <c r="F12" s="331"/>
      <c r="G12" s="331"/>
      <c r="H12" s="336"/>
    </row>
    <row r="13" spans="1:8" s="337" customFormat="1" ht="17.100000000000001" customHeight="1">
      <c r="A13" s="332"/>
      <c r="B13" s="469">
        <v>4</v>
      </c>
      <c r="C13" s="334"/>
      <c r="D13" s="331" t="s">
        <v>166</v>
      </c>
      <c r="E13" s="331"/>
      <c r="F13" s="331"/>
      <c r="G13" s="335"/>
      <c r="H13" s="336"/>
    </row>
    <row r="14" spans="1:8" s="337" customFormat="1" ht="17.100000000000001" customHeight="1">
      <c r="A14" s="332"/>
      <c r="B14" s="338" t="s">
        <v>167</v>
      </c>
      <c r="C14" s="334"/>
      <c r="D14" s="331"/>
      <c r="E14" s="331"/>
      <c r="F14" s="331"/>
      <c r="G14" s="331"/>
      <c r="H14" s="336"/>
    </row>
    <row r="15" spans="1:8" s="337" customFormat="1" ht="17.100000000000001" customHeight="1">
      <c r="A15" s="332"/>
      <c r="B15" s="341">
        <v>5</v>
      </c>
      <c r="C15" s="342"/>
      <c r="D15" s="331" t="s">
        <v>168</v>
      </c>
      <c r="E15" s="331"/>
      <c r="F15" s="331"/>
      <c r="G15" s="335"/>
      <c r="H15" s="336"/>
    </row>
    <row r="16" spans="1:8" s="337" customFormat="1" ht="17.100000000000001" customHeight="1">
      <c r="A16" s="332"/>
      <c r="B16" s="338"/>
      <c r="C16" s="334"/>
      <c r="D16" s="331"/>
      <c r="E16" s="331"/>
      <c r="F16" s="331"/>
      <c r="G16" s="331"/>
      <c r="H16" s="336"/>
    </row>
    <row r="17" spans="1:8" s="337" customFormat="1" ht="17.100000000000001" customHeight="1">
      <c r="A17" s="332"/>
      <c r="B17" s="343">
        <v>6</v>
      </c>
      <c r="C17" s="334"/>
      <c r="D17" s="331" t="s">
        <v>169</v>
      </c>
      <c r="E17" s="331"/>
      <c r="F17" s="331"/>
      <c r="G17" s="331"/>
      <c r="H17" s="336"/>
    </row>
    <row r="18" spans="1:8" s="337" customFormat="1" ht="17.100000000000001" customHeight="1">
      <c r="A18" s="332"/>
      <c r="B18" s="338"/>
      <c r="C18" s="334"/>
      <c r="D18" s="331"/>
      <c r="E18" s="331"/>
      <c r="F18" s="331"/>
      <c r="G18" s="331"/>
      <c r="H18" s="336"/>
    </row>
    <row r="19" spans="1:8" s="337" customFormat="1" ht="17.100000000000001" customHeight="1">
      <c r="A19" s="332"/>
      <c r="B19" s="344">
        <v>7</v>
      </c>
      <c r="C19" s="334"/>
      <c r="D19" s="331" t="s">
        <v>170</v>
      </c>
      <c r="E19" s="331"/>
      <c r="F19" s="331"/>
      <c r="G19" s="331"/>
      <c r="H19" s="336"/>
    </row>
    <row r="20" spans="1:8" s="337" customFormat="1" ht="17.100000000000001" customHeight="1">
      <c r="A20" s="332"/>
      <c r="B20" s="338"/>
      <c r="C20" s="334"/>
      <c r="D20" s="331"/>
      <c r="E20" s="331"/>
      <c r="F20" s="331"/>
      <c r="G20" s="331"/>
      <c r="H20" s="336"/>
    </row>
    <row r="21" spans="1:8" s="337" customFormat="1" ht="17.100000000000001" customHeight="1">
      <c r="A21" s="332"/>
      <c r="B21" s="345">
        <v>8</v>
      </c>
      <c r="C21" s="334"/>
      <c r="D21" s="331" t="s">
        <v>171</v>
      </c>
      <c r="E21" s="331"/>
      <c r="F21" s="331"/>
      <c r="G21" s="331"/>
      <c r="H21" s="336"/>
    </row>
    <row r="22" spans="1:8" s="337" customFormat="1" ht="17.100000000000001" customHeight="1">
      <c r="A22" s="332"/>
      <c r="B22" s="338"/>
      <c r="C22" s="334"/>
      <c r="D22" s="331"/>
      <c r="E22" s="331"/>
      <c r="F22" s="331"/>
      <c r="G22" s="331"/>
      <c r="H22" s="336"/>
    </row>
    <row r="23" spans="1:8" s="337" customFormat="1" ht="17.100000000000001" customHeight="1">
      <c r="A23" s="332"/>
      <c r="B23" s="346">
        <v>9</v>
      </c>
      <c r="C23" s="334"/>
      <c r="D23" s="331" t="s">
        <v>172</v>
      </c>
      <c r="E23" s="331"/>
      <c r="F23" s="331"/>
      <c r="G23" s="331"/>
      <c r="H23" s="336"/>
    </row>
    <row r="24" spans="1:8" s="337" customFormat="1" ht="17.100000000000001" customHeight="1">
      <c r="A24" s="332"/>
      <c r="B24" s="338"/>
      <c r="C24" s="334"/>
      <c r="D24" s="331"/>
      <c r="E24" s="331"/>
      <c r="F24" s="331"/>
      <c r="G24" s="331"/>
      <c r="H24" s="336"/>
    </row>
    <row r="25" spans="1:8" s="337" customFormat="1" ht="17.100000000000001" customHeight="1">
      <c r="A25" s="332"/>
      <c r="B25" s="347">
        <v>10</v>
      </c>
      <c r="C25" s="334"/>
      <c r="D25" s="331" t="s">
        <v>173</v>
      </c>
      <c r="E25" s="331"/>
      <c r="F25" s="331"/>
      <c r="G25" s="331"/>
      <c r="H25" s="336"/>
    </row>
    <row r="26" spans="1:8" s="337" customFormat="1" ht="17.100000000000001" customHeight="1">
      <c r="A26" s="332"/>
      <c r="B26" s="338"/>
      <c r="C26" s="334"/>
      <c r="D26" s="331"/>
      <c r="E26" s="331"/>
      <c r="F26" s="331"/>
      <c r="G26" s="331"/>
      <c r="H26" s="336"/>
    </row>
    <row r="27" spans="1:8" s="337" customFormat="1" ht="17.100000000000001" customHeight="1">
      <c r="A27" s="332"/>
      <c r="B27" s="348">
        <v>11</v>
      </c>
      <c r="C27" s="334"/>
      <c r="D27" s="331" t="s">
        <v>174</v>
      </c>
      <c r="E27" s="331"/>
      <c r="F27" s="331"/>
      <c r="G27" s="331"/>
      <c r="H27" s="336"/>
    </row>
    <row r="28" spans="1:8" s="337" customFormat="1" ht="17.100000000000001" customHeight="1">
      <c r="A28" s="332"/>
      <c r="B28" s="338"/>
      <c r="C28" s="334"/>
      <c r="D28" s="331"/>
      <c r="E28" s="331"/>
      <c r="F28" s="331"/>
      <c r="G28" s="331"/>
      <c r="H28" s="336"/>
    </row>
    <row r="29" spans="1:8" s="337" customFormat="1" ht="17.100000000000001" customHeight="1">
      <c r="A29" s="332"/>
      <c r="B29" s="373">
        <v>12</v>
      </c>
      <c r="C29" s="334"/>
      <c r="D29" s="331" t="s">
        <v>175</v>
      </c>
      <c r="E29" s="331"/>
      <c r="F29" s="331"/>
      <c r="G29" s="331"/>
      <c r="H29" s="336"/>
    </row>
    <row r="30" spans="1:8" s="337" customFormat="1" ht="17.100000000000001" customHeight="1">
      <c r="A30" s="349"/>
      <c r="B30" s="350"/>
      <c r="C30" s="351"/>
      <c r="D30" s="352"/>
      <c r="E30" s="352"/>
      <c r="F30" s="352"/>
      <c r="G30" s="352"/>
      <c r="H30" s="353"/>
    </row>
    <row r="31" spans="1:8" s="337" customFormat="1" ht="17.100000000000001" customHeight="1">
      <c r="A31" s="332"/>
      <c r="B31" s="373">
        <v>13</v>
      </c>
      <c r="C31" s="354"/>
      <c r="D31" s="331" t="s">
        <v>176</v>
      </c>
      <c r="E31" s="331"/>
      <c r="F31" s="331"/>
      <c r="G31" s="331"/>
      <c r="H31" s="336"/>
    </row>
    <row r="32" spans="1:8" s="337" customFormat="1" ht="17.100000000000001" customHeight="1">
      <c r="A32" s="332"/>
      <c r="B32" s="338"/>
      <c r="C32" s="334"/>
      <c r="D32" s="331"/>
      <c r="E32" s="331"/>
      <c r="F32" s="331"/>
      <c r="G32" s="331"/>
      <c r="H32" s="336"/>
    </row>
    <row r="33" spans="1:8" s="337" customFormat="1" ht="17.100000000000001" customHeight="1">
      <c r="A33" s="332"/>
      <c r="B33" s="373">
        <v>14</v>
      </c>
      <c r="C33" s="334"/>
      <c r="D33" s="331" t="s">
        <v>177</v>
      </c>
      <c r="E33" s="331"/>
      <c r="F33" s="331"/>
      <c r="G33" s="331"/>
      <c r="H33" s="336"/>
    </row>
    <row r="34" spans="1:8" s="337" customFormat="1" ht="17.100000000000001" customHeight="1">
      <c r="A34" s="355"/>
      <c r="B34" s="338"/>
      <c r="C34" s="334"/>
      <c r="D34" s="356"/>
      <c r="E34" s="356"/>
      <c r="F34" s="356"/>
      <c r="G34" s="356"/>
      <c r="H34" s="357"/>
    </row>
    <row r="35" spans="1:8" s="337" customFormat="1" ht="17.100000000000001" customHeight="1">
      <c r="A35" s="358"/>
      <c r="B35" s="373">
        <v>15</v>
      </c>
      <c r="C35" s="334"/>
      <c r="D35" s="359" t="s">
        <v>104</v>
      </c>
      <c r="E35" s="359" t="s">
        <v>178</v>
      </c>
      <c r="F35" s="359"/>
      <c r="G35" s="359"/>
      <c r="H35" s="360"/>
    </row>
    <row r="36" spans="1:8" s="337" customFormat="1" ht="17.100000000000001" customHeight="1">
      <c r="A36" s="355"/>
      <c r="B36" s="361"/>
      <c r="C36" s="362"/>
      <c r="D36" s="356"/>
      <c r="E36" s="356"/>
      <c r="F36" s="356"/>
      <c r="G36" s="356"/>
      <c r="H36" s="357"/>
    </row>
    <row r="37" spans="1:8" s="337" customFormat="1" ht="17.100000000000001" customHeight="1">
      <c r="A37" s="332"/>
      <c r="B37" s="373">
        <v>16</v>
      </c>
      <c r="C37" s="354"/>
      <c r="D37" s="331" t="s">
        <v>179</v>
      </c>
      <c r="E37" s="331"/>
      <c r="F37" s="331"/>
      <c r="G37" s="331"/>
      <c r="H37" s="336"/>
    </row>
    <row r="38" spans="1:8" s="337" customFormat="1" ht="17.100000000000001" customHeight="1">
      <c r="A38" s="332"/>
      <c r="B38" s="338"/>
      <c r="C38" s="334"/>
      <c r="D38" s="331"/>
      <c r="E38" s="331"/>
      <c r="F38" s="331"/>
      <c r="G38" s="331"/>
      <c r="H38" s="336"/>
    </row>
    <row r="39" spans="1:8" s="337" customFormat="1" ht="17.100000000000001" customHeight="1">
      <c r="A39" s="332"/>
      <c r="B39" s="373">
        <v>17</v>
      </c>
      <c r="C39" s="354"/>
      <c r="D39" s="331" t="s">
        <v>180</v>
      </c>
      <c r="E39" s="331"/>
      <c r="F39" s="331"/>
      <c r="G39" s="331"/>
      <c r="H39" s="336"/>
    </row>
    <row r="40" spans="1:8" s="337" customFormat="1" ht="17.100000000000001" customHeight="1">
      <c r="A40" s="332"/>
      <c r="B40" s="374"/>
      <c r="C40" s="354"/>
      <c r="D40" s="331"/>
      <c r="E40" s="331"/>
      <c r="F40" s="331"/>
      <c r="G40" s="331"/>
      <c r="H40" s="336"/>
    </row>
    <row r="41" spans="1:8" s="337" customFormat="1" ht="17.100000000000001" customHeight="1">
      <c r="A41" s="332"/>
      <c r="B41" s="338"/>
      <c r="C41" s="363"/>
      <c r="D41" s="331"/>
      <c r="E41" s="331"/>
      <c r="F41" s="331"/>
      <c r="G41" s="331"/>
      <c r="H41" s="336"/>
    </row>
    <row r="42" spans="1:8" s="337" customFormat="1" ht="29.25" customHeight="1">
      <c r="A42" s="560" t="s">
        <v>181</v>
      </c>
      <c r="B42" s="561"/>
      <c r="C42" s="561"/>
      <c r="D42" s="561"/>
      <c r="E42" s="561"/>
      <c r="F42" s="561"/>
      <c r="G42" s="561"/>
      <c r="H42" s="562"/>
    </row>
    <row r="43" spans="1:8" s="337" customFormat="1" ht="14.25">
      <c r="A43" s="364"/>
      <c r="B43" s="365"/>
      <c r="C43" s="366"/>
      <c r="D43" s="367"/>
      <c r="E43" s="367"/>
      <c r="F43" s="367"/>
      <c r="G43" s="367"/>
      <c r="H43" s="368"/>
    </row>
    <row r="44" spans="1:8" s="370" customFormat="1">
      <c r="A44" s="369"/>
      <c r="B44" s="321"/>
      <c r="C44" s="322"/>
      <c r="D44" s="369"/>
      <c r="E44" s="369"/>
      <c r="F44" s="369"/>
      <c r="G44" s="369"/>
      <c r="H44" s="369"/>
    </row>
    <row r="45" spans="1:8" s="370" customFormat="1">
      <c r="A45" s="369"/>
      <c r="B45" s="321"/>
      <c r="C45" s="322"/>
      <c r="D45" s="369"/>
      <c r="E45" s="369"/>
      <c r="F45" s="369"/>
      <c r="G45" s="369"/>
      <c r="H45" s="369"/>
    </row>
    <row r="46" spans="1:8" s="370" customFormat="1">
      <c r="A46" s="369"/>
      <c r="B46" s="321"/>
      <c r="C46" s="322"/>
      <c r="D46" s="369"/>
      <c r="E46" s="369"/>
      <c r="F46" s="369"/>
      <c r="G46" s="369"/>
      <c r="H46" s="369"/>
    </row>
    <row r="47" spans="1:8" s="370" customFormat="1">
      <c r="A47" s="369"/>
      <c r="B47" s="321"/>
      <c r="C47" s="322"/>
      <c r="D47" s="369"/>
      <c r="E47" s="369"/>
      <c r="F47" s="369"/>
      <c r="G47" s="369"/>
      <c r="H47" s="369"/>
    </row>
    <row r="48" spans="1:8" s="370" customFormat="1">
      <c r="A48" s="369"/>
      <c r="B48" s="321"/>
      <c r="C48" s="322"/>
      <c r="D48" s="369"/>
      <c r="E48" s="369"/>
      <c r="F48" s="369"/>
      <c r="G48" s="369"/>
      <c r="H48" s="369"/>
    </row>
    <row r="49" spans="1:8" s="370" customFormat="1">
      <c r="A49" s="369"/>
      <c r="B49" s="321"/>
      <c r="C49" s="322"/>
      <c r="D49" s="369"/>
      <c r="E49" s="369"/>
      <c r="F49" s="369"/>
      <c r="G49" s="369"/>
      <c r="H49" s="369"/>
    </row>
    <row r="50" spans="1:8" s="370" customFormat="1">
      <c r="A50" s="369"/>
      <c r="B50" s="321"/>
      <c r="C50" s="322"/>
      <c r="D50" s="369"/>
      <c r="E50" s="369"/>
      <c r="F50" s="369"/>
      <c r="G50" s="369"/>
      <c r="H50" s="369"/>
    </row>
    <row r="51" spans="1:8" s="370" customFormat="1">
      <c r="A51" s="369"/>
      <c r="B51" s="321"/>
      <c r="C51" s="322"/>
      <c r="D51" s="369"/>
      <c r="E51" s="369"/>
      <c r="F51" s="369"/>
      <c r="G51" s="369"/>
      <c r="H51" s="369"/>
    </row>
    <row r="52" spans="1:8" s="370" customFormat="1">
      <c r="A52" s="369"/>
      <c r="B52" s="321"/>
      <c r="C52" s="322"/>
      <c r="D52" s="369"/>
      <c r="E52" s="369"/>
      <c r="F52" s="369"/>
      <c r="G52" s="369"/>
      <c r="H52" s="369"/>
    </row>
    <row r="53" spans="1:8" s="370" customFormat="1">
      <c r="A53" s="369"/>
      <c r="B53" s="321"/>
      <c r="C53" s="322"/>
      <c r="D53" s="369"/>
      <c r="E53" s="369"/>
      <c r="F53" s="369"/>
      <c r="G53" s="369"/>
      <c r="H53" s="369"/>
    </row>
    <row r="54" spans="1:8" s="370" customFormat="1">
      <c r="A54" s="369"/>
      <c r="B54" s="321"/>
      <c r="C54" s="322"/>
      <c r="D54" s="369"/>
      <c r="E54" s="369"/>
      <c r="F54" s="369"/>
      <c r="G54" s="369"/>
      <c r="H54" s="369"/>
    </row>
    <row r="55" spans="1:8" s="370" customFormat="1">
      <c r="B55" s="371"/>
      <c r="C55" s="372"/>
    </row>
    <row r="56" spans="1:8" s="370" customFormat="1">
      <c r="B56" s="371"/>
      <c r="C56" s="372"/>
    </row>
    <row r="57" spans="1:8" s="370" customFormat="1">
      <c r="B57" s="371"/>
      <c r="C57" s="372"/>
    </row>
    <row r="58" spans="1:8" s="370" customFormat="1">
      <c r="B58" s="371"/>
      <c r="C58" s="372"/>
    </row>
    <row r="59" spans="1:8" s="370" customFormat="1">
      <c r="B59" s="371"/>
      <c r="C59" s="372"/>
    </row>
    <row r="60" spans="1:8" s="370" customFormat="1">
      <c r="B60" s="371"/>
      <c r="C60" s="372"/>
    </row>
    <row r="61" spans="1:8" s="370" customFormat="1">
      <c r="B61" s="371"/>
      <c r="C61" s="372"/>
    </row>
    <row r="62" spans="1:8" s="370" customFormat="1">
      <c r="B62" s="371"/>
      <c r="C62" s="372"/>
    </row>
    <row r="63" spans="1:8" s="370" customFormat="1">
      <c r="B63" s="371"/>
      <c r="C63" s="372"/>
    </row>
    <row r="64" spans="1:8" s="370" customFormat="1">
      <c r="B64" s="371"/>
      <c r="C64" s="372"/>
    </row>
    <row r="65" spans="2:3" s="370" customFormat="1">
      <c r="B65" s="371"/>
      <c r="C65" s="372"/>
    </row>
    <row r="66" spans="2:3" s="370" customFormat="1">
      <c r="B66" s="371"/>
      <c r="C66" s="372"/>
    </row>
    <row r="67" spans="2:3" s="370" customFormat="1">
      <c r="B67" s="371"/>
      <c r="C67" s="372"/>
    </row>
    <row r="68" spans="2:3" s="370" customFormat="1">
      <c r="B68" s="371"/>
      <c r="C68" s="372"/>
    </row>
    <row r="69" spans="2:3" s="370" customFormat="1">
      <c r="B69" s="371"/>
      <c r="C69" s="372"/>
    </row>
    <row r="70" spans="2:3" s="370" customFormat="1">
      <c r="B70" s="371"/>
      <c r="C70" s="372"/>
    </row>
    <row r="71" spans="2:3" s="370" customFormat="1">
      <c r="B71" s="371"/>
      <c r="C71" s="372"/>
    </row>
    <row r="72" spans="2:3" s="370" customFormat="1">
      <c r="B72" s="371"/>
      <c r="C72" s="372"/>
    </row>
    <row r="73" spans="2:3" s="370" customFormat="1">
      <c r="B73" s="371"/>
      <c r="C73" s="372"/>
    </row>
    <row r="74" spans="2:3" s="370" customFormat="1">
      <c r="B74" s="371"/>
      <c r="C74" s="372"/>
    </row>
    <row r="75" spans="2:3" s="370" customFormat="1">
      <c r="B75" s="371"/>
      <c r="C75" s="372"/>
    </row>
    <row r="76" spans="2:3" s="370" customFormat="1">
      <c r="B76" s="371"/>
      <c r="C76" s="372"/>
    </row>
    <row r="77" spans="2:3" s="370" customFormat="1">
      <c r="B77" s="371"/>
      <c r="C77" s="372"/>
    </row>
    <row r="78" spans="2:3" s="370" customFormat="1">
      <c r="B78" s="371"/>
      <c r="C78" s="372"/>
    </row>
    <row r="79" spans="2:3" s="370" customFormat="1">
      <c r="B79" s="371"/>
      <c r="C79" s="372"/>
    </row>
    <row r="80" spans="2:3" s="370" customFormat="1">
      <c r="B80" s="371"/>
      <c r="C80" s="37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J44" sqref="J44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9"/>
      <c r="B1" s="580"/>
      <c r="C1" s="580"/>
      <c r="D1" s="580"/>
      <c r="E1" s="580"/>
      <c r="F1" s="580"/>
      <c r="G1" s="580"/>
      <c r="H1" s="42"/>
      <c r="I1" s="42"/>
    </row>
    <row r="19" spans="1:9">
      <c r="I19" s="51"/>
    </row>
    <row r="20" spans="1:9" ht="14.25" thickBot="1"/>
    <row r="21" spans="1:9">
      <c r="A21" s="92" t="s">
        <v>48</v>
      </c>
      <c r="B21" s="93" t="s">
        <v>49</v>
      </c>
      <c r="C21" s="74" t="s">
        <v>219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9">
      <c r="A22" s="95">
        <v>1</v>
      </c>
      <c r="B22" s="7" t="s">
        <v>84</v>
      </c>
      <c r="C22" s="9">
        <v>16513</v>
      </c>
      <c r="D22" s="9">
        <v>18544</v>
      </c>
      <c r="E22" s="109">
        <v>101.3</v>
      </c>
      <c r="F22" s="41">
        <f>SUM(C22/D22*100)</f>
        <v>89.047670405522013</v>
      </c>
      <c r="G22" s="96"/>
    </row>
    <row r="23" spans="1:9">
      <c r="A23" s="95">
        <v>2</v>
      </c>
      <c r="B23" s="7" t="s">
        <v>151</v>
      </c>
      <c r="C23" s="9">
        <v>10880</v>
      </c>
      <c r="D23" s="9">
        <v>10893</v>
      </c>
      <c r="E23" s="109">
        <v>102.6</v>
      </c>
      <c r="F23" s="41">
        <f>SUM(C23/D23*100)</f>
        <v>99.880657302855042</v>
      </c>
      <c r="G23" s="96"/>
    </row>
    <row r="24" spans="1:9">
      <c r="A24" s="95">
        <v>3</v>
      </c>
      <c r="B24" s="7" t="s">
        <v>107</v>
      </c>
      <c r="C24" s="9">
        <v>7771</v>
      </c>
      <c r="D24" s="9">
        <v>16131</v>
      </c>
      <c r="E24" s="109">
        <v>55.4</v>
      </c>
      <c r="F24" s="41">
        <f t="shared" ref="F24:F32" si="0">SUM(C24/D24*100)</f>
        <v>48.174322732626621</v>
      </c>
      <c r="G24" s="96"/>
    </row>
    <row r="25" spans="1:9">
      <c r="A25" s="95">
        <v>4</v>
      </c>
      <c r="B25" s="7" t="s">
        <v>208</v>
      </c>
      <c r="C25" s="9">
        <v>7571</v>
      </c>
      <c r="D25" s="9">
        <v>6774</v>
      </c>
      <c r="E25" s="109">
        <v>100.1</v>
      </c>
      <c r="F25" s="41">
        <f t="shared" si="0"/>
        <v>111.76557425450251</v>
      </c>
      <c r="G25" s="96"/>
    </row>
    <row r="26" spans="1:9" ht="13.5" customHeight="1">
      <c r="A26" s="95">
        <v>5</v>
      </c>
      <c r="B26" s="7" t="s">
        <v>115</v>
      </c>
      <c r="C26" s="9">
        <v>5868</v>
      </c>
      <c r="D26" s="6">
        <v>5789</v>
      </c>
      <c r="E26" s="109">
        <v>110.8</v>
      </c>
      <c r="F26" s="41">
        <f t="shared" si="0"/>
        <v>101.36465710830886</v>
      </c>
      <c r="G26" s="96"/>
    </row>
    <row r="27" spans="1:9" ht="13.5" customHeight="1">
      <c r="A27" s="95">
        <v>6</v>
      </c>
      <c r="B27" s="7" t="s">
        <v>114</v>
      </c>
      <c r="C27" s="9">
        <v>5694</v>
      </c>
      <c r="D27" s="9">
        <v>5890</v>
      </c>
      <c r="E27" s="109">
        <v>99</v>
      </c>
      <c r="F27" s="41">
        <f t="shared" si="0"/>
        <v>96.672325976230894</v>
      </c>
      <c r="G27" s="96"/>
    </row>
    <row r="28" spans="1:9" ht="13.5" customHeight="1">
      <c r="A28" s="95">
        <v>7</v>
      </c>
      <c r="B28" s="7" t="s">
        <v>105</v>
      </c>
      <c r="C28" s="101">
        <v>5365</v>
      </c>
      <c r="D28" s="101">
        <v>4015</v>
      </c>
      <c r="E28" s="109">
        <v>97.9</v>
      </c>
      <c r="F28" s="41">
        <f t="shared" si="0"/>
        <v>133.62391033623911</v>
      </c>
      <c r="G28" s="96"/>
    </row>
    <row r="29" spans="1:9" ht="13.5" customHeight="1">
      <c r="A29" s="95">
        <v>8</v>
      </c>
      <c r="B29" s="7" t="s">
        <v>87</v>
      </c>
      <c r="C29" s="101">
        <v>3029</v>
      </c>
      <c r="D29" s="101">
        <v>3347</v>
      </c>
      <c r="E29" s="109">
        <v>96.3</v>
      </c>
      <c r="F29" s="41">
        <f t="shared" si="0"/>
        <v>90.498954287421569</v>
      </c>
      <c r="G29" s="96"/>
    </row>
    <row r="30" spans="1:9" ht="13.5" customHeight="1">
      <c r="A30" s="95">
        <v>9</v>
      </c>
      <c r="B30" s="7" t="s">
        <v>86</v>
      </c>
      <c r="C30" s="101">
        <v>3019</v>
      </c>
      <c r="D30" s="101">
        <v>3606</v>
      </c>
      <c r="E30" s="109">
        <v>114</v>
      </c>
      <c r="F30" s="41">
        <f t="shared" si="0"/>
        <v>83.72157515252357</v>
      </c>
      <c r="G30" s="96"/>
    </row>
    <row r="31" spans="1:9" ht="13.5" customHeight="1" thickBot="1">
      <c r="A31" s="97">
        <v>10</v>
      </c>
      <c r="B31" s="7" t="s">
        <v>108</v>
      </c>
      <c r="C31" s="98">
        <v>2513</v>
      </c>
      <c r="D31" s="98">
        <v>3238</v>
      </c>
      <c r="E31" s="110">
        <v>100.5</v>
      </c>
      <c r="F31" s="41">
        <f t="shared" si="0"/>
        <v>77.609635577516983</v>
      </c>
      <c r="G31" s="99"/>
    </row>
    <row r="32" spans="1:9" ht="13.5" customHeight="1" thickBot="1">
      <c r="A32" s="80"/>
      <c r="B32" s="81" t="s">
        <v>58</v>
      </c>
      <c r="C32" s="82">
        <v>80049</v>
      </c>
      <c r="D32" s="82">
        <v>91535</v>
      </c>
      <c r="E32" s="83">
        <v>93.9</v>
      </c>
      <c r="F32" s="107">
        <f t="shared" si="0"/>
        <v>87.45179439558639</v>
      </c>
      <c r="G32" s="121">
        <v>81.5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11">
      <c r="A54" s="95">
        <v>1</v>
      </c>
      <c r="B54" s="7" t="s">
        <v>84</v>
      </c>
      <c r="C54" s="9">
        <v>103629</v>
      </c>
      <c r="D54" s="9">
        <v>113490</v>
      </c>
      <c r="E54" s="41">
        <v>104.9</v>
      </c>
      <c r="F54" s="41">
        <f t="shared" ref="F54:F64" si="1">SUM(C54/D54*100)</f>
        <v>91.311128733809142</v>
      </c>
      <c r="G54" s="96"/>
      <c r="K54" s="325"/>
    </row>
    <row r="55" spans="1:11">
      <c r="A55" s="95">
        <v>2</v>
      </c>
      <c r="B55" s="302" t="s">
        <v>109</v>
      </c>
      <c r="C55" s="9">
        <v>21440</v>
      </c>
      <c r="D55" s="9">
        <v>23305</v>
      </c>
      <c r="E55" s="41">
        <v>98.7</v>
      </c>
      <c r="F55" s="41">
        <f t="shared" si="1"/>
        <v>91.997425445183438</v>
      </c>
      <c r="G55" s="96"/>
    </row>
    <row r="56" spans="1:11">
      <c r="A56" s="95">
        <v>3</v>
      </c>
      <c r="B56" s="302" t="s">
        <v>107</v>
      </c>
      <c r="C56" s="9">
        <v>19234</v>
      </c>
      <c r="D56" s="9">
        <v>14440</v>
      </c>
      <c r="E56" s="41">
        <v>129.30000000000001</v>
      </c>
      <c r="F56" s="41">
        <f t="shared" si="1"/>
        <v>133.19944598337949</v>
      </c>
      <c r="G56" s="96"/>
    </row>
    <row r="57" spans="1:11">
      <c r="A57" s="95">
        <v>4</v>
      </c>
      <c r="B57" s="302" t="s">
        <v>115</v>
      </c>
      <c r="C57" s="9">
        <v>18851</v>
      </c>
      <c r="D57" s="9">
        <v>18592</v>
      </c>
      <c r="E57" s="460">
        <v>93.3</v>
      </c>
      <c r="F57" s="41">
        <f t="shared" si="1"/>
        <v>101.39307228915662</v>
      </c>
      <c r="G57" s="96"/>
    </row>
    <row r="58" spans="1:11">
      <c r="A58" s="95">
        <v>5</v>
      </c>
      <c r="B58" s="302" t="s">
        <v>114</v>
      </c>
      <c r="C58" s="9">
        <v>12669</v>
      </c>
      <c r="D58" s="9">
        <v>12869</v>
      </c>
      <c r="E58" s="41">
        <v>93.8</v>
      </c>
      <c r="F58" s="230">
        <f t="shared" si="1"/>
        <v>98.44587769057425</v>
      </c>
      <c r="G58" s="96"/>
    </row>
    <row r="59" spans="1:11">
      <c r="A59" s="95">
        <v>6</v>
      </c>
      <c r="B59" s="302" t="s">
        <v>86</v>
      </c>
      <c r="C59" s="9">
        <v>11507</v>
      </c>
      <c r="D59" s="9">
        <v>13354</v>
      </c>
      <c r="E59" s="41">
        <v>94.7</v>
      </c>
      <c r="F59" s="41">
        <f t="shared" si="1"/>
        <v>86.168938145873895</v>
      </c>
      <c r="G59" s="96"/>
    </row>
    <row r="60" spans="1:11">
      <c r="A60" s="95">
        <v>7</v>
      </c>
      <c r="B60" s="302" t="s">
        <v>87</v>
      </c>
      <c r="C60" s="9">
        <v>9848</v>
      </c>
      <c r="D60" s="9">
        <v>13373</v>
      </c>
      <c r="E60" s="142">
        <v>82.1</v>
      </c>
      <c r="F60" s="41">
        <f t="shared" si="1"/>
        <v>73.640918268152248</v>
      </c>
      <c r="G60" s="96"/>
    </row>
    <row r="61" spans="1:11">
      <c r="A61" s="95">
        <v>8</v>
      </c>
      <c r="B61" s="302" t="s">
        <v>108</v>
      </c>
      <c r="C61" s="9">
        <v>9336</v>
      </c>
      <c r="D61" s="9">
        <v>10522</v>
      </c>
      <c r="E61" s="41">
        <v>93.7</v>
      </c>
      <c r="F61" s="41">
        <f t="shared" si="1"/>
        <v>88.728378635240446</v>
      </c>
      <c r="G61" s="96"/>
    </row>
    <row r="62" spans="1:11">
      <c r="A62" s="95">
        <v>9</v>
      </c>
      <c r="B62" s="302" t="s">
        <v>159</v>
      </c>
      <c r="C62" s="9">
        <v>7446</v>
      </c>
      <c r="D62" s="9">
        <v>8319</v>
      </c>
      <c r="E62" s="41">
        <v>102.1</v>
      </c>
      <c r="F62" s="41">
        <f t="shared" si="1"/>
        <v>89.505950234403173</v>
      </c>
      <c r="G62" s="96"/>
    </row>
    <row r="63" spans="1:11" ht="14.25" thickBot="1">
      <c r="A63" s="100">
        <v>10</v>
      </c>
      <c r="B63" s="302" t="s">
        <v>216</v>
      </c>
      <c r="C63" s="101">
        <v>4788</v>
      </c>
      <c r="D63" s="101">
        <v>4409</v>
      </c>
      <c r="E63" s="102">
        <v>107.3</v>
      </c>
      <c r="F63" s="41">
        <f t="shared" si="1"/>
        <v>108.59605352687684</v>
      </c>
      <c r="G63" s="104"/>
      <c r="H63" s="21"/>
    </row>
    <row r="64" spans="1:11" ht="14.25" thickBot="1">
      <c r="A64" s="80"/>
      <c r="B64" s="105" t="s">
        <v>61</v>
      </c>
      <c r="C64" s="106">
        <v>230311</v>
      </c>
      <c r="D64" s="106">
        <v>245128</v>
      </c>
      <c r="E64" s="107">
        <v>101.6</v>
      </c>
      <c r="F64" s="298">
        <f t="shared" si="1"/>
        <v>93.955402891550534</v>
      </c>
      <c r="G64" s="121">
        <v>59.2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G64" sqref="G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48</v>
      </c>
      <c r="B21" s="93" t="s">
        <v>49</v>
      </c>
      <c r="C21" s="74" t="s">
        <v>219</v>
      </c>
      <c r="D21" s="74" t="s">
        <v>210</v>
      </c>
      <c r="E21" s="93" t="s">
        <v>42</v>
      </c>
      <c r="F21" s="93" t="s">
        <v>50</v>
      </c>
      <c r="G21" s="94" t="s">
        <v>62</v>
      </c>
    </row>
    <row r="22" spans="1:11">
      <c r="A22" s="28">
        <v>1</v>
      </c>
      <c r="B22" s="302" t="s">
        <v>113</v>
      </c>
      <c r="C22" s="9">
        <v>87362</v>
      </c>
      <c r="D22" s="9">
        <v>76045</v>
      </c>
      <c r="E22" s="41">
        <v>95.9</v>
      </c>
      <c r="F22" s="41">
        <f>SUM(C22/D22*100)</f>
        <v>114.88197777631666</v>
      </c>
      <c r="G22" s="96"/>
    </row>
    <row r="23" spans="1:11">
      <c r="A23" s="28">
        <v>2</v>
      </c>
      <c r="B23" s="302" t="s">
        <v>209</v>
      </c>
      <c r="C23" s="9">
        <v>43717</v>
      </c>
      <c r="D23" s="9">
        <v>56839</v>
      </c>
      <c r="E23" s="41">
        <v>81.2</v>
      </c>
      <c r="F23" s="41">
        <f t="shared" ref="F23:F32" si="0">SUM(C23/D23*100)</f>
        <v>76.913738806101435</v>
      </c>
      <c r="G23" s="96"/>
    </row>
    <row r="24" spans="1:11" ht="13.5" customHeight="1">
      <c r="A24" s="28">
        <v>3</v>
      </c>
      <c r="B24" s="302" t="s">
        <v>105</v>
      </c>
      <c r="C24" s="9">
        <v>38723</v>
      </c>
      <c r="D24" s="9">
        <v>40514</v>
      </c>
      <c r="E24" s="66">
        <v>103.7</v>
      </c>
      <c r="F24" s="41">
        <f t="shared" si="0"/>
        <v>95.5793059189416</v>
      </c>
      <c r="G24" s="96"/>
    </row>
    <row r="25" spans="1:11">
      <c r="A25" s="28">
        <v>4</v>
      </c>
      <c r="B25" s="302" t="s">
        <v>214</v>
      </c>
      <c r="C25" s="9">
        <v>38452</v>
      </c>
      <c r="D25" s="9">
        <v>35541</v>
      </c>
      <c r="E25" s="41">
        <v>129.30000000000001</v>
      </c>
      <c r="F25" s="41">
        <f t="shared" si="0"/>
        <v>108.19054050251822</v>
      </c>
      <c r="G25" s="96"/>
    </row>
    <row r="26" spans="1:11">
      <c r="A26" s="28">
        <v>5</v>
      </c>
      <c r="B26" s="302" t="s">
        <v>115</v>
      </c>
      <c r="C26" s="9">
        <v>25647</v>
      </c>
      <c r="D26" s="9">
        <v>23495</v>
      </c>
      <c r="E26" s="41">
        <v>108.7</v>
      </c>
      <c r="F26" s="41">
        <f t="shared" si="0"/>
        <v>109.15939561608855</v>
      </c>
      <c r="G26" s="96"/>
    </row>
    <row r="27" spans="1:11" ht="13.5" customHeight="1">
      <c r="A27" s="28">
        <v>6</v>
      </c>
      <c r="B27" s="302" t="s">
        <v>109</v>
      </c>
      <c r="C27" s="9">
        <v>21264</v>
      </c>
      <c r="D27" s="9">
        <v>21384</v>
      </c>
      <c r="E27" s="41">
        <v>105.7</v>
      </c>
      <c r="F27" s="41">
        <f t="shared" si="0"/>
        <v>99.438832772166108</v>
      </c>
      <c r="G27" s="96"/>
      <c r="K27" t="s">
        <v>195</v>
      </c>
    </row>
    <row r="28" spans="1:11" ht="13.5" customHeight="1">
      <c r="A28" s="28">
        <v>7</v>
      </c>
      <c r="B28" s="302" t="s">
        <v>87</v>
      </c>
      <c r="C28" s="9">
        <v>19844</v>
      </c>
      <c r="D28" s="9">
        <v>19169</v>
      </c>
      <c r="E28" s="451">
        <v>93.5</v>
      </c>
      <c r="F28" s="230">
        <f t="shared" si="0"/>
        <v>103.52131044916271</v>
      </c>
      <c r="G28" s="96"/>
    </row>
    <row r="29" spans="1:11">
      <c r="A29" s="28">
        <v>8</v>
      </c>
      <c r="B29" s="302" t="s">
        <v>84</v>
      </c>
      <c r="C29" s="9">
        <v>18559</v>
      </c>
      <c r="D29" s="9">
        <v>14364</v>
      </c>
      <c r="E29" s="41">
        <v>93.6</v>
      </c>
      <c r="F29" s="41">
        <f t="shared" si="0"/>
        <v>129.20495683653579</v>
      </c>
      <c r="G29" s="96"/>
    </row>
    <row r="30" spans="1:11">
      <c r="A30" s="28">
        <v>9</v>
      </c>
      <c r="B30" s="302" t="s">
        <v>86</v>
      </c>
      <c r="C30" s="9">
        <v>17244</v>
      </c>
      <c r="D30" s="9">
        <v>14638</v>
      </c>
      <c r="E30" s="41">
        <v>96.7</v>
      </c>
      <c r="F30" s="230">
        <f t="shared" si="0"/>
        <v>117.8029785489821</v>
      </c>
      <c r="G30" s="96"/>
    </row>
    <row r="31" spans="1:11" ht="14.25" thickBot="1">
      <c r="A31" s="108">
        <v>10</v>
      </c>
      <c r="B31" s="302" t="s">
        <v>238</v>
      </c>
      <c r="C31" s="101">
        <v>16349</v>
      </c>
      <c r="D31" s="101">
        <v>20895</v>
      </c>
      <c r="E31" s="102">
        <v>110.9</v>
      </c>
      <c r="F31" s="102">
        <f t="shared" si="0"/>
        <v>78.243598947116539</v>
      </c>
      <c r="G31" s="104"/>
    </row>
    <row r="32" spans="1:11" ht="14.25" thickBot="1">
      <c r="A32" s="80"/>
      <c r="B32" s="81" t="s">
        <v>63</v>
      </c>
      <c r="C32" s="82">
        <v>418402</v>
      </c>
      <c r="D32" s="82">
        <v>421448</v>
      </c>
      <c r="E32" s="85">
        <v>98.4</v>
      </c>
      <c r="F32" s="107">
        <f t="shared" si="0"/>
        <v>99.277253658814374</v>
      </c>
      <c r="G32" s="121">
        <v>53.2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62</v>
      </c>
    </row>
    <row r="54" spans="1:8">
      <c r="A54" s="95">
        <v>1</v>
      </c>
      <c r="B54" s="523" t="s">
        <v>87</v>
      </c>
      <c r="C54" s="9">
        <v>28064</v>
      </c>
      <c r="D54" s="9">
        <v>37681</v>
      </c>
      <c r="E54" s="109">
        <v>74.8</v>
      </c>
      <c r="F54" s="41">
        <f>SUM(C54/D54*100)</f>
        <v>74.477853560149683</v>
      </c>
      <c r="G54" s="96"/>
    </row>
    <row r="55" spans="1:8">
      <c r="A55" s="95">
        <v>2</v>
      </c>
      <c r="B55" s="302" t="s">
        <v>84</v>
      </c>
      <c r="C55" s="9">
        <v>10665</v>
      </c>
      <c r="D55" s="9">
        <v>9147</v>
      </c>
      <c r="E55" s="109">
        <v>154.6</v>
      </c>
      <c r="F55" s="41">
        <f t="shared" ref="F55:F64" si="1">SUM(C55/D55*100)</f>
        <v>116.59560511643161</v>
      </c>
      <c r="G55" s="96"/>
    </row>
    <row r="56" spans="1:8">
      <c r="A56" s="95">
        <v>3</v>
      </c>
      <c r="B56" s="302" t="s">
        <v>107</v>
      </c>
      <c r="C56" s="9">
        <v>6171</v>
      </c>
      <c r="D56" s="9">
        <v>1975</v>
      </c>
      <c r="E56" s="109">
        <v>102</v>
      </c>
      <c r="F56" s="41">
        <f t="shared" si="1"/>
        <v>312.45569620253161</v>
      </c>
      <c r="G56" s="96"/>
    </row>
    <row r="57" spans="1:8">
      <c r="A57" s="95">
        <v>4</v>
      </c>
      <c r="B57" s="302" t="s">
        <v>114</v>
      </c>
      <c r="C57" s="9">
        <v>2679</v>
      </c>
      <c r="D57" s="9">
        <v>823</v>
      </c>
      <c r="E57" s="109">
        <v>139.69999999999999</v>
      </c>
      <c r="F57" s="41">
        <f t="shared" si="1"/>
        <v>325.51640340218711</v>
      </c>
      <c r="G57" s="96"/>
      <c r="H57" s="63"/>
    </row>
    <row r="58" spans="1:8">
      <c r="A58" s="95">
        <v>5</v>
      </c>
      <c r="B58" s="302" t="s">
        <v>115</v>
      </c>
      <c r="C58" s="9">
        <v>2629</v>
      </c>
      <c r="D58" s="9">
        <v>1633</v>
      </c>
      <c r="E58" s="70">
        <v>92.9</v>
      </c>
      <c r="F58" s="41">
        <f t="shared" si="1"/>
        <v>160.99203919167178</v>
      </c>
      <c r="G58" s="96"/>
    </row>
    <row r="59" spans="1:8">
      <c r="A59" s="95">
        <v>6</v>
      </c>
      <c r="B59" s="302" t="s">
        <v>113</v>
      </c>
      <c r="C59" s="9">
        <v>2155</v>
      </c>
      <c r="D59" s="9">
        <v>1780</v>
      </c>
      <c r="E59" s="109">
        <v>99.9</v>
      </c>
      <c r="F59" s="41">
        <f t="shared" si="1"/>
        <v>121.06741573033707</v>
      </c>
      <c r="G59" s="96"/>
    </row>
    <row r="60" spans="1:8">
      <c r="A60" s="95">
        <v>7</v>
      </c>
      <c r="B60" s="302" t="s">
        <v>152</v>
      </c>
      <c r="C60" s="9">
        <v>1994</v>
      </c>
      <c r="D60" s="9">
        <v>1353</v>
      </c>
      <c r="E60" s="109">
        <v>100.9</v>
      </c>
      <c r="F60" s="41">
        <f t="shared" si="1"/>
        <v>147.37620103473762</v>
      </c>
      <c r="G60" s="96"/>
    </row>
    <row r="61" spans="1:8">
      <c r="A61" s="95">
        <v>8</v>
      </c>
      <c r="B61" s="302" t="s">
        <v>159</v>
      </c>
      <c r="C61" s="9">
        <v>1371</v>
      </c>
      <c r="D61" s="9">
        <v>0</v>
      </c>
      <c r="E61" s="543">
        <v>100</v>
      </c>
      <c r="F61" s="555" t="s">
        <v>239</v>
      </c>
      <c r="G61" s="96"/>
    </row>
    <row r="62" spans="1:8">
      <c r="A62" s="95">
        <v>9</v>
      </c>
      <c r="B62" s="302" t="s">
        <v>105</v>
      </c>
      <c r="C62" s="9">
        <v>1278</v>
      </c>
      <c r="D62" s="9">
        <v>1108</v>
      </c>
      <c r="E62" s="109">
        <v>104.4</v>
      </c>
      <c r="F62" s="230">
        <f t="shared" si="1"/>
        <v>115.34296028880865</v>
      </c>
      <c r="G62" s="96"/>
    </row>
    <row r="63" spans="1:8" ht="14.25" thickBot="1">
      <c r="A63" s="97">
        <v>10</v>
      </c>
      <c r="B63" s="302" t="s">
        <v>238</v>
      </c>
      <c r="C63" s="98">
        <v>1083</v>
      </c>
      <c r="D63" s="98">
        <v>691</v>
      </c>
      <c r="E63" s="110">
        <v>107</v>
      </c>
      <c r="F63" s="41">
        <f t="shared" si="1"/>
        <v>156.72937771345877</v>
      </c>
      <c r="G63" s="99"/>
    </row>
    <row r="64" spans="1:8" ht="14.25" thickBot="1">
      <c r="A64" s="80"/>
      <c r="B64" s="81" t="s">
        <v>59</v>
      </c>
      <c r="C64" s="82">
        <v>60784</v>
      </c>
      <c r="D64" s="82">
        <v>58708</v>
      </c>
      <c r="E64" s="83">
        <v>92.2</v>
      </c>
      <c r="F64" s="107">
        <f t="shared" si="1"/>
        <v>103.53614498875791</v>
      </c>
      <c r="G64" s="121">
        <v>86.3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M34" sqref="M3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48</v>
      </c>
      <c r="B20" s="93" t="s">
        <v>49</v>
      </c>
      <c r="C20" s="74" t="s">
        <v>219</v>
      </c>
      <c r="D20" s="74" t="s">
        <v>210</v>
      </c>
      <c r="E20" s="93" t="s">
        <v>42</v>
      </c>
      <c r="F20" s="93" t="s">
        <v>50</v>
      </c>
      <c r="G20" s="94" t="s">
        <v>62</v>
      </c>
    </row>
    <row r="21" spans="1:7">
      <c r="A21" s="95">
        <v>1</v>
      </c>
      <c r="B21" s="302" t="s">
        <v>115</v>
      </c>
      <c r="C21" s="9">
        <v>28288</v>
      </c>
      <c r="D21" s="9">
        <v>24619</v>
      </c>
      <c r="E21" s="109">
        <v>118.6</v>
      </c>
      <c r="F21" s="41">
        <f t="shared" ref="F21:F31" si="0">SUM(C21/D21*100)</f>
        <v>114.9031236037207</v>
      </c>
      <c r="G21" s="96"/>
    </row>
    <row r="22" spans="1:7">
      <c r="A22" s="95">
        <v>2</v>
      </c>
      <c r="B22" s="302" t="s">
        <v>107</v>
      </c>
      <c r="C22" s="9">
        <v>20508</v>
      </c>
      <c r="D22" s="9">
        <v>22884</v>
      </c>
      <c r="E22" s="109">
        <v>126.9</v>
      </c>
      <c r="F22" s="41">
        <f t="shared" si="0"/>
        <v>89.61719979024646</v>
      </c>
      <c r="G22" s="96"/>
    </row>
    <row r="23" spans="1:7" ht="13.5" customHeight="1">
      <c r="A23" s="95">
        <v>3</v>
      </c>
      <c r="B23" s="302" t="s">
        <v>186</v>
      </c>
      <c r="C23" s="9">
        <v>16177</v>
      </c>
      <c r="D23" s="9">
        <v>15362</v>
      </c>
      <c r="E23" s="109">
        <v>96.8</v>
      </c>
      <c r="F23" s="41">
        <f t="shared" si="0"/>
        <v>105.30529878922015</v>
      </c>
      <c r="G23" s="96"/>
    </row>
    <row r="24" spans="1:7" ht="13.5" customHeight="1">
      <c r="A24" s="95">
        <v>4</v>
      </c>
      <c r="B24" s="302" t="s">
        <v>109</v>
      </c>
      <c r="C24" s="9">
        <v>9060</v>
      </c>
      <c r="D24" s="9">
        <v>10112</v>
      </c>
      <c r="E24" s="109">
        <v>129.30000000000001</v>
      </c>
      <c r="F24" s="41">
        <f t="shared" si="0"/>
        <v>89.596518987341767</v>
      </c>
      <c r="G24" s="96"/>
    </row>
    <row r="25" spans="1:7" ht="13.5" customHeight="1">
      <c r="A25" s="95">
        <v>5</v>
      </c>
      <c r="B25" s="302" t="s">
        <v>108</v>
      </c>
      <c r="C25" s="9">
        <v>9042</v>
      </c>
      <c r="D25" s="9">
        <v>8673</v>
      </c>
      <c r="E25" s="109">
        <v>100.6</v>
      </c>
      <c r="F25" s="41">
        <f t="shared" si="0"/>
        <v>104.25458318920788</v>
      </c>
      <c r="G25" s="96"/>
    </row>
    <row r="26" spans="1:7" ht="13.5" customHeight="1">
      <c r="A26" s="95">
        <v>6</v>
      </c>
      <c r="B26" s="302" t="s">
        <v>105</v>
      </c>
      <c r="C26" s="9">
        <v>8886</v>
      </c>
      <c r="D26" s="9">
        <v>13165</v>
      </c>
      <c r="E26" s="109">
        <v>71.400000000000006</v>
      </c>
      <c r="F26" s="230">
        <f t="shared" si="0"/>
        <v>67.497151538169391</v>
      </c>
      <c r="G26" s="96"/>
    </row>
    <row r="27" spans="1:7" ht="13.5" customHeight="1">
      <c r="A27" s="95">
        <v>7</v>
      </c>
      <c r="B27" s="302" t="s">
        <v>159</v>
      </c>
      <c r="C27" s="9">
        <v>4497</v>
      </c>
      <c r="D27" s="9">
        <v>4781</v>
      </c>
      <c r="E27" s="109">
        <v>106.6</v>
      </c>
      <c r="F27" s="230">
        <f t="shared" si="0"/>
        <v>94.059820121313535</v>
      </c>
      <c r="G27" s="96"/>
    </row>
    <row r="28" spans="1:7" ht="13.5" customHeight="1">
      <c r="A28" s="95">
        <v>8</v>
      </c>
      <c r="B28" s="302" t="s">
        <v>114</v>
      </c>
      <c r="C28" s="9">
        <v>3867</v>
      </c>
      <c r="D28" s="9">
        <v>3705</v>
      </c>
      <c r="E28" s="109">
        <v>90.6</v>
      </c>
      <c r="F28" s="41">
        <f t="shared" si="0"/>
        <v>104.37246963562754</v>
      </c>
      <c r="G28" s="96"/>
    </row>
    <row r="29" spans="1:7" ht="13.5" customHeight="1">
      <c r="A29" s="95">
        <v>9</v>
      </c>
      <c r="B29" s="302" t="s">
        <v>110</v>
      </c>
      <c r="C29" s="111">
        <v>3389</v>
      </c>
      <c r="D29" s="101">
        <v>3246</v>
      </c>
      <c r="E29" s="112">
        <v>93.4</v>
      </c>
      <c r="F29" s="41">
        <f t="shared" si="0"/>
        <v>104.40542205791743</v>
      </c>
      <c r="G29" s="96"/>
    </row>
    <row r="30" spans="1:7" ht="13.5" customHeight="1" thickBot="1">
      <c r="A30" s="100">
        <v>10</v>
      </c>
      <c r="B30" s="302" t="s">
        <v>86</v>
      </c>
      <c r="C30" s="101">
        <v>3167</v>
      </c>
      <c r="D30" s="101">
        <v>3656</v>
      </c>
      <c r="E30" s="112">
        <v>95.7</v>
      </c>
      <c r="F30" s="230">
        <f t="shared" si="0"/>
        <v>86.624726477024069</v>
      </c>
      <c r="G30" s="104"/>
    </row>
    <row r="31" spans="1:7" ht="13.5" customHeight="1" thickBot="1">
      <c r="A31" s="80"/>
      <c r="B31" s="81" t="s">
        <v>65</v>
      </c>
      <c r="C31" s="82">
        <v>120424</v>
      </c>
      <c r="D31" s="82">
        <v>126158</v>
      </c>
      <c r="E31" s="83">
        <v>103.6</v>
      </c>
      <c r="F31" s="107">
        <f t="shared" si="0"/>
        <v>95.454905753103247</v>
      </c>
      <c r="G31" s="121">
        <v>93.9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48</v>
      </c>
      <c r="B53" s="93" t="s">
        <v>49</v>
      </c>
      <c r="C53" s="74" t="s">
        <v>219</v>
      </c>
      <c r="D53" s="74" t="s">
        <v>210</v>
      </c>
      <c r="E53" s="93" t="s">
        <v>42</v>
      </c>
      <c r="F53" s="93" t="s">
        <v>50</v>
      </c>
      <c r="G53" s="94" t="s">
        <v>64</v>
      </c>
    </row>
    <row r="54" spans="1:7">
      <c r="A54" s="95">
        <v>1</v>
      </c>
      <c r="B54" s="302" t="s">
        <v>86</v>
      </c>
      <c r="C54" s="6">
        <v>90346</v>
      </c>
      <c r="D54" s="9">
        <v>89433</v>
      </c>
      <c r="E54" s="41">
        <v>103.4</v>
      </c>
      <c r="F54" s="41">
        <f t="shared" ref="F54:F64" si="1">SUM(C54/D54*100)</f>
        <v>101.02087596301142</v>
      </c>
      <c r="G54" s="96"/>
    </row>
    <row r="55" spans="1:7">
      <c r="A55" s="95">
        <v>2</v>
      </c>
      <c r="B55" s="302" t="s">
        <v>110</v>
      </c>
      <c r="C55" s="6">
        <v>40533</v>
      </c>
      <c r="D55" s="9">
        <v>28376</v>
      </c>
      <c r="E55" s="41">
        <v>123.7</v>
      </c>
      <c r="F55" s="41">
        <f t="shared" si="1"/>
        <v>142.84254299407951</v>
      </c>
      <c r="G55" s="96"/>
    </row>
    <row r="56" spans="1:7">
      <c r="A56" s="95">
        <v>3</v>
      </c>
      <c r="B56" s="302" t="s">
        <v>105</v>
      </c>
      <c r="C56" s="6">
        <v>25898</v>
      </c>
      <c r="D56" s="9">
        <v>26829</v>
      </c>
      <c r="E56" s="460">
        <v>96.4</v>
      </c>
      <c r="F56" s="41">
        <f t="shared" si="1"/>
        <v>96.529874389652988</v>
      </c>
      <c r="G56" s="96"/>
    </row>
    <row r="57" spans="1:7">
      <c r="A57" s="95">
        <v>4</v>
      </c>
      <c r="B57" s="302" t="s">
        <v>152</v>
      </c>
      <c r="C57" s="6">
        <v>23171</v>
      </c>
      <c r="D57" s="6">
        <v>19376</v>
      </c>
      <c r="E57" s="41">
        <v>97.7</v>
      </c>
      <c r="F57" s="41">
        <f t="shared" si="1"/>
        <v>119.58608587943849</v>
      </c>
      <c r="G57" s="96"/>
    </row>
    <row r="58" spans="1:7">
      <c r="A58" s="95">
        <v>5</v>
      </c>
      <c r="B58" s="302" t="s">
        <v>108</v>
      </c>
      <c r="C58" s="6">
        <v>21786</v>
      </c>
      <c r="D58" s="9">
        <v>19148</v>
      </c>
      <c r="E58" s="41">
        <v>98.3</v>
      </c>
      <c r="F58" s="41">
        <f t="shared" si="1"/>
        <v>113.77689575934824</v>
      </c>
      <c r="G58" s="96"/>
    </row>
    <row r="59" spans="1:7">
      <c r="A59" s="95">
        <v>6</v>
      </c>
      <c r="B59" s="302" t="s">
        <v>87</v>
      </c>
      <c r="C59" s="6">
        <v>19541</v>
      </c>
      <c r="D59" s="9">
        <v>21149</v>
      </c>
      <c r="E59" s="41">
        <v>92</v>
      </c>
      <c r="F59" s="41">
        <f t="shared" si="1"/>
        <v>92.396803631377367</v>
      </c>
      <c r="G59" s="96"/>
    </row>
    <row r="60" spans="1:7">
      <c r="A60" s="95">
        <v>7</v>
      </c>
      <c r="B60" s="302" t="s">
        <v>151</v>
      </c>
      <c r="C60" s="6">
        <v>17667</v>
      </c>
      <c r="D60" s="9">
        <v>14204</v>
      </c>
      <c r="E60" s="41">
        <v>97.2</v>
      </c>
      <c r="F60" s="41">
        <f t="shared" si="1"/>
        <v>124.38045620951846</v>
      </c>
      <c r="G60" s="96"/>
    </row>
    <row r="61" spans="1:7">
      <c r="A61" s="95">
        <v>8</v>
      </c>
      <c r="B61" s="302" t="s">
        <v>114</v>
      </c>
      <c r="C61" s="6">
        <v>16320</v>
      </c>
      <c r="D61" s="101">
        <v>12754</v>
      </c>
      <c r="E61" s="41">
        <v>104.3</v>
      </c>
      <c r="F61" s="41">
        <f t="shared" si="1"/>
        <v>127.95985573153521</v>
      </c>
      <c r="G61" s="96"/>
    </row>
    <row r="62" spans="1:7">
      <c r="A62" s="95">
        <v>9</v>
      </c>
      <c r="B62" s="302" t="s">
        <v>107</v>
      </c>
      <c r="C62" s="111">
        <v>15117</v>
      </c>
      <c r="D62" s="101">
        <v>7071</v>
      </c>
      <c r="E62" s="102">
        <v>108.4</v>
      </c>
      <c r="F62" s="41">
        <f t="shared" si="1"/>
        <v>213.78871446754349</v>
      </c>
      <c r="G62" s="96"/>
    </row>
    <row r="63" spans="1:7" ht="14.25" thickBot="1">
      <c r="A63" s="100">
        <v>10</v>
      </c>
      <c r="B63" s="302" t="s">
        <v>84</v>
      </c>
      <c r="C63" s="111">
        <v>11819</v>
      </c>
      <c r="D63" s="101">
        <v>15488</v>
      </c>
      <c r="E63" s="102">
        <v>101.6</v>
      </c>
      <c r="F63" s="102">
        <f t="shared" si="1"/>
        <v>76.310692148760324</v>
      </c>
      <c r="G63" s="104"/>
    </row>
    <row r="64" spans="1:7" ht="14.25" thickBot="1">
      <c r="A64" s="80"/>
      <c r="B64" s="81" t="s">
        <v>61</v>
      </c>
      <c r="C64" s="82">
        <v>333018</v>
      </c>
      <c r="D64" s="82">
        <v>305652</v>
      </c>
      <c r="E64" s="85">
        <v>102.4</v>
      </c>
      <c r="F64" s="107">
        <f t="shared" si="1"/>
        <v>108.9533194613482</v>
      </c>
      <c r="G64" s="121">
        <v>76.400000000000006</v>
      </c>
    </row>
    <row r="65" spans="4:9">
      <c r="D65" s="531"/>
    </row>
    <row r="68" spans="4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Q58" sqref="Q58"/>
    </sheetView>
  </sheetViews>
  <sheetFormatPr defaultRowHeight="13.5"/>
  <cols>
    <col min="1" max="1" width="9.375" style="313" customWidth="1"/>
    <col min="2" max="2" width="6.625" style="313" customWidth="1"/>
    <col min="3" max="3" width="6.875" style="313" customWidth="1"/>
    <col min="4" max="4" width="6.125" style="313" customWidth="1"/>
    <col min="5" max="5" width="6.625" style="313" customWidth="1"/>
    <col min="6" max="13" width="6.125" style="313" customWidth="1"/>
    <col min="14" max="14" width="8.625" style="313" customWidth="1"/>
    <col min="15" max="15" width="8.375" style="313" customWidth="1"/>
    <col min="16" max="16" width="5" style="313" customWidth="1"/>
    <col min="17" max="17" width="11.25" style="212" customWidth="1"/>
    <col min="18" max="18" width="12.5" style="313" customWidth="1"/>
    <col min="19" max="26" width="7.625" style="313" customWidth="1"/>
    <col min="27" max="16384" width="9" style="313"/>
  </cols>
  <sheetData>
    <row r="6" spans="1:17">
      <c r="Q6" s="418"/>
    </row>
    <row r="10" spans="1:17">
      <c r="O10" s="275"/>
    </row>
    <row r="15" spans="1:17" ht="12.75" customHeight="1"/>
    <row r="16" spans="1:17" ht="11.1" customHeight="1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1" t="s">
        <v>100</v>
      </c>
      <c r="N16" s="283" t="s">
        <v>145</v>
      </c>
      <c r="O16" s="209" t="s">
        <v>147</v>
      </c>
    </row>
    <row r="17" spans="1:27" ht="11.1" customHeight="1">
      <c r="A17" s="10" t="s">
        <v>196</v>
      </c>
      <c r="B17" s="206">
        <v>49.3</v>
      </c>
      <c r="C17" s="206">
        <v>64.900000000000006</v>
      </c>
      <c r="D17" s="206">
        <v>65.8</v>
      </c>
      <c r="E17" s="206">
        <v>72.599999999999994</v>
      </c>
      <c r="F17" s="206">
        <v>63.4</v>
      </c>
      <c r="G17" s="206">
        <v>66.2</v>
      </c>
      <c r="H17" s="208">
        <v>68</v>
      </c>
      <c r="I17" s="206">
        <v>72.900000000000006</v>
      </c>
      <c r="J17" s="206">
        <v>69.599999999999994</v>
      </c>
      <c r="K17" s="206">
        <v>66.400000000000006</v>
      </c>
      <c r="L17" s="206">
        <v>65.099999999999994</v>
      </c>
      <c r="M17" s="207">
        <v>62.1</v>
      </c>
      <c r="N17" s="285">
        <f>SUM(B17:M17)</f>
        <v>786.30000000000007</v>
      </c>
      <c r="O17" s="284">
        <v>98.6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203</v>
      </c>
      <c r="B18" s="206">
        <v>63.2</v>
      </c>
      <c r="C18" s="206">
        <v>70</v>
      </c>
      <c r="D18" s="206">
        <v>71.900000000000006</v>
      </c>
      <c r="E18" s="206">
        <v>79.599999999999994</v>
      </c>
      <c r="F18" s="206">
        <v>76.7</v>
      </c>
      <c r="G18" s="206">
        <v>86</v>
      </c>
      <c r="H18" s="208">
        <v>86.4</v>
      </c>
      <c r="I18" s="206">
        <v>75.400000000000006</v>
      </c>
      <c r="J18" s="206">
        <v>75.400000000000006</v>
      </c>
      <c r="K18" s="206">
        <v>78.400000000000006</v>
      </c>
      <c r="L18" s="206">
        <v>67.5</v>
      </c>
      <c r="M18" s="207">
        <v>73.099999999999994</v>
      </c>
      <c r="N18" s="285">
        <f>SUM(B18:M18)</f>
        <v>903.59999999999991</v>
      </c>
      <c r="O18" s="284">
        <f t="shared" ref="O18:O20" si="0">ROUND(N18/N17*100,1)</f>
        <v>114.9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206</v>
      </c>
      <c r="B19" s="206">
        <v>61.5</v>
      </c>
      <c r="C19" s="206">
        <v>79.400000000000006</v>
      </c>
      <c r="D19" s="206">
        <v>78.3</v>
      </c>
      <c r="E19" s="206">
        <v>80.8</v>
      </c>
      <c r="F19" s="206">
        <v>75.5</v>
      </c>
      <c r="G19" s="206">
        <v>87.5</v>
      </c>
      <c r="H19" s="208">
        <v>76.400000000000006</v>
      </c>
      <c r="I19" s="206">
        <v>81.5</v>
      </c>
      <c r="J19" s="206">
        <v>93.4</v>
      </c>
      <c r="K19" s="206">
        <v>68.2</v>
      </c>
      <c r="L19" s="206">
        <v>78</v>
      </c>
      <c r="M19" s="207">
        <v>73.099999999999994</v>
      </c>
      <c r="N19" s="285">
        <f>SUM(B19:M19)</f>
        <v>933.6</v>
      </c>
      <c r="O19" s="284">
        <f t="shared" si="0"/>
        <v>103.3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218</v>
      </c>
      <c r="B20" s="206">
        <v>67.599999999999994</v>
      </c>
      <c r="C20" s="206">
        <v>77.900000000000006</v>
      </c>
      <c r="D20" s="206">
        <v>84.6</v>
      </c>
      <c r="E20" s="206">
        <v>82.2</v>
      </c>
      <c r="F20" s="206">
        <v>73.400000000000006</v>
      </c>
      <c r="G20" s="206">
        <v>80.5</v>
      </c>
      <c r="H20" s="208">
        <v>83.7</v>
      </c>
      <c r="I20" s="206">
        <v>78.400000000000006</v>
      </c>
      <c r="J20" s="206">
        <v>74.3</v>
      </c>
      <c r="K20" s="206">
        <v>69.400000000000006</v>
      </c>
      <c r="L20" s="206">
        <v>69.599999999999994</v>
      </c>
      <c r="M20" s="207">
        <v>68.099999999999994</v>
      </c>
      <c r="N20" s="285">
        <f>SUM(B20:M20)</f>
        <v>909.7</v>
      </c>
      <c r="O20" s="284">
        <f t="shared" si="0"/>
        <v>97.4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217</v>
      </c>
      <c r="B21" s="206">
        <v>60.4</v>
      </c>
      <c r="C21" s="206">
        <v>67.900000000000006</v>
      </c>
      <c r="D21" s="206">
        <v>64.7</v>
      </c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1" t="s">
        <v>100</v>
      </c>
      <c r="N41" s="283" t="s">
        <v>146</v>
      </c>
      <c r="O41" s="209" t="s">
        <v>147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77.599999999999994</v>
      </c>
      <c r="C42" s="215">
        <v>82.9</v>
      </c>
      <c r="D42" s="215">
        <v>83.6</v>
      </c>
      <c r="E42" s="215">
        <v>80.900000000000006</v>
      </c>
      <c r="F42" s="215">
        <v>84.6</v>
      </c>
      <c r="G42" s="215">
        <v>85.1</v>
      </c>
      <c r="H42" s="215">
        <v>86.3</v>
      </c>
      <c r="I42" s="215">
        <v>93.5</v>
      </c>
      <c r="J42" s="215">
        <v>91</v>
      </c>
      <c r="K42" s="215">
        <v>88.9</v>
      </c>
      <c r="L42" s="215">
        <v>82.8</v>
      </c>
      <c r="M42" s="282">
        <v>75.900000000000006</v>
      </c>
      <c r="N42" s="289">
        <f>SUM(B42:M42)/12</f>
        <v>84.424999999999997</v>
      </c>
      <c r="O42" s="284">
        <v>102.4</v>
      </c>
      <c r="P42" s="200"/>
      <c r="Q42" s="388"/>
      <c r="R42" s="388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203</v>
      </c>
      <c r="B43" s="215">
        <v>81.900000000000006</v>
      </c>
      <c r="C43" s="215">
        <v>83.2</v>
      </c>
      <c r="D43" s="215">
        <v>80.2</v>
      </c>
      <c r="E43" s="215">
        <v>83.3</v>
      </c>
      <c r="F43" s="215">
        <v>82.7</v>
      </c>
      <c r="G43" s="215">
        <v>84.9</v>
      </c>
      <c r="H43" s="215">
        <v>86.3</v>
      </c>
      <c r="I43" s="215">
        <v>86</v>
      </c>
      <c r="J43" s="215">
        <v>84.8</v>
      </c>
      <c r="K43" s="215">
        <v>89.3</v>
      </c>
      <c r="L43" s="215">
        <v>83.9</v>
      </c>
      <c r="M43" s="282">
        <v>78.099999999999994</v>
      </c>
      <c r="N43" s="289">
        <f>SUM(B43:M43)/12</f>
        <v>83.716666666666654</v>
      </c>
      <c r="O43" s="284">
        <f>ROUND(N43/N42*100,1)</f>
        <v>99.2</v>
      </c>
      <c r="P43" s="200"/>
      <c r="Q43" s="388"/>
      <c r="R43" s="388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206</v>
      </c>
      <c r="B44" s="215">
        <v>79.8</v>
      </c>
      <c r="C44" s="215">
        <v>86.7</v>
      </c>
      <c r="D44" s="215">
        <v>87.5</v>
      </c>
      <c r="E44" s="215">
        <v>89.9</v>
      </c>
      <c r="F44" s="215">
        <v>91.4</v>
      </c>
      <c r="G44" s="215">
        <v>93.2</v>
      </c>
      <c r="H44" s="215">
        <v>87.8</v>
      </c>
      <c r="I44" s="215">
        <v>85.7</v>
      </c>
      <c r="J44" s="215">
        <v>93.5</v>
      </c>
      <c r="K44" s="215">
        <v>78.5</v>
      </c>
      <c r="L44" s="215">
        <v>81.599999999999994</v>
      </c>
      <c r="M44" s="282">
        <v>78.3</v>
      </c>
      <c r="N44" s="289">
        <f>SUM(B44:M44)/12</f>
        <v>86.158333333333346</v>
      </c>
      <c r="O44" s="284">
        <f t="shared" ref="O44:O45" si="1">ROUND(N44/N43*100,1)</f>
        <v>102.9</v>
      </c>
      <c r="P44" s="200"/>
      <c r="Q44" s="388"/>
      <c r="R44" s="388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218</v>
      </c>
      <c r="B45" s="215">
        <v>80.8</v>
      </c>
      <c r="C45" s="215">
        <v>86.3</v>
      </c>
      <c r="D45" s="215">
        <v>91.5</v>
      </c>
      <c r="E45" s="215">
        <v>87</v>
      </c>
      <c r="F45" s="215">
        <v>86.6</v>
      </c>
      <c r="G45" s="215">
        <v>91.7</v>
      </c>
      <c r="H45" s="215">
        <v>91.2</v>
      </c>
      <c r="I45" s="215">
        <v>93.3</v>
      </c>
      <c r="J45" s="215">
        <v>88.1</v>
      </c>
      <c r="K45" s="215">
        <v>94.4</v>
      </c>
      <c r="L45" s="215">
        <v>79.5</v>
      </c>
      <c r="M45" s="282">
        <v>80.2</v>
      </c>
      <c r="N45" s="289">
        <f>SUM(B45:M45)/12</f>
        <v>87.550000000000011</v>
      </c>
      <c r="O45" s="284">
        <f t="shared" si="1"/>
        <v>101.6</v>
      </c>
      <c r="P45" s="200"/>
      <c r="Q45" s="388"/>
      <c r="R45" s="388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217</v>
      </c>
      <c r="B46" s="215">
        <v>83.7</v>
      </c>
      <c r="C46" s="215">
        <v>85.3</v>
      </c>
      <c r="D46" s="215">
        <v>80</v>
      </c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8"/>
      <c r="R46" s="388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1" t="s">
        <v>100</v>
      </c>
      <c r="N65" s="283" t="s">
        <v>146</v>
      </c>
      <c r="O65" s="392" t="s">
        <v>147</v>
      </c>
    </row>
    <row r="66" spans="1:26" ht="11.1" customHeight="1">
      <c r="A66" s="10" t="s">
        <v>196</v>
      </c>
      <c r="B66" s="206">
        <v>63.9</v>
      </c>
      <c r="C66" s="206">
        <v>77.5</v>
      </c>
      <c r="D66" s="206">
        <v>78.599999999999994</v>
      </c>
      <c r="E66" s="206">
        <v>89.9</v>
      </c>
      <c r="F66" s="206">
        <v>74.400000000000006</v>
      </c>
      <c r="G66" s="206">
        <v>77.8</v>
      </c>
      <c r="H66" s="206">
        <v>78.599999999999994</v>
      </c>
      <c r="I66" s="206">
        <v>77</v>
      </c>
      <c r="J66" s="206">
        <v>76.900000000000006</v>
      </c>
      <c r="K66" s="206">
        <v>74.900000000000006</v>
      </c>
      <c r="L66" s="206">
        <v>79.400000000000006</v>
      </c>
      <c r="M66" s="207">
        <v>82.7</v>
      </c>
      <c r="N66" s="288">
        <f>SUM(B66:M66)/12</f>
        <v>77.633333333333326</v>
      </c>
      <c r="O66" s="391">
        <v>96.5</v>
      </c>
      <c r="P66" s="23"/>
      <c r="Q66" s="390"/>
      <c r="R66" s="390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203</v>
      </c>
      <c r="B67" s="206">
        <v>76.3</v>
      </c>
      <c r="C67" s="206">
        <v>84</v>
      </c>
      <c r="D67" s="206">
        <v>89.9</v>
      </c>
      <c r="E67" s="206">
        <v>95.5</v>
      </c>
      <c r="F67" s="206">
        <v>92.8</v>
      </c>
      <c r="G67" s="206">
        <v>101.3</v>
      </c>
      <c r="H67" s="206">
        <v>100.1</v>
      </c>
      <c r="I67" s="206">
        <v>87.6</v>
      </c>
      <c r="J67" s="206">
        <v>89</v>
      </c>
      <c r="K67" s="206">
        <v>87.4</v>
      </c>
      <c r="L67" s="206">
        <v>81</v>
      </c>
      <c r="M67" s="207">
        <v>93.7</v>
      </c>
      <c r="N67" s="288">
        <f>SUM(B67:M67)/12</f>
        <v>89.88333333333334</v>
      </c>
      <c r="O67" s="391">
        <f>ROUND(N67/N66*100,1)</f>
        <v>115.8</v>
      </c>
      <c r="P67" s="23"/>
      <c r="Q67" s="480"/>
      <c r="R67" s="480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206</v>
      </c>
      <c r="B68" s="206">
        <v>76.8</v>
      </c>
      <c r="C68" s="206">
        <v>91.2</v>
      </c>
      <c r="D68" s="206">
        <v>89.4</v>
      </c>
      <c r="E68" s="206">
        <v>89.7</v>
      </c>
      <c r="F68" s="206">
        <v>82.5</v>
      </c>
      <c r="G68" s="206">
        <v>93.9</v>
      </c>
      <c r="H68" s="206">
        <v>87.4</v>
      </c>
      <c r="I68" s="206">
        <v>95.2</v>
      </c>
      <c r="J68" s="206">
        <v>99.9</v>
      </c>
      <c r="K68" s="206">
        <v>88</v>
      </c>
      <c r="L68" s="206">
        <v>95.5</v>
      </c>
      <c r="M68" s="207">
        <v>93.5</v>
      </c>
      <c r="N68" s="288">
        <f>SUM(B68:M68)/12</f>
        <v>90.25</v>
      </c>
      <c r="O68" s="284">
        <f t="shared" ref="O68:O69" si="2">ROUND(N68/N67*100,1)</f>
        <v>100.4</v>
      </c>
      <c r="P68" s="23"/>
      <c r="Q68" s="480"/>
      <c r="R68" s="480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218</v>
      </c>
      <c r="B69" s="206">
        <v>83.3</v>
      </c>
      <c r="C69" s="206">
        <v>89.9</v>
      </c>
      <c r="D69" s="206">
        <v>92.2</v>
      </c>
      <c r="E69" s="206">
        <v>94.6</v>
      </c>
      <c r="F69" s="206">
        <v>84.8</v>
      </c>
      <c r="G69" s="206">
        <v>87.4</v>
      </c>
      <c r="H69" s="206">
        <v>91.8</v>
      </c>
      <c r="I69" s="206">
        <v>83.9</v>
      </c>
      <c r="J69" s="206">
        <v>84.7</v>
      </c>
      <c r="K69" s="206">
        <v>72.599999999999994</v>
      </c>
      <c r="L69" s="206">
        <v>88.6</v>
      </c>
      <c r="M69" s="207">
        <v>84.9</v>
      </c>
      <c r="N69" s="288">
        <f>SUM(B69:M69)/12</f>
        <v>86.558333333333337</v>
      </c>
      <c r="O69" s="284">
        <f t="shared" si="2"/>
        <v>95.9</v>
      </c>
      <c r="P69" s="23"/>
      <c r="Q69" s="480"/>
      <c r="R69" s="480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217</v>
      </c>
      <c r="B70" s="206">
        <v>71.5</v>
      </c>
      <c r="C70" s="206">
        <v>79.400000000000006</v>
      </c>
      <c r="D70" s="206">
        <v>81.5</v>
      </c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81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D76" sqref="D76"/>
    </sheetView>
  </sheetViews>
  <sheetFormatPr defaultRowHeight="13.5"/>
  <cols>
    <col min="1" max="1" width="7.625" style="313" customWidth="1"/>
    <col min="2" max="7" width="6.125" style="313" customWidth="1"/>
    <col min="8" max="8" width="6.25" style="313" customWidth="1"/>
    <col min="9" max="10" width="6.125" style="313" customWidth="1"/>
    <col min="11" max="11" width="6.125" style="1" customWidth="1"/>
    <col min="12" max="13" width="6.125" style="313" customWidth="1"/>
    <col min="14" max="16" width="7.625" style="313" customWidth="1"/>
    <col min="17" max="17" width="8.375" style="313" customWidth="1"/>
    <col min="18" max="18" width="10.125" style="313" customWidth="1"/>
    <col min="19" max="23" width="7.625" style="313" customWidth="1"/>
    <col min="24" max="24" width="7.625" style="213" customWidth="1"/>
    <col min="25" max="26" width="7.625" style="313" customWidth="1"/>
    <col min="27" max="16384" width="9" style="313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3" t="s">
        <v>145</v>
      </c>
      <c r="O18" s="283" t="s">
        <v>147</v>
      </c>
    </row>
    <row r="19" spans="1:18" ht="11.1" customHeight="1">
      <c r="A19" s="10" t="s">
        <v>196</v>
      </c>
      <c r="B19" s="215">
        <v>11.9</v>
      </c>
      <c r="C19" s="215">
        <v>14</v>
      </c>
      <c r="D19" s="215">
        <v>15.1</v>
      </c>
      <c r="E19" s="215">
        <v>12.7</v>
      </c>
      <c r="F19" s="215">
        <v>12.4</v>
      </c>
      <c r="G19" s="215">
        <v>13.3</v>
      </c>
      <c r="H19" s="215">
        <v>13.5</v>
      </c>
      <c r="I19" s="215">
        <v>12.5</v>
      </c>
      <c r="J19" s="215">
        <v>12.8</v>
      </c>
      <c r="K19" s="215">
        <v>12</v>
      </c>
      <c r="L19" s="215">
        <v>13.9</v>
      </c>
      <c r="M19" s="215">
        <v>14.4</v>
      </c>
      <c r="N19" s="289">
        <f>SUM(B19:M19)</f>
        <v>158.5</v>
      </c>
      <c r="O19" s="289">
        <v>97.3</v>
      </c>
      <c r="Q19" s="291"/>
      <c r="R19" s="291"/>
    </row>
    <row r="20" spans="1:18" ht="11.1" customHeight="1">
      <c r="A20" s="10" t="s">
        <v>203</v>
      </c>
      <c r="B20" s="215">
        <v>12.8</v>
      </c>
      <c r="C20" s="215">
        <v>13.9</v>
      </c>
      <c r="D20" s="215">
        <v>14.7</v>
      </c>
      <c r="E20" s="215">
        <v>15.6</v>
      </c>
      <c r="F20" s="215">
        <v>16.100000000000001</v>
      </c>
      <c r="G20" s="215">
        <v>15.1</v>
      </c>
      <c r="H20" s="215">
        <v>14.4</v>
      </c>
      <c r="I20" s="215">
        <v>14.6</v>
      </c>
      <c r="J20" s="215">
        <v>15.2</v>
      </c>
      <c r="K20" s="215">
        <v>14.3</v>
      </c>
      <c r="L20" s="215">
        <v>15.3</v>
      </c>
      <c r="M20" s="215">
        <v>14.9</v>
      </c>
      <c r="N20" s="289">
        <f>SUM(B20:M20)</f>
        <v>176.90000000000003</v>
      </c>
      <c r="O20" s="289">
        <f>ROUND(N20/N19*100,1)</f>
        <v>111.6</v>
      </c>
      <c r="Q20" s="291"/>
      <c r="R20" s="291"/>
    </row>
    <row r="21" spans="1:18" ht="11.1" customHeight="1">
      <c r="A21" s="10" t="s">
        <v>206</v>
      </c>
      <c r="B21" s="215">
        <v>14.2</v>
      </c>
      <c r="C21" s="215">
        <v>12.5</v>
      </c>
      <c r="D21" s="215">
        <v>14.7</v>
      </c>
      <c r="E21" s="215">
        <v>13.7</v>
      </c>
      <c r="F21" s="215">
        <v>14.5</v>
      </c>
      <c r="G21" s="215">
        <v>14.4</v>
      </c>
      <c r="H21" s="215">
        <v>12.7</v>
      </c>
      <c r="I21" s="215">
        <v>13.9</v>
      </c>
      <c r="J21" s="215">
        <v>14.1</v>
      </c>
      <c r="K21" s="215">
        <v>14</v>
      </c>
      <c r="L21" s="215">
        <v>18.8</v>
      </c>
      <c r="M21" s="215">
        <v>14.8</v>
      </c>
      <c r="N21" s="289">
        <f>SUM(B21:M21)</f>
        <v>172.3</v>
      </c>
      <c r="O21" s="289">
        <f t="shared" ref="O21:O22" si="0">ROUND(N21/N20*100,1)</f>
        <v>97.4</v>
      </c>
      <c r="Q21" s="291"/>
      <c r="R21" s="291"/>
    </row>
    <row r="22" spans="1:18" ht="11.1" customHeight="1">
      <c r="A22" s="10" t="s">
        <v>218</v>
      </c>
      <c r="B22" s="215">
        <v>14.9</v>
      </c>
      <c r="C22" s="215">
        <v>13.1</v>
      </c>
      <c r="D22" s="215">
        <v>14.8</v>
      </c>
      <c r="E22" s="215">
        <v>13.9</v>
      </c>
      <c r="F22" s="215">
        <v>14.1</v>
      </c>
      <c r="G22" s="215">
        <v>13.1</v>
      </c>
      <c r="H22" s="215">
        <v>15.5</v>
      </c>
      <c r="I22" s="215">
        <v>12.9</v>
      </c>
      <c r="J22" s="215">
        <v>12.4</v>
      </c>
      <c r="K22" s="215">
        <v>15.2</v>
      </c>
      <c r="L22" s="215">
        <v>13.1</v>
      </c>
      <c r="M22" s="215">
        <v>14.2</v>
      </c>
      <c r="N22" s="289">
        <f>SUM(B22:M22)</f>
        <v>167.2</v>
      </c>
      <c r="O22" s="289">
        <f t="shared" si="0"/>
        <v>97</v>
      </c>
      <c r="Q22" s="291"/>
      <c r="R22" s="291"/>
    </row>
    <row r="23" spans="1:18" ht="11.1" customHeight="1">
      <c r="A23" s="10" t="s">
        <v>227</v>
      </c>
      <c r="B23" s="215">
        <v>11.4</v>
      </c>
      <c r="C23" s="215">
        <v>13.5</v>
      </c>
      <c r="D23" s="215">
        <v>13.7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1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3" t="s">
        <v>146</v>
      </c>
      <c r="O42" s="283" t="s">
        <v>147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25.9</v>
      </c>
      <c r="C43" s="215">
        <v>25.7</v>
      </c>
      <c r="D43" s="215">
        <v>25.6</v>
      </c>
      <c r="E43" s="215">
        <v>23.7</v>
      </c>
      <c r="F43" s="215">
        <v>24</v>
      </c>
      <c r="G43" s="215">
        <v>23.2</v>
      </c>
      <c r="H43" s="215">
        <v>22.7</v>
      </c>
      <c r="I43" s="215">
        <v>22</v>
      </c>
      <c r="J43" s="215">
        <v>22.5</v>
      </c>
      <c r="K43" s="215">
        <v>21.8</v>
      </c>
      <c r="L43" s="215">
        <v>22.4</v>
      </c>
      <c r="M43" s="215">
        <v>21.1</v>
      </c>
      <c r="N43" s="289">
        <f>SUM(B43:M43)/12</f>
        <v>23.383333333333336</v>
      </c>
      <c r="O43" s="289">
        <v>98.4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203</v>
      </c>
      <c r="B44" s="215">
        <v>21.8</v>
      </c>
      <c r="C44" s="215">
        <v>23</v>
      </c>
      <c r="D44" s="215">
        <v>22.8</v>
      </c>
      <c r="E44" s="215">
        <v>23.1</v>
      </c>
      <c r="F44" s="215">
        <v>23.5</v>
      </c>
      <c r="G44" s="215">
        <v>24.2</v>
      </c>
      <c r="H44" s="215">
        <v>22.7</v>
      </c>
      <c r="I44" s="215">
        <v>23</v>
      </c>
      <c r="J44" s="215">
        <v>22.9</v>
      </c>
      <c r="K44" s="215">
        <v>22.9</v>
      </c>
      <c r="L44" s="215">
        <v>23</v>
      </c>
      <c r="M44" s="215">
        <v>24</v>
      </c>
      <c r="N44" s="289">
        <f>SUM(B44:M44)/12</f>
        <v>23.074999999999999</v>
      </c>
      <c r="O44" s="289">
        <f>ROUND(N44/N43*100,1)</f>
        <v>98.7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206</v>
      </c>
      <c r="B45" s="215">
        <v>23.3</v>
      </c>
      <c r="C45" s="215">
        <v>22.2</v>
      </c>
      <c r="D45" s="215">
        <v>23.2</v>
      </c>
      <c r="E45" s="215">
        <v>24.1</v>
      </c>
      <c r="F45" s="215">
        <v>24.8</v>
      </c>
      <c r="G45" s="215">
        <v>24.4</v>
      </c>
      <c r="H45" s="215">
        <v>22.4</v>
      </c>
      <c r="I45" s="215">
        <v>22.6</v>
      </c>
      <c r="J45" s="215">
        <v>23.1</v>
      </c>
      <c r="K45" s="215">
        <v>22.1</v>
      </c>
      <c r="L45" s="215">
        <v>26.5</v>
      </c>
      <c r="M45" s="215">
        <v>25.5</v>
      </c>
      <c r="N45" s="289">
        <f>SUM(B45:M45)/12</f>
        <v>23.683333333333334</v>
      </c>
      <c r="O45" s="289">
        <f t="shared" ref="O45:O46" si="1">ROUND(N45/N44*100,1)</f>
        <v>102.6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218</v>
      </c>
      <c r="B46" s="215">
        <v>23.9</v>
      </c>
      <c r="C46" s="215">
        <v>23.5</v>
      </c>
      <c r="D46" s="215">
        <v>24.5</v>
      </c>
      <c r="E46" s="215">
        <v>24.1</v>
      </c>
      <c r="F46" s="215">
        <v>25.4</v>
      </c>
      <c r="G46" s="215">
        <v>25</v>
      </c>
      <c r="H46" s="215">
        <v>26.2</v>
      </c>
      <c r="I46" s="215">
        <v>25.1</v>
      </c>
      <c r="J46" s="215">
        <v>24.1</v>
      </c>
      <c r="K46" s="215">
        <v>24.5</v>
      </c>
      <c r="L46" s="215">
        <v>23.8</v>
      </c>
      <c r="M46" s="215">
        <v>23.8</v>
      </c>
      <c r="N46" s="289">
        <f>SUM(B46:M46)/12</f>
        <v>24.491666666666664</v>
      </c>
      <c r="O46" s="289">
        <f t="shared" si="1"/>
        <v>103.4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227</v>
      </c>
      <c r="B47" s="215">
        <v>22.9</v>
      </c>
      <c r="C47" s="215">
        <v>22.7</v>
      </c>
      <c r="D47" s="215">
        <v>23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3" t="s">
        <v>146</v>
      </c>
      <c r="O70" s="283" t="s">
        <v>147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46.2</v>
      </c>
      <c r="C71" s="206">
        <v>54.4</v>
      </c>
      <c r="D71" s="206">
        <v>59</v>
      </c>
      <c r="E71" s="206">
        <v>55.3</v>
      </c>
      <c r="F71" s="206">
        <v>51.4</v>
      </c>
      <c r="G71" s="206">
        <v>57.8</v>
      </c>
      <c r="H71" s="206">
        <v>59.8</v>
      </c>
      <c r="I71" s="206">
        <v>57.4</v>
      </c>
      <c r="J71" s="206">
        <v>56.4</v>
      </c>
      <c r="K71" s="206">
        <v>56</v>
      </c>
      <c r="L71" s="206">
        <v>61.8</v>
      </c>
      <c r="M71" s="206">
        <v>69.099999999999994</v>
      </c>
      <c r="N71" s="288">
        <f>SUM(B71:M71)/12</f>
        <v>57.04999999999999</v>
      </c>
      <c r="O71" s="289">
        <v>100.4</v>
      </c>
      <c r="P71" s="57"/>
      <c r="Q71" s="389"/>
      <c r="R71" s="389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203</v>
      </c>
      <c r="B72" s="206">
        <v>57.9</v>
      </c>
      <c r="C72" s="206">
        <v>59.2</v>
      </c>
      <c r="D72" s="206">
        <v>64.3</v>
      </c>
      <c r="E72" s="206">
        <v>67.400000000000006</v>
      </c>
      <c r="F72" s="206">
        <v>68.5</v>
      </c>
      <c r="G72" s="206">
        <v>61.6</v>
      </c>
      <c r="H72" s="206">
        <v>64.7</v>
      </c>
      <c r="I72" s="206">
        <v>63.2</v>
      </c>
      <c r="J72" s="206">
        <v>66.5</v>
      </c>
      <c r="K72" s="206">
        <v>62.4</v>
      </c>
      <c r="L72" s="206">
        <v>66.099999999999994</v>
      </c>
      <c r="M72" s="206">
        <v>61.3</v>
      </c>
      <c r="N72" s="288">
        <f>SUM(B72:M72)/12</f>
        <v>63.591666666666661</v>
      </c>
      <c r="O72" s="289">
        <f t="shared" ref="O72:O74" si="2">ROUND(N72/N71*100,1)</f>
        <v>111.5</v>
      </c>
      <c r="P72" s="57"/>
      <c r="Q72" s="389"/>
      <c r="R72" s="389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206</v>
      </c>
      <c r="B73" s="206">
        <v>61.3</v>
      </c>
      <c r="C73" s="206">
        <v>57.5</v>
      </c>
      <c r="D73" s="206">
        <v>62.8</v>
      </c>
      <c r="E73" s="206">
        <v>55.8</v>
      </c>
      <c r="F73" s="206">
        <v>58</v>
      </c>
      <c r="G73" s="206">
        <v>59.3</v>
      </c>
      <c r="H73" s="206">
        <v>58.4</v>
      </c>
      <c r="I73" s="206">
        <v>61.5</v>
      </c>
      <c r="J73" s="206">
        <v>60.7</v>
      </c>
      <c r="K73" s="206">
        <v>64</v>
      </c>
      <c r="L73" s="206">
        <v>68.3</v>
      </c>
      <c r="M73" s="206">
        <v>58.9</v>
      </c>
      <c r="N73" s="288">
        <f>SUM(B73:M73)/12</f>
        <v>60.541666666666657</v>
      </c>
      <c r="O73" s="289">
        <f t="shared" si="2"/>
        <v>95.2</v>
      </c>
      <c r="Q73" s="393"/>
      <c r="R73" s="393"/>
    </row>
    <row r="74" spans="1:26" ht="11.1" customHeight="1">
      <c r="A74" s="10" t="s">
        <v>218</v>
      </c>
      <c r="B74" s="206">
        <v>63.7</v>
      </c>
      <c r="C74" s="206">
        <v>56.1</v>
      </c>
      <c r="D74" s="206">
        <v>59.3</v>
      </c>
      <c r="E74" s="206">
        <v>58.2</v>
      </c>
      <c r="F74" s="206">
        <v>54.4</v>
      </c>
      <c r="G74" s="206">
        <v>52.5</v>
      </c>
      <c r="H74" s="206">
        <v>58.1</v>
      </c>
      <c r="I74" s="206">
        <v>52.2</v>
      </c>
      <c r="J74" s="206">
        <v>52.7</v>
      </c>
      <c r="K74" s="206">
        <v>61.5</v>
      </c>
      <c r="L74" s="206">
        <v>55.5</v>
      </c>
      <c r="M74" s="206">
        <v>59.8</v>
      </c>
      <c r="N74" s="288">
        <f>SUM(B74:M74)/12</f>
        <v>57</v>
      </c>
      <c r="O74" s="289">
        <f t="shared" si="2"/>
        <v>94.2</v>
      </c>
      <c r="Q74" s="393"/>
      <c r="R74" s="393"/>
    </row>
    <row r="75" spans="1:26" ht="11.1" customHeight="1">
      <c r="A75" s="10" t="s">
        <v>227</v>
      </c>
      <c r="B75" s="206">
        <v>50.6</v>
      </c>
      <c r="C75" s="206">
        <v>59.7</v>
      </c>
      <c r="D75" s="206">
        <v>59.2</v>
      </c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D89" sqref="D89"/>
    </sheetView>
  </sheetViews>
  <sheetFormatPr defaultColWidth="7.625" defaultRowHeight="9.9499999999999993" customHeight="1"/>
  <cols>
    <col min="1" max="1" width="7.625" style="313" customWidth="1"/>
    <col min="2" max="13" width="6.125" style="313" customWidth="1"/>
    <col min="14" max="16384" width="7.625" style="313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16" t="s">
        <v>147</v>
      </c>
      <c r="AA24" s="1"/>
    </row>
    <row r="25" spans="1:27" ht="11.1" customHeight="1">
      <c r="A25" s="10" t="s">
        <v>196</v>
      </c>
      <c r="B25" s="215">
        <v>20.100000000000001</v>
      </c>
      <c r="C25" s="215">
        <v>17.8</v>
      </c>
      <c r="D25" s="215">
        <v>17.3</v>
      </c>
      <c r="E25" s="215">
        <v>15.5</v>
      </c>
      <c r="F25" s="215">
        <v>16.5</v>
      </c>
      <c r="G25" s="215">
        <v>17.7</v>
      </c>
      <c r="H25" s="215">
        <v>20.3</v>
      </c>
      <c r="I25" s="215">
        <v>17.2</v>
      </c>
      <c r="J25" s="215">
        <v>17.3</v>
      </c>
      <c r="K25" s="215">
        <v>18.100000000000001</v>
      </c>
      <c r="L25" s="215">
        <v>17.3</v>
      </c>
      <c r="M25" s="215">
        <v>18.7</v>
      </c>
      <c r="N25" s="289">
        <f>SUM(B25:M25)</f>
        <v>213.8</v>
      </c>
      <c r="O25" s="208">
        <v>102.9</v>
      </c>
      <c r="Q25" s="21"/>
      <c r="R25" s="21"/>
      <c r="AA25" s="1"/>
    </row>
    <row r="26" spans="1:27" ht="11.1" customHeight="1">
      <c r="A26" s="10" t="s">
        <v>203</v>
      </c>
      <c r="B26" s="215">
        <v>16.899999999999999</v>
      </c>
      <c r="C26" s="215">
        <v>14.7</v>
      </c>
      <c r="D26" s="215">
        <v>19.899999999999999</v>
      </c>
      <c r="E26" s="215">
        <v>20</v>
      </c>
      <c r="F26" s="215">
        <v>23.4</v>
      </c>
      <c r="G26" s="215">
        <v>19.3</v>
      </c>
      <c r="H26" s="215">
        <v>19.5</v>
      </c>
      <c r="I26" s="215">
        <v>17.8</v>
      </c>
      <c r="J26" s="215">
        <v>19</v>
      </c>
      <c r="K26" s="215">
        <v>17.8</v>
      </c>
      <c r="L26" s="215">
        <v>19.100000000000001</v>
      </c>
      <c r="M26" s="215">
        <v>22.7</v>
      </c>
      <c r="N26" s="289">
        <f>SUM(B26:M26)</f>
        <v>230.1</v>
      </c>
      <c r="O26" s="208">
        <f>ROUND(N26/N25*100,1)</f>
        <v>107.6</v>
      </c>
      <c r="Q26" s="21"/>
      <c r="R26" s="21"/>
      <c r="AA26" s="1"/>
    </row>
    <row r="27" spans="1:27" ht="11.1" customHeight="1">
      <c r="A27" s="10" t="s">
        <v>206</v>
      </c>
      <c r="B27" s="215">
        <v>17.8</v>
      </c>
      <c r="C27" s="215">
        <v>19.2</v>
      </c>
      <c r="D27" s="215">
        <v>22</v>
      </c>
      <c r="E27" s="215">
        <v>19.600000000000001</v>
      </c>
      <c r="F27" s="215">
        <v>21.2</v>
      </c>
      <c r="G27" s="215">
        <v>21.5</v>
      </c>
      <c r="H27" s="215">
        <v>19.5</v>
      </c>
      <c r="I27" s="215">
        <v>20.8</v>
      </c>
      <c r="J27" s="215">
        <v>18</v>
      </c>
      <c r="K27" s="215">
        <v>21.1</v>
      </c>
      <c r="L27" s="215">
        <v>20.7</v>
      </c>
      <c r="M27" s="215">
        <v>18.2</v>
      </c>
      <c r="N27" s="289">
        <f>SUM(B27:M27)</f>
        <v>239.6</v>
      </c>
      <c r="O27" s="208">
        <f t="shared" ref="O27:O28" si="0">ROUND(N27/N26*100,1)</f>
        <v>104.1</v>
      </c>
      <c r="Q27" s="21"/>
      <c r="R27" s="21"/>
      <c r="AA27" s="1"/>
    </row>
    <row r="28" spans="1:27" ht="11.1" customHeight="1">
      <c r="A28" s="10" t="s">
        <v>218</v>
      </c>
      <c r="B28" s="215">
        <v>18.600000000000001</v>
      </c>
      <c r="C28" s="215">
        <v>19.100000000000001</v>
      </c>
      <c r="D28" s="215">
        <v>19.899999999999999</v>
      </c>
      <c r="E28" s="215">
        <v>18.5</v>
      </c>
      <c r="F28" s="215">
        <v>19.8</v>
      </c>
      <c r="G28" s="215">
        <v>18</v>
      </c>
      <c r="H28" s="215">
        <v>20.6</v>
      </c>
      <c r="I28" s="215">
        <v>17.5</v>
      </c>
      <c r="J28" s="215">
        <v>17.100000000000001</v>
      </c>
      <c r="K28" s="215">
        <v>21.2</v>
      </c>
      <c r="L28" s="215">
        <v>19</v>
      </c>
      <c r="M28" s="215">
        <v>18.2</v>
      </c>
      <c r="N28" s="289">
        <f>SUM(B28:M28)</f>
        <v>227.49999999999997</v>
      </c>
      <c r="O28" s="208">
        <f t="shared" si="0"/>
        <v>94.9</v>
      </c>
      <c r="Q28" s="21"/>
      <c r="R28" s="21"/>
      <c r="AA28" s="1"/>
    </row>
    <row r="29" spans="1:27" ht="11.1" customHeight="1">
      <c r="A29" s="10" t="s">
        <v>217</v>
      </c>
      <c r="B29" s="215">
        <v>18</v>
      </c>
      <c r="C29" s="215">
        <v>21.8</v>
      </c>
      <c r="D29" s="215">
        <v>22.1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41</v>
      </c>
      <c r="C54" s="215">
        <v>42.3</v>
      </c>
      <c r="D54" s="215">
        <v>42</v>
      </c>
      <c r="E54" s="215">
        <v>39.1</v>
      </c>
      <c r="F54" s="215">
        <v>38.700000000000003</v>
      </c>
      <c r="G54" s="215">
        <v>37.4</v>
      </c>
      <c r="H54" s="215">
        <v>37.5</v>
      </c>
      <c r="I54" s="215">
        <v>36.5</v>
      </c>
      <c r="J54" s="215">
        <v>37.1</v>
      </c>
      <c r="K54" s="215">
        <v>38.6</v>
      </c>
      <c r="L54" s="215">
        <v>38.4</v>
      </c>
      <c r="M54" s="215">
        <v>37.6</v>
      </c>
      <c r="N54" s="289">
        <f t="shared" ref="N54:N56" si="1">SUM(B54:M54)/12</f>
        <v>38.85</v>
      </c>
      <c r="O54" s="396">
        <v>114.2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203</v>
      </c>
      <c r="B55" s="215">
        <v>38</v>
      </c>
      <c r="C55" s="215">
        <v>35.700000000000003</v>
      </c>
      <c r="D55" s="215">
        <v>37</v>
      </c>
      <c r="E55" s="215">
        <v>36.799999999999997</v>
      </c>
      <c r="F55" s="215">
        <v>39.200000000000003</v>
      </c>
      <c r="G55" s="215">
        <v>38</v>
      </c>
      <c r="H55" s="215">
        <v>35.9</v>
      </c>
      <c r="I55" s="215">
        <v>35.4</v>
      </c>
      <c r="J55" s="215">
        <v>36.700000000000003</v>
      </c>
      <c r="K55" s="215">
        <v>37.200000000000003</v>
      </c>
      <c r="L55" s="215">
        <v>37.1</v>
      </c>
      <c r="M55" s="215">
        <v>38</v>
      </c>
      <c r="N55" s="289">
        <f t="shared" si="1"/>
        <v>37.083333333333329</v>
      </c>
      <c r="O55" s="396">
        <f>ROUND(N55/N54*100,1)</f>
        <v>95.5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206</v>
      </c>
      <c r="B56" s="215">
        <v>36.9</v>
      </c>
      <c r="C56" s="215">
        <v>38.9</v>
      </c>
      <c r="D56" s="215">
        <v>39.799999999999997</v>
      </c>
      <c r="E56" s="215">
        <v>38.4</v>
      </c>
      <c r="F56" s="215">
        <v>39.200000000000003</v>
      </c>
      <c r="G56" s="215">
        <v>40.700000000000003</v>
      </c>
      <c r="H56" s="215">
        <v>37.9</v>
      </c>
      <c r="I56" s="215">
        <v>39</v>
      </c>
      <c r="J56" s="215">
        <v>38.4</v>
      </c>
      <c r="K56" s="215">
        <v>40.1</v>
      </c>
      <c r="L56" s="215">
        <v>40.799999999999997</v>
      </c>
      <c r="M56" s="215">
        <v>39.700000000000003</v>
      </c>
      <c r="N56" s="289">
        <f t="shared" si="1"/>
        <v>39.15</v>
      </c>
      <c r="O56" s="396">
        <f t="shared" ref="O56:O57" si="2">ROUND(N56/N55*100,1)</f>
        <v>105.6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218</v>
      </c>
      <c r="B57" s="215">
        <v>40.9</v>
      </c>
      <c r="C57" s="215">
        <v>42.3</v>
      </c>
      <c r="D57" s="215">
        <v>42.1</v>
      </c>
      <c r="E57" s="215">
        <v>37.9</v>
      </c>
      <c r="F57" s="215">
        <v>39.700000000000003</v>
      </c>
      <c r="G57" s="215">
        <v>38.4</v>
      </c>
      <c r="H57" s="215">
        <v>39.6</v>
      </c>
      <c r="I57" s="215">
        <v>39.299999999999997</v>
      </c>
      <c r="J57" s="215">
        <v>38.1</v>
      </c>
      <c r="K57" s="215">
        <v>40.4</v>
      </c>
      <c r="L57" s="215">
        <v>41.1</v>
      </c>
      <c r="M57" s="215">
        <v>39</v>
      </c>
      <c r="N57" s="289">
        <f>SUM(B57:M57)/12</f>
        <v>39.9</v>
      </c>
      <c r="O57" s="396">
        <f t="shared" si="2"/>
        <v>101.9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217</v>
      </c>
      <c r="B58" s="215">
        <v>40.5</v>
      </c>
      <c r="C58" s="215">
        <v>42.5</v>
      </c>
      <c r="D58" s="215">
        <v>41.8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6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</row>
    <row r="84" spans="1:18" s="212" customFormat="1" ht="11.1" customHeight="1">
      <c r="A84" s="10" t="s">
        <v>196</v>
      </c>
      <c r="B84" s="206">
        <v>44.7</v>
      </c>
      <c r="C84" s="206">
        <v>41.1</v>
      </c>
      <c r="D84" s="206">
        <v>41.4</v>
      </c>
      <c r="E84" s="206">
        <v>41.7</v>
      </c>
      <c r="F84" s="206">
        <v>43</v>
      </c>
      <c r="G84" s="206">
        <v>48.2</v>
      </c>
      <c r="H84" s="208">
        <v>54</v>
      </c>
      <c r="I84" s="206">
        <v>47.7</v>
      </c>
      <c r="J84" s="206">
        <v>46.3</v>
      </c>
      <c r="K84" s="206">
        <v>45.7</v>
      </c>
      <c r="L84" s="206">
        <v>45.3</v>
      </c>
      <c r="M84" s="206">
        <v>50.3</v>
      </c>
      <c r="N84" s="288">
        <f t="shared" ref="N84:N87" si="3">SUM(B84:M84)/12</f>
        <v>45.783333333333331</v>
      </c>
      <c r="O84" s="396">
        <v>90.1</v>
      </c>
      <c r="Q84" s="395"/>
      <c r="R84" s="395"/>
    </row>
    <row r="85" spans="1:18" s="212" customFormat="1" ht="11.1" customHeight="1">
      <c r="A85" s="10" t="s">
        <v>203</v>
      </c>
      <c r="B85" s="206">
        <v>44</v>
      </c>
      <c r="C85" s="206">
        <v>42.9</v>
      </c>
      <c r="D85" s="206">
        <v>52.9</v>
      </c>
      <c r="E85" s="206">
        <v>54.6</v>
      </c>
      <c r="F85" s="206">
        <v>58.6</v>
      </c>
      <c r="G85" s="206">
        <v>51.4</v>
      </c>
      <c r="H85" s="208">
        <v>55.6</v>
      </c>
      <c r="I85" s="206">
        <v>50.5</v>
      </c>
      <c r="J85" s="206">
        <v>50.9</v>
      </c>
      <c r="K85" s="206">
        <v>47.7</v>
      </c>
      <c r="L85" s="206">
        <v>51.7</v>
      </c>
      <c r="M85" s="206">
        <v>59.4</v>
      </c>
      <c r="N85" s="288">
        <f t="shared" si="3"/>
        <v>51.68333333333333</v>
      </c>
      <c r="O85" s="396">
        <f>ROUND(N85/N84*100,1)</f>
        <v>112.9</v>
      </c>
      <c r="Q85" s="395"/>
      <c r="R85" s="395"/>
    </row>
    <row r="86" spans="1:18" s="212" customFormat="1" ht="11.1" customHeight="1">
      <c r="A86" s="10" t="s">
        <v>206</v>
      </c>
      <c r="B86" s="206">
        <v>49</v>
      </c>
      <c r="C86" s="206">
        <v>47.9</v>
      </c>
      <c r="D86" s="206">
        <v>54.9</v>
      </c>
      <c r="E86" s="206">
        <v>51.9</v>
      </c>
      <c r="F86" s="206">
        <v>53.4</v>
      </c>
      <c r="G86" s="206">
        <v>52</v>
      </c>
      <c r="H86" s="208">
        <v>53.1</v>
      </c>
      <c r="I86" s="206">
        <v>52.7</v>
      </c>
      <c r="J86" s="206">
        <v>47.4</v>
      </c>
      <c r="K86" s="206">
        <v>51.7</v>
      </c>
      <c r="L86" s="206">
        <v>50.5</v>
      </c>
      <c r="M86" s="206">
        <v>46.4</v>
      </c>
      <c r="N86" s="288">
        <f t="shared" si="3"/>
        <v>50.908333333333331</v>
      </c>
      <c r="O86" s="396">
        <f t="shared" ref="O86:O87" si="4">ROUND(N86/N85*100,1)</f>
        <v>98.5</v>
      </c>
      <c r="Q86" s="395"/>
      <c r="R86" s="395"/>
    </row>
    <row r="87" spans="1:18" s="212" customFormat="1" ht="11.1" customHeight="1">
      <c r="A87" s="10" t="s">
        <v>218</v>
      </c>
      <c r="B87" s="206">
        <v>44.7</v>
      </c>
      <c r="C87" s="206">
        <v>44.2</v>
      </c>
      <c r="D87" s="206">
        <v>47.2</v>
      </c>
      <c r="E87" s="206">
        <v>51.4</v>
      </c>
      <c r="F87" s="206">
        <v>48.7</v>
      </c>
      <c r="G87" s="206">
        <v>47.7</v>
      </c>
      <c r="H87" s="208">
        <v>51.2</v>
      </c>
      <c r="I87" s="206">
        <v>44.5</v>
      </c>
      <c r="J87" s="206">
        <v>45.6</v>
      </c>
      <c r="K87" s="206">
        <v>51.2</v>
      </c>
      <c r="L87" s="206">
        <v>45.8</v>
      </c>
      <c r="M87" s="206">
        <v>48.1</v>
      </c>
      <c r="N87" s="288">
        <f t="shared" si="3"/>
        <v>47.525000000000006</v>
      </c>
      <c r="O87" s="396">
        <f t="shared" si="4"/>
        <v>93.4</v>
      </c>
      <c r="Q87" s="395"/>
      <c r="R87" s="395"/>
    </row>
    <row r="88" spans="1:18" ht="11.1" customHeight="1">
      <c r="A88" s="10" t="s">
        <v>217</v>
      </c>
      <c r="B88" s="206">
        <v>43.5</v>
      </c>
      <c r="C88" s="208">
        <v>50</v>
      </c>
      <c r="D88" s="206">
        <v>53.2</v>
      </c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6"/>
      <c r="Q88" s="21"/>
    </row>
    <row r="89" spans="1:18" ht="9.9499999999999993" customHeight="1">
      <c r="O89" s="293"/>
    </row>
    <row r="90" spans="1:18" ht="9.9499999999999993" customHeight="1">
      <c r="G90" s="499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R49" sqref="R49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6" width="7.625" style="313" customWidth="1"/>
    <col min="27" max="16384" width="9" style="313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34.799999999999997</v>
      </c>
      <c r="C25" s="220">
        <v>36.4</v>
      </c>
      <c r="D25" s="220">
        <v>35.200000000000003</v>
      </c>
      <c r="E25" s="220">
        <v>49.9</v>
      </c>
      <c r="F25" s="220">
        <v>43.1</v>
      </c>
      <c r="G25" s="220">
        <v>48.2</v>
      </c>
      <c r="H25" s="220">
        <v>44.6</v>
      </c>
      <c r="I25" s="220">
        <v>33.799999999999997</v>
      </c>
      <c r="J25" s="220">
        <v>31.8</v>
      </c>
      <c r="K25" s="220">
        <v>38.1</v>
      </c>
      <c r="L25" s="220">
        <v>36.5</v>
      </c>
      <c r="M25" s="220">
        <v>38.200000000000003</v>
      </c>
      <c r="N25" s="289">
        <f>SUM(B25:M25)</f>
        <v>470.6</v>
      </c>
      <c r="O25" s="284">
        <v>101.5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203</v>
      </c>
      <c r="B26" s="220">
        <v>33.1</v>
      </c>
      <c r="C26" s="220">
        <v>35.1</v>
      </c>
      <c r="D26" s="220">
        <v>41.1</v>
      </c>
      <c r="E26" s="220">
        <v>42.3</v>
      </c>
      <c r="F26" s="220">
        <v>42.9</v>
      </c>
      <c r="G26" s="220">
        <v>48.7</v>
      </c>
      <c r="H26" s="220">
        <v>50.1</v>
      </c>
      <c r="I26" s="220">
        <v>35.4</v>
      </c>
      <c r="J26" s="220">
        <v>35</v>
      </c>
      <c r="K26" s="220">
        <v>39</v>
      </c>
      <c r="L26" s="220">
        <v>38</v>
      </c>
      <c r="M26" s="220">
        <v>37.299999999999997</v>
      </c>
      <c r="N26" s="289">
        <f>SUM(B26:M26)</f>
        <v>478.00000000000006</v>
      </c>
      <c r="O26" s="284">
        <f>ROUND(N26/N25*100,1)</f>
        <v>101.6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206</v>
      </c>
      <c r="B27" s="220">
        <v>31</v>
      </c>
      <c r="C27" s="220">
        <v>41.9</v>
      </c>
      <c r="D27" s="220">
        <v>40.700000000000003</v>
      </c>
      <c r="E27" s="220">
        <v>47.3</v>
      </c>
      <c r="F27" s="220">
        <v>55.6</v>
      </c>
      <c r="G27" s="220">
        <v>54.5</v>
      </c>
      <c r="H27" s="220">
        <v>50.6</v>
      </c>
      <c r="I27" s="220">
        <v>41.6</v>
      </c>
      <c r="J27" s="220">
        <v>40.700000000000003</v>
      </c>
      <c r="K27" s="220">
        <v>53.2</v>
      </c>
      <c r="L27" s="220">
        <v>46.1</v>
      </c>
      <c r="M27" s="220">
        <v>50.5</v>
      </c>
      <c r="N27" s="420">
        <f>SUM(B27:M27)</f>
        <v>553.70000000000005</v>
      </c>
      <c r="O27" s="284">
        <f t="shared" ref="O27:O28" si="0">ROUND(N27/N26*100,1)</f>
        <v>115.8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218</v>
      </c>
      <c r="B28" s="220">
        <v>46.8</v>
      </c>
      <c r="C28" s="220">
        <v>51.9</v>
      </c>
      <c r="D28" s="220">
        <v>48.4</v>
      </c>
      <c r="E28" s="220">
        <v>60.2</v>
      </c>
      <c r="F28" s="220">
        <v>52.3</v>
      </c>
      <c r="G28" s="220">
        <v>59.3</v>
      </c>
      <c r="H28" s="220">
        <v>66.7</v>
      </c>
      <c r="I28" s="220">
        <v>43.7</v>
      </c>
      <c r="J28" s="220">
        <v>73.5</v>
      </c>
      <c r="K28" s="220">
        <v>62.6</v>
      </c>
      <c r="L28" s="220">
        <v>59.5</v>
      </c>
      <c r="M28" s="220">
        <v>53.9</v>
      </c>
      <c r="N28" s="420">
        <f>SUM(B28:M28)</f>
        <v>678.8</v>
      </c>
      <c r="O28" s="284">
        <f t="shared" si="0"/>
        <v>122.6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228</v>
      </c>
      <c r="B29" s="220">
        <v>47.8</v>
      </c>
      <c r="C29" s="220">
        <v>44.8</v>
      </c>
      <c r="D29" s="220">
        <v>52.1</v>
      </c>
      <c r="E29" s="220"/>
      <c r="F29" s="220"/>
      <c r="G29" s="220"/>
      <c r="H29" s="220"/>
      <c r="I29" s="220"/>
      <c r="J29" s="220"/>
      <c r="K29" s="220"/>
      <c r="L29" s="220"/>
      <c r="M29" s="220"/>
      <c r="N29" s="420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46.2</v>
      </c>
      <c r="C54" s="220">
        <v>47.2</v>
      </c>
      <c r="D54" s="220">
        <v>44.6</v>
      </c>
      <c r="E54" s="220">
        <v>49.3</v>
      </c>
      <c r="F54" s="220">
        <v>51.6</v>
      </c>
      <c r="G54" s="220">
        <v>50</v>
      </c>
      <c r="H54" s="220">
        <v>46.9</v>
      </c>
      <c r="I54" s="220">
        <v>46</v>
      </c>
      <c r="J54" s="220">
        <v>43.8</v>
      </c>
      <c r="K54" s="220">
        <v>45.9</v>
      </c>
      <c r="L54" s="220">
        <v>45.7</v>
      </c>
      <c r="M54" s="220">
        <v>42.4</v>
      </c>
      <c r="N54" s="289">
        <f>SUM(B54:M54)/12</f>
        <v>46.633333333333326</v>
      </c>
      <c r="O54" s="284">
        <v>112.7</v>
      </c>
      <c r="P54" s="218"/>
      <c r="Q54" s="397"/>
      <c r="R54" s="397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203</v>
      </c>
      <c r="B55" s="220">
        <v>42.4</v>
      </c>
      <c r="C55" s="220">
        <v>42.8</v>
      </c>
      <c r="D55" s="220">
        <v>43.9</v>
      </c>
      <c r="E55" s="220">
        <v>47.3</v>
      </c>
      <c r="F55" s="220">
        <v>50.1</v>
      </c>
      <c r="G55" s="220">
        <v>52.2</v>
      </c>
      <c r="H55" s="220">
        <v>51.2</v>
      </c>
      <c r="I55" s="220">
        <v>49.2</v>
      </c>
      <c r="J55" s="220">
        <v>48.2</v>
      </c>
      <c r="K55" s="220">
        <v>49.1</v>
      </c>
      <c r="L55" s="220">
        <v>48.9</v>
      </c>
      <c r="M55" s="220">
        <v>50.5</v>
      </c>
      <c r="N55" s="289">
        <f>SUM(B55:M55)/12</f>
        <v>47.983333333333327</v>
      </c>
      <c r="O55" s="284">
        <f>ROUND(N55/N54*100,1)</f>
        <v>102.9</v>
      </c>
      <c r="P55" s="218"/>
      <c r="Q55" s="397"/>
      <c r="R55" s="397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206</v>
      </c>
      <c r="B56" s="220">
        <v>48.3</v>
      </c>
      <c r="C56" s="220">
        <v>50.9</v>
      </c>
      <c r="D56" s="220">
        <v>48.3</v>
      </c>
      <c r="E56" s="220">
        <v>50.5</v>
      </c>
      <c r="F56" s="220">
        <v>52.1</v>
      </c>
      <c r="G56" s="220">
        <v>49.7</v>
      </c>
      <c r="H56" s="220">
        <v>45.5</v>
      </c>
      <c r="I56" s="220">
        <v>40.799999999999997</v>
      </c>
      <c r="J56" s="220">
        <v>41.6</v>
      </c>
      <c r="K56" s="220">
        <v>46.4</v>
      </c>
      <c r="L56" s="220">
        <v>47.5</v>
      </c>
      <c r="M56" s="220">
        <v>56.7</v>
      </c>
      <c r="N56" s="289">
        <f>SUM(B56:M56)/12</f>
        <v>48.19166666666667</v>
      </c>
      <c r="O56" s="284">
        <f t="shared" ref="O56:O57" si="1">ROUND(N56/N55*100,1)</f>
        <v>100.4</v>
      </c>
      <c r="P56" s="218"/>
      <c r="Q56" s="397"/>
      <c r="R56" s="397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218</v>
      </c>
      <c r="B57" s="220">
        <v>54.8</v>
      </c>
      <c r="C57" s="220">
        <v>59.3</v>
      </c>
      <c r="D57" s="220">
        <v>58.7</v>
      </c>
      <c r="E57" s="220">
        <v>64.3</v>
      </c>
      <c r="F57" s="220">
        <v>57.2</v>
      </c>
      <c r="G57" s="220">
        <v>59.5</v>
      </c>
      <c r="H57" s="220">
        <v>57.8</v>
      </c>
      <c r="I57" s="220">
        <v>57.5</v>
      </c>
      <c r="J57" s="220">
        <v>57.6</v>
      </c>
      <c r="K57" s="220">
        <v>61</v>
      </c>
      <c r="L57" s="220">
        <v>58.2</v>
      </c>
      <c r="M57" s="220">
        <v>62.9</v>
      </c>
      <c r="N57" s="289">
        <f>SUM(B57:M57)/12</f>
        <v>59.06666666666667</v>
      </c>
      <c r="O57" s="284">
        <f t="shared" si="1"/>
        <v>122.6</v>
      </c>
      <c r="P57" s="218"/>
      <c r="Q57" s="397"/>
      <c r="R57" s="397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228</v>
      </c>
      <c r="B58" s="220">
        <v>65.900000000000006</v>
      </c>
      <c r="C58" s="220">
        <v>65.900000000000006</v>
      </c>
      <c r="D58" s="220">
        <v>60.8</v>
      </c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76</v>
      </c>
      <c r="C84" s="15">
        <v>76.8</v>
      </c>
      <c r="D84" s="15">
        <v>79.5</v>
      </c>
      <c r="E84" s="15">
        <v>101.2</v>
      </c>
      <c r="F84" s="15">
        <v>83.2</v>
      </c>
      <c r="G84" s="15">
        <v>96.4</v>
      </c>
      <c r="H84" s="15">
        <v>95.3</v>
      </c>
      <c r="I84" s="15">
        <v>73.7</v>
      </c>
      <c r="J84" s="15">
        <v>73.3</v>
      </c>
      <c r="K84" s="15">
        <v>82.8</v>
      </c>
      <c r="L84" s="15">
        <v>79.8</v>
      </c>
      <c r="M84" s="15">
        <v>90.5</v>
      </c>
      <c r="N84" s="288">
        <f>SUM(B84:M84)/12</f>
        <v>84.041666666666657</v>
      </c>
      <c r="O84" s="208">
        <v>90.2</v>
      </c>
      <c r="P84" s="57"/>
      <c r="Q84" s="389"/>
      <c r="R84" s="389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203</v>
      </c>
      <c r="B85" s="15">
        <v>78</v>
      </c>
      <c r="C85" s="15">
        <v>81.900000000000006</v>
      </c>
      <c r="D85" s="15">
        <v>93.5</v>
      </c>
      <c r="E85" s="15">
        <v>89.1</v>
      </c>
      <c r="F85" s="15">
        <v>85.2</v>
      </c>
      <c r="G85" s="15">
        <v>93.3</v>
      </c>
      <c r="H85" s="15">
        <v>97.7</v>
      </c>
      <c r="I85" s="15">
        <v>72.599999999999994</v>
      </c>
      <c r="J85" s="15">
        <v>73</v>
      </c>
      <c r="K85" s="15">
        <v>79.2</v>
      </c>
      <c r="L85" s="15">
        <v>77.8</v>
      </c>
      <c r="M85" s="15">
        <v>73.400000000000006</v>
      </c>
      <c r="N85" s="288">
        <f>SUM(B85:M85)/12</f>
        <v>82.891666666666666</v>
      </c>
      <c r="O85" s="208">
        <f>ROUND(N85/N84*100,1)</f>
        <v>98.6</v>
      </c>
      <c r="P85" s="57"/>
      <c r="Q85" s="389"/>
      <c r="R85" s="389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206</v>
      </c>
      <c r="B86" s="15">
        <v>64.900000000000006</v>
      </c>
      <c r="C86" s="15">
        <v>81.8</v>
      </c>
      <c r="D86" s="15">
        <v>84.6</v>
      </c>
      <c r="E86" s="15">
        <v>93.4</v>
      </c>
      <c r="F86" s="15">
        <v>106.7</v>
      </c>
      <c r="G86" s="15">
        <v>109.4</v>
      </c>
      <c r="H86" s="15">
        <v>110.7</v>
      </c>
      <c r="I86" s="15">
        <v>101.9</v>
      </c>
      <c r="J86" s="15">
        <v>97.7</v>
      </c>
      <c r="K86" s="15">
        <v>115.3</v>
      </c>
      <c r="L86" s="15">
        <v>97.1</v>
      </c>
      <c r="M86" s="15">
        <v>88.2</v>
      </c>
      <c r="N86" s="288">
        <f>SUM(B86:M86)/12</f>
        <v>95.975000000000009</v>
      </c>
      <c r="O86" s="208">
        <f t="shared" ref="O86:O88" si="2">ROUND(N86/N85*100,1)</f>
        <v>115.8</v>
      </c>
      <c r="P86" s="57"/>
      <c r="Q86" s="389"/>
      <c r="R86" s="389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218</v>
      </c>
      <c r="B87" s="15">
        <v>85.7</v>
      </c>
      <c r="C87" s="15">
        <v>87</v>
      </c>
      <c r="D87" s="15">
        <v>82.4</v>
      </c>
      <c r="E87" s="15">
        <v>93.3</v>
      </c>
      <c r="F87" s="15">
        <v>92</v>
      </c>
      <c r="G87" s="15">
        <v>99.6</v>
      </c>
      <c r="H87" s="15">
        <v>115.3</v>
      </c>
      <c r="I87" s="15">
        <v>76.099999999999994</v>
      </c>
      <c r="J87" s="15">
        <v>127.5</v>
      </c>
      <c r="K87" s="15">
        <v>102.6</v>
      </c>
      <c r="L87" s="15">
        <v>102.2</v>
      </c>
      <c r="M87" s="15">
        <v>85.1</v>
      </c>
      <c r="N87" s="288">
        <f>SUM(B87:M87)/12</f>
        <v>95.733333333333334</v>
      </c>
      <c r="O87" s="208">
        <f t="shared" si="2"/>
        <v>99.7</v>
      </c>
      <c r="P87" s="57"/>
      <c r="Q87" s="389"/>
      <c r="R87" s="389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228</v>
      </c>
      <c r="B88" s="15">
        <v>71.8</v>
      </c>
      <c r="C88" s="15">
        <v>67.900000000000006</v>
      </c>
      <c r="D88" s="15">
        <v>86.3</v>
      </c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18.833333333333332</v>
      </c>
      <c r="O88" s="208">
        <f t="shared" si="2"/>
        <v>19.7</v>
      </c>
      <c r="P88" s="57"/>
      <c r="Q88" s="482"/>
      <c r="R88" s="482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17"/>
      <c r="D89" s="491"/>
    </row>
    <row r="90" spans="1:26" s="514" customFormat="1" ht="9.9499999999999993" customHeight="1">
      <c r="D90" s="49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S61" sqref="S61"/>
    </sheetView>
  </sheetViews>
  <sheetFormatPr defaultRowHeight="9.9499999999999993" customHeight="1"/>
  <cols>
    <col min="1" max="1" width="8" style="501" customWidth="1"/>
    <col min="2" max="13" width="6.125" style="501" customWidth="1"/>
    <col min="14" max="26" width="7.625" style="501" customWidth="1"/>
    <col min="27" max="16384" width="9" style="501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85" t="s">
        <v>196</v>
      </c>
      <c r="B25" s="486">
        <v>65.8</v>
      </c>
      <c r="C25" s="486">
        <v>77.2</v>
      </c>
      <c r="D25" s="486">
        <v>98.6</v>
      </c>
      <c r="E25" s="486">
        <v>102.1</v>
      </c>
      <c r="F25" s="486">
        <v>107.9</v>
      </c>
      <c r="G25" s="486">
        <v>110.2</v>
      </c>
      <c r="H25" s="486">
        <v>110.1</v>
      </c>
      <c r="I25" s="486">
        <v>92.2</v>
      </c>
      <c r="J25" s="486">
        <v>93.8</v>
      </c>
      <c r="K25" s="486">
        <v>96.7</v>
      </c>
      <c r="L25" s="486">
        <v>111.1</v>
      </c>
      <c r="M25" s="486">
        <v>104.1</v>
      </c>
      <c r="N25" s="289">
        <f>SUM(B25:M25)</f>
        <v>1169.8</v>
      </c>
      <c r="O25" s="284">
        <v>117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85" t="s">
        <v>203</v>
      </c>
      <c r="B26" s="486">
        <v>86.4</v>
      </c>
      <c r="C26" s="486">
        <v>105.9</v>
      </c>
      <c r="D26" s="486">
        <v>115.8</v>
      </c>
      <c r="E26" s="486">
        <v>124.6</v>
      </c>
      <c r="F26" s="486">
        <v>121.9</v>
      </c>
      <c r="G26" s="486">
        <v>135.4</v>
      </c>
      <c r="H26" s="486">
        <v>137.80000000000001</v>
      </c>
      <c r="I26" s="486">
        <v>127</v>
      </c>
      <c r="J26" s="486">
        <v>126.1</v>
      </c>
      <c r="K26" s="486">
        <v>125.2</v>
      </c>
      <c r="L26" s="486">
        <v>122.8</v>
      </c>
      <c r="M26" s="486">
        <v>110</v>
      </c>
      <c r="N26" s="487">
        <f>SUM(B26:M26)</f>
        <v>1438.8999999999999</v>
      </c>
      <c r="O26" s="488">
        <f>ROUND(N26/N25*100,1)</f>
        <v>123</v>
      </c>
      <c r="P26" s="492"/>
      <c r="Q26" s="493"/>
      <c r="R26" s="493"/>
      <c r="S26" s="492"/>
      <c r="T26" s="492"/>
      <c r="U26" s="492"/>
      <c r="V26" s="492"/>
      <c r="W26" s="492"/>
      <c r="X26" s="492"/>
      <c r="Y26" s="492"/>
      <c r="Z26" s="492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85" t="s">
        <v>206</v>
      </c>
      <c r="B27" s="486">
        <v>91</v>
      </c>
      <c r="C27" s="486">
        <v>88.5</v>
      </c>
      <c r="D27" s="486">
        <v>127.1</v>
      </c>
      <c r="E27" s="486">
        <v>123.6</v>
      </c>
      <c r="F27" s="486">
        <v>127.3</v>
      </c>
      <c r="G27" s="486">
        <v>123.9</v>
      </c>
      <c r="H27" s="486">
        <v>147.6</v>
      </c>
      <c r="I27" s="486">
        <v>123.9</v>
      </c>
      <c r="J27" s="486">
        <v>121.8</v>
      </c>
      <c r="K27" s="486">
        <v>131</v>
      </c>
      <c r="L27" s="486">
        <v>110.3</v>
      </c>
      <c r="M27" s="486">
        <v>106.5</v>
      </c>
      <c r="N27" s="487">
        <f>SUM(B27:M27)</f>
        <v>1422.5</v>
      </c>
      <c r="O27" s="488">
        <f t="shared" ref="O27:O28" si="0">ROUND(N27/N26*100,1)</f>
        <v>98.9</v>
      </c>
      <c r="P27" s="492"/>
      <c r="Q27" s="493"/>
      <c r="R27" s="493"/>
      <c r="S27" s="492"/>
      <c r="T27" s="492"/>
      <c r="U27" s="492"/>
      <c r="V27" s="492"/>
      <c r="W27" s="492"/>
      <c r="X27" s="492"/>
      <c r="Y27" s="492"/>
      <c r="Z27" s="492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85" t="s">
        <v>218</v>
      </c>
      <c r="B28" s="486">
        <v>96.4</v>
      </c>
      <c r="C28" s="486">
        <v>100.8</v>
      </c>
      <c r="D28" s="486">
        <v>119.9</v>
      </c>
      <c r="E28" s="486">
        <v>122</v>
      </c>
      <c r="F28" s="486">
        <v>123.5</v>
      </c>
      <c r="G28" s="486">
        <v>126.2</v>
      </c>
      <c r="H28" s="486">
        <v>126.9</v>
      </c>
      <c r="I28" s="486">
        <v>97.5</v>
      </c>
      <c r="J28" s="486">
        <v>114.1</v>
      </c>
      <c r="K28" s="486">
        <v>104.1</v>
      </c>
      <c r="L28" s="486">
        <v>95.1</v>
      </c>
      <c r="M28" s="486">
        <v>110</v>
      </c>
      <c r="N28" s="487">
        <f>SUM(B28:M28)</f>
        <v>1336.4999999999998</v>
      </c>
      <c r="O28" s="488">
        <f t="shared" si="0"/>
        <v>94</v>
      </c>
      <c r="P28" s="492"/>
      <c r="Q28" s="493"/>
      <c r="R28" s="493"/>
      <c r="S28" s="492"/>
      <c r="T28" s="492"/>
      <c r="U28" s="492"/>
      <c r="V28" s="492"/>
      <c r="W28" s="492"/>
      <c r="X28" s="492"/>
      <c r="Y28" s="492"/>
      <c r="Z28" s="492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85" t="s">
        <v>229</v>
      </c>
      <c r="B29" s="486">
        <v>84.4</v>
      </c>
      <c r="C29" s="486">
        <v>90.2</v>
      </c>
      <c r="D29" s="486">
        <v>113.2</v>
      </c>
      <c r="E29" s="486"/>
      <c r="F29" s="486"/>
      <c r="G29" s="486"/>
      <c r="H29" s="486"/>
      <c r="I29" s="486"/>
      <c r="J29" s="486"/>
      <c r="K29" s="486"/>
      <c r="L29" s="486"/>
      <c r="M29" s="486"/>
      <c r="N29" s="487"/>
      <c r="O29" s="488"/>
      <c r="P29" s="492"/>
      <c r="Q29" s="494"/>
      <c r="R29" s="494"/>
      <c r="S29" s="492"/>
      <c r="T29" s="492"/>
      <c r="U29" s="492"/>
      <c r="V29" s="492"/>
      <c r="W29" s="492"/>
      <c r="X29" s="492"/>
      <c r="Y29" s="492"/>
      <c r="Z29" s="492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8" customFormat="1" ht="11.1" customHeight="1">
      <c r="A53" s="495"/>
      <c r="B53" s="496" t="s">
        <v>89</v>
      </c>
      <c r="C53" s="496" t="s">
        <v>90</v>
      </c>
      <c r="D53" s="496" t="s">
        <v>91</v>
      </c>
      <c r="E53" s="496" t="s">
        <v>92</v>
      </c>
      <c r="F53" s="496" t="s">
        <v>93</v>
      </c>
      <c r="G53" s="496" t="s">
        <v>94</v>
      </c>
      <c r="H53" s="496" t="s">
        <v>95</v>
      </c>
      <c r="I53" s="496" t="s">
        <v>96</v>
      </c>
      <c r="J53" s="496" t="s">
        <v>97</v>
      </c>
      <c r="K53" s="496" t="s">
        <v>98</v>
      </c>
      <c r="L53" s="496" t="s">
        <v>99</v>
      </c>
      <c r="M53" s="496" t="s">
        <v>100</v>
      </c>
      <c r="N53" s="497" t="s">
        <v>146</v>
      </c>
      <c r="O53" s="498" t="s">
        <v>148</v>
      </c>
      <c r="P53" s="499"/>
      <c r="Q53" s="499"/>
      <c r="R53" s="499"/>
      <c r="S53" s="499"/>
      <c r="T53" s="499"/>
      <c r="U53" s="499"/>
      <c r="V53" s="499"/>
      <c r="W53" s="499"/>
      <c r="X53" s="499"/>
      <c r="Y53" s="499"/>
      <c r="Z53" s="499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/>
      <c r="AT53" s="491"/>
      <c r="AU53" s="491"/>
      <c r="AV53" s="491"/>
    </row>
    <row r="54" spans="1:48" s="418" customFormat="1" ht="11.1" customHeight="1">
      <c r="A54" s="485" t="s">
        <v>196</v>
      </c>
      <c r="B54" s="486">
        <v>84</v>
      </c>
      <c r="C54" s="486">
        <v>84.8</v>
      </c>
      <c r="D54" s="486">
        <v>92.1</v>
      </c>
      <c r="E54" s="486">
        <v>91.6</v>
      </c>
      <c r="F54" s="486">
        <v>101.2</v>
      </c>
      <c r="G54" s="486">
        <v>98.3</v>
      </c>
      <c r="H54" s="486">
        <v>99.7</v>
      </c>
      <c r="I54" s="486">
        <v>93.7</v>
      </c>
      <c r="J54" s="486">
        <v>97.1</v>
      </c>
      <c r="K54" s="486">
        <v>93.4</v>
      </c>
      <c r="L54" s="486">
        <v>102.6</v>
      </c>
      <c r="M54" s="486">
        <v>94.6</v>
      </c>
      <c r="N54" s="487">
        <f>SUM(B54:M54)/12</f>
        <v>94.424999999999997</v>
      </c>
      <c r="O54" s="488">
        <v>107.6</v>
      </c>
      <c r="P54" s="489"/>
      <c r="Q54" s="490"/>
      <c r="R54" s="490"/>
      <c r="S54" s="489"/>
      <c r="T54" s="489"/>
      <c r="U54" s="489"/>
      <c r="V54" s="489"/>
      <c r="W54" s="489"/>
      <c r="X54" s="489"/>
      <c r="Y54" s="489"/>
      <c r="Z54" s="489"/>
      <c r="AA54" s="491"/>
      <c r="AB54" s="491"/>
      <c r="AC54" s="491"/>
      <c r="AD54" s="491"/>
      <c r="AE54" s="491"/>
      <c r="AF54" s="491"/>
      <c r="AG54" s="491"/>
      <c r="AH54" s="491"/>
      <c r="AI54" s="491"/>
      <c r="AJ54" s="491"/>
      <c r="AK54" s="491"/>
      <c r="AL54" s="491"/>
      <c r="AM54" s="491"/>
      <c r="AN54" s="491"/>
      <c r="AO54" s="491"/>
      <c r="AP54" s="491"/>
      <c r="AQ54" s="491"/>
      <c r="AR54" s="491"/>
      <c r="AS54" s="491"/>
      <c r="AT54" s="491"/>
      <c r="AU54" s="491"/>
      <c r="AV54" s="491"/>
    </row>
    <row r="55" spans="1:48" s="418" customFormat="1" ht="11.1" customHeight="1">
      <c r="A55" s="10" t="s">
        <v>203</v>
      </c>
      <c r="B55" s="215">
        <v>92.5</v>
      </c>
      <c r="C55" s="215">
        <v>102.9</v>
      </c>
      <c r="D55" s="215">
        <v>99.4</v>
      </c>
      <c r="E55" s="215">
        <v>109.4</v>
      </c>
      <c r="F55" s="215">
        <v>112.9</v>
      </c>
      <c r="G55" s="215">
        <v>124.7</v>
      </c>
      <c r="H55" s="215">
        <v>123</v>
      </c>
      <c r="I55" s="215">
        <v>131.30000000000001</v>
      </c>
      <c r="J55" s="215">
        <v>130.1</v>
      </c>
      <c r="K55" s="215">
        <v>132.19999999999999</v>
      </c>
      <c r="L55" s="215">
        <v>134.30000000000001</v>
      </c>
      <c r="M55" s="215">
        <v>124.2</v>
      </c>
      <c r="N55" s="487">
        <f>SUM(B55:M55)/12</f>
        <v>118.075</v>
      </c>
      <c r="O55" s="488">
        <f t="shared" ref="O55:O57" si="1">ROUND(N55/N54*100,1)</f>
        <v>125</v>
      </c>
      <c r="P55" s="489"/>
      <c r="Q55" s="490"/>
      <c r="R55" s="490"/>
      <c r="S55" s="489"/>
      <c r="T55" s="489"/>
      <c r="U55" s="489"/>
      <c r="V55" s="489"/>
      <c r="W55" s="489"/>
      <c r="X55" s="489"/>
      <c r="Y55" s="489"/>
      <c r="Z55" s="489"/>
      <c r="AA55" s="491"/>
      <c r="AB55" s="491"/>
      <c r="AC55" s="491"/>
      <c r="AD55" s="491"/>
      <c r="AE55" s="491"/>
      <c r="AF55" s="491"/>
      <c r="AG55" s="491"/>
      <c r="AH55" s="491"/>
      <c r="AI55" s="491"/>
      <c r="AJ55" s="491"/>
      <c r="AK55" s="491"/>
      <c r="AL55" s="491"/>
      <c r="AM55" s="491"/>
      <c r="AN55" s="491"/>
      <c r="AO55" s="491"/>
      <c r="AP55" s="491"/>
      <c r="AQ55" s="491"/>
      <c r="AR55" s="491"/>
      <c r="AS55" s="491"/>
      <c r="AT55" s="491"/>
      <c r="AU55" s="491"/>
      <c r="AV55" s="491"/>
    </row>
    <row r="56" spans="1:48" s="418" customFormat="1" ht="11.1" customHeight="1">
      <c r="A56" s="10" t="s">
        <v>206</v>
      </c>
      <c r="B56" s="215">
        <v>120.5</v>
      </c>
      <c r="C56" s="215">
        <v>109</v>
      </c>
      <c r="D56" s="215">
        <v>119.8</v>
      </c>
      <c r="E56" s="215">
        <v>121.6</v>
      </c>
      <c r="F56" s="215">
        <v>136.1</v>
      </c>
      <c r="G56" s="215">
        <v>141.5</v>
      </c>
      <c r="H56" s="215">
        <v>138.5</v>
      </c>
      <c r="I56" s="215">
        <v>115.4</v>
      </c>
      <c r="J56" s="215">
        <v>127.1</v>
      </c>
      <c r="K56" s="215">
        <v>139.9</v>
      </c>
      <c r="L56" s="215">
        <v>134.6</v>
      </c>
      <c r="M56" s="215">
        <v>130.80000000000001</v>
      </c>
      <c r="N56" s="487">
        <f>SUM(B56:M56)/12</f>
        <v>127.89999999999999</v>
      </c>
      <c r="O56" s="488">
        <f t="shared" si="1"/>
        <v>108.3</v>
      </c>
      <c r="P56" s="489"/>
      <c r="Q56" s="490"/>
      <c r="R56" s="490"/>
      <c r="S56" s="489"/>
      <c r="T56" s="489"/>
      <c r="U56" s="489"/>
      <c r="V56" s="489"/>
      <c r="W56" s="489"/>
      <c r="X56" s="489"/>
      <c r="Y56" s="489"/>
      <c r="Z56" s="489"/>
      <c r="AA56" s="491"/>
    </row>
    <row r="57" spans="1:48" s="418" customFormat="1" ht="11.1" customHeight="1">
      <c r="A57" s="10" t="s">
        <v>218</v>
      </c>
      <c r="B57" s="215">
        <v>114.1</v>
      </c>
      <c r="C57" s="215">
        <v>119.1</v>
      </c>
      <c r="D57" s="215">
        <v>126.2</v>
      </c>
      <c r="E57" s="215">
        <v>117.7</v>
      </c>
      <c r="F57" s="215">
        <v>126</v>
      </c>
      <c r="G57" s="215">
        <v>138.9</v>
      </c>
      <c r="H57" s="215">
        <v>146.19999999999999</v>
      </c>
      <c r="I57" s="215">
        <v>134.4</v>
      </c>
      <c r="J57" s="215">
        <v>134.19999999999999</v>
      </c>
      <c r="K57" s="215">
        <v>122.9</v>
      </c>
      <c r="L57" s="215">
        <v>124.3</v>
      </c>
      <c r="M57" s="215">
        <v>122.1</v>
      </c>
      <c r="N57" s="487">
        <f>SUM(B57:M57)/12</f>
        <v>127.17499999999997</v>
      </c>
      <c r="O57" s="488">
        <f t="shared" si="1"/>
        <v>99.4</v>
      </c>
      <c r="P57" s="489"/>
      <c r="Q57" s="490"/>
      <c r="R57" s="490"/>
      <c r="S57" s="489"/>
      <c r="T57" s="489"/>
      <c r="U57" s="489"/>
      <c r="V57" s="489"/>
      <c r="W57" s="489"/>
      <c r="X57" s="489"/>
      <c r="Y57" s="489"/>
      <c r="Z57" s="489"/>
      <c r="AA57" s="491"/>
    </row>
    <row r="58" spans="1:48" s="212" customFormat="1" ht="11.1" customHeight="1">
      <c r="A58" s="10" t="s">
        <v>229</v>
      </c>
      <c r="B58" s="215">
        <v>119.6</v>
      </c>
      <c r="C58" s="215">
        <v>116.2</v>
      </c>
      <c r="D58" s="215">
        <v>120.4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88"/>
      <c r="P58" s="222"/>
      <c r="Q58" s="483"/>
      <c r="R58" s="483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218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229</v>
      </c>
      <c r="B88" s="208">
        <v>70.900000000000006</v>
      </c>
      <c r="C88" s="208">
        <v>78</v>
      </c>
      <c r="D88" s="208">
        <v>93.9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1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topLeftCell="A40" workbookViewId="0">
      <selection activeCell="D89" sqref="D89"/>
    </sheetView>
  </sheetViews>
  <sheetFormatPr defaultRowHeight="9.9499999999999993" customHeight="1"/>
  <cols>
    <col min="1" max="1" width="8" style="500" customWidth="1"/>
    <col min="2" max="13" width="6.125" style="500" customWidth="1"/>
    <col min="14" max="26" width="7.625" style="500" customWidth="1"/>
    <col min="27" max="16384" width="9" style="500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6.6</v>
      </c>
      <c r="C25" s="215">
        <v>7.7</v>
      </c>
      <c r="D25" s="215">
        <v>9.9</v>
      </c>
      <c r="E25" s="215">
        <v>10.199999999999999</v>
      </c>
      <c r="F25" s="215">
        <v>10.8</v>
      </c>
      <c r="G25" s="215">
        <v>11</v>
      </c>
      <c r="H25" s="215">
        <v>11</v>
      </c>
      <c r="I25" s="215">
        <v>9.1999999999999993</v>
      </c>
      <c r="J25" s="215">
        <v>9.4</v>
      </c>
      <c r="K25" s="215">
        <v>9.6999999999999993</v>
      </c>
      <c r="L25" s="215">
        <v>11.1</v>
      </c>
      <c r="M25" s="215">
        <v>10.4</v>
      </c>
      <c r="N25" s="289">
        <f>SUM(B25:M25)</f>
        <v>117.00000000000001</v>
      </c>
      <c r="O25" s="284">
        <v>117.1</v>
      </c>
      <c r="P25" s="218"/>
      <c r="Q25" s="394"/>
      <c r="R25" s="394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203</v>
      </c>
      <c r="B26" s="215">
        <v>8.6</v>
      </c>
      <c r="C26" s="215">
        <v>10.6</v>
      </c>
      <c r="D26" s="215">
        <v>11.6</v>
      </c>
      <c r="E26" s="215">
        <v>12.5</v>
      </c>
      <c r="F26" s="215">
        <v>12.2</v>
      </c>
      <c r="G26" s="215">
        <v>13.5</v>
      </c>
      <c r="H26" s="215">
        <v>13.8</v>
      </c>
      <c r="I26" s="215">
        <v>12.7</v>
      </c>
      <c r="J26" s="215">
        <v>12.6</v>
      </c>
      <c r="K26" s="215">
        <v>12.5</v>
      </c>
      <c r="L26" s="215">
        <v>12.3</v>
      </c>
      <c r="M26" s="215">
        <v>11</v>
      </c>
      <c r="N26" s="289">
        <f>SUM(B26:M26)</f>
        <v>143.9</v>
      </c>
      <c r="O26" s="284">
        <f>ROUND(N26/N25*100,1)</f>
        <v>123</v>
      </c>
      <c r="P26" s="218"/>
      <c r="Q26" s="394"/>
      <c r="R26" s="394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206</v>
      </c>
      <c r="B27" s="215">
        <v>9.1</v>
      </c>
      <c r="C27" s="215">
        <v>8.9</v>
      </c>
      <c r="D27" s="215">
        <v>12.7</v>
      </c>
      <c r="E27" s="215">
        <v>12.4</v>
      </c>
      <c r="F27" s="215">
        <v>12.7</v>
      </c>
      <c r="G27" s="215">
        <v>12.4</v>
      </c>
      <c r="H27" s="215">
        <v>14.8</v>
      </c>
      <c r="I27" s="215">
        <v>12.4</v>
      </c>
      <c r="J27" s="215">
        <v>12.2</v>
      </c>
      <c r="K27" s="215">
        <v>13.1</v>
      </c>
      <c r="L27" s="215">
        <v>11</v>
      </c>
      <c r="M27" s="215">
        <v>10.6</v>
      </c>
      <c r="N27" s="420">
        <f>SUM(B27:M27)</f>
        <v>142.29999999999998</v>
      </c>
      <c r="O27" s="284">
        <f t="shared" ref="O27:O28" si="0">ROUND(N27/N26*100,1)</f>
        <v>98.9</v>
      </c>
      <c r="P27" s="218"/>
      <c r="Q27" s="394"/>
      <c r="R27" s="394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218</v>
      </c>
      <c r="B28" s="215">
        <v>9.6</v>
      </c>
      <c r="C28" s="215">
        <v>10.1</v>
      </c>
      <c r="D28" s="215">
        <v>12</v>
      </c>
      <c r="E28" s="215">
        <v>12.2</v>
      </c>
      <c r="F28" s="215">
        <v>12.4</v>
      </c>
      <c r="G28" s="215">
        <v>12.6</v>
      </c>
      <c r="H28" s="215">
        <v>12.7</v>
      </c>
      <c r="I28" s="215">
        <v>9.8000000000000007</v>
      </c>
      <c r="J28" s="215">
        <v>11.4</v>
      </c>
      <c r="K28" s="215">
        <v>10.4</v>
      </c>
      <c r="L28" s="215">
        <v>9.5</v>
      </c>
      <c r="M28" s="215">
        <v>11</v>
      </c>
      <c r="N28" s="289">
        <f>SUM(B28:M28)</f>
        <v>133.69999999999999</v>
      </c>
      <c r="O28" s="284">
        <f t="shared" si="0"/>
        <v>94</v>
      </c>
      <c r="P28" s="218"/>
      <c r="Q28" s="394"/>
      <c r="R28" s="394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229</v>
      </c>
      <c r="B29" s="215">
        <v>8.4</v>
      </c>
      <c r="C29" s="215">
        <v>9</v>
      </c>
      <c r="D29" s="215">
        <v>11.3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89</v>
      </c>
      <c r="C53" s="206" t="s">
        <v>90</v>
      </c>
      <c r="D53" s="206" t="s">
        <v>91</v>
      </c>
      <c r="E53" s="206" t="s">
        <v>92</v>
      </c>
      <c r="F53" s="206" t="s">
        <v>93</v>
      </c>
      <c r="G53" s="206" t="s">
        <v>94</v>
      </c>
      <c r="H53" s="206" t="s">
        <v>95</v>
      </c>
      <c r="I53" s="206" t="s">
        <v>96</v>
      </c>
      <c r="J53" s="206" t="s">
        <v>97</v>
      </c>
      <c r="K53" s="206" t="s">
        <v>98</v>
      </c>
      <c r="L53" s="206" t="s">
        <v>99</v>
      </c>
      <c r="M53" s="206" t="s">
        <v>100</v>
      </c>
      <c r="N53" s="283" t="s">
        <v>146</v>
      </c>
      <c r="O53" s="209" t="s">
        <v>148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8.4</v>
      </c>
      <c r="C54" s="215">
        <v>8.5</v>
      </c>
      <c r="D54" s="215">
        <v>9.1999999999999993</v>
      </c>
      <c r="E54" s="215">
        <v>9.1999999999999993</v>
      </c>
      <c r="F54" s="215">
        <v>10.1</v>
      </c>
      <c r="G54" s="215">
        <v>9.8000000000000007</v>
      </c>
      <c r="H54" s="215">
        <v>10</v>
      </c>
      <c r="I54" s="215">
        <v>9.4</v>
      </c>
      <c r="J54" s="215">
        <v>9.6999999999999993</v>
      </c>
      <c r="K54" s="215">
        <v>9.3000000000000007</v>
      </c>
      <c r="L54" s="215">
        <v>10.3</v>
      </c>
      <c r="M54" s="215">
        <v>9.5</v>
      </c>
      <c r="N54" s="289">
        <f>SUM(B54:M54)/12</f>
        <v>9.4500000000000011</v>
      </c>
      <c r="O54" s="284">
        <v>107.6</v>
      </c>
      <c r="P54" s="222"/>
      <c r="Q54" s="388"/>
      <c r="R54" s="388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203</v>
      </c>
      <c r="B55" s="215">
        <v>9.3000000000000007</v>
      </c>
      <c r="C55" s="215">
        <v>10.3</v>
      </c>
      <c r="D55" s="215">
        <v>9.9</v>
      </c>
      <c r="E55" s="215">
        <v>10.9</v>
      </c>
      <c r="F55" s="215">
        <v>11.3</v>
      </c>
      <c r="G55" s="215">
        <v>12.5</v>
      </c>
      <c r="H55" s="215">
        <v>12.3</v>
      </c>
      <c r="I55" s="215">
        <v>13.1</v>
      </c>
      <c r="J55" s="215">
        <v>13</v>
      </c>
      <c r="K55" s="215">
        <v>13.2</v>
      </c>
      <c r="L55" s="215">
        <v>13.4</v>
      </c>
      <c r="M55" s="215">
        <v>12.4</v>
      </c>
      <c r="N55" s="289">
        <f>SUM(B55:M55)/12</f>
        <v>11.799999999999999</v>
      </c>
      <c r="O55" s="284">
        <f t="shared" ref="O55:O57" si="1">ROUND(N55/N54*100,1)</f>
        <v>124.9</v>
      </c>
      <c r="P55" s="222"/>
      <c r="Q55" s="388"/>
      <c r="R55" s="388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206</v>
      </c>
      <c r="B56" s="215">
        <v>12</v>
      </c>
      <c r="C56" s="215">
        <v>10.9</v>
      </c>
      <c r="D56" s="215">
        <v>12</v>
      </c>
      <c r="E56" s="215">
        <v>12.2</v>
      </c>
      <c r="F56" s="215">
        <v>13.6</v>
      </c>
      <c r="G56" s="215">
        <v>14.2</v>
      </c>
      <c r="H56" s="215">
        <v>13.8</v>
      </c>
      <c r="I56" s="215">
        <v>11.5</v>
      </c>
      <c r="J56" s="215">
        <v>12.7</v>
      </c>
      <c r="K56" s="215">
        <v>14</v>
      </c>
      <c r="L56" s="215">
        <v>13.5</v>
      </c>
      <c r="M56" s="215">
        <v>13.1</v>
      </c>
      <c r="N56" s="289">
        <f>SUM(B56:M56)/12</f>
        <v>12.791666666666664</v>
      </c>
      <c r="O56" s="284">
        <f t="shared" si="1"/>
        <v>108.4</v>
      </c>
      <c r="P56" s="222"/>
      <c r="Q56" s="388"/>
      <c r="R56" s="388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218</v>
      </c>
      <c r="B57" s="215">
        <v>11.4</v>
      </c>
      <c r="C57" s="215">
        <v>11.9</v>
      </c>
      <c r="D57" s="215">
        <v>12.6</v>
      </c>
      <c r="E57" s="215">
        <v>11.8</v>
      </c>
      <c r="F57" s="215">
        <v>12.6</v>
      </c>
      <c r="G57" s="215">
        <v>13.9</v>
      </c>
      <c r="H57" s="215">
        <v>14.6</v>
      </c>
      <c r="I57" s="215">
        <v>13.4</v>
      </c>
      <c r="J57" s="215">
        <v>13.4</v>
      </c>
      <c r="K57" s="215">
        <v>12.3</v>
      </c>
      <c r="L57" s="215">
        <v>12.4</v>
      </c>
      <c r="M57" s="215">
        <v>12.2</v>
      </c>
      <c r="N57" s="289">
        <f>SUM(B57:M57)/12</f>
        <v>12.708333333333334</v>
      </c>
      <c r="O57" s="284">
        <f t="shared" si="1"/>
        <v>99.3</v>
      </c>
      <c r="P57" s="222"/>
      <c r="Q57" s="388"/>
      <c r="R57" s="388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229</v>
      </c>
      <c r="B58" s="215">
        <v>12</v>
      </c>
      <c r="C58" s="215">
        <v>11.6</v>
      </c>
      <c r="D58" s="215">
        <v>12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83"/>
      <c r="R58" s="483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84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3" t="s">
        <v>146</v>
      </c>
      <c r="O83" s="209" t="s">
        <v>148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78.599999999999994</v>
      </c>
      <c r="C84" s="208">
        <v>91.1</v>
      </c>
      <c r="D84" s="208">
        <v>107.4</v>
      </c>
      <c r="E84" s="208">
        <v>111.5</v>
      </c>
      <c r="F84" s="208">
        <v>106.9</v>
      </c>
      <c r="G84" s="208">
        <v>112</v>
      </c>
      <c r="H84" s="208">
        <v>110.5</v>
      </c>
      <c r="I84" s="208">
        <v>98.5</v>
      </c>
      <c r="J84" s="208">
        <v>96.5</v>
      </c>
      <c r="K84" s="208">
        <v>103.5</v>
      </c>
      <c r="L84" s="208">
        <v>108.7</v>
      </c>
      <c r="M84" s="208">
        <v>109.6</v>
      </c>
      <c r="N84" s="288">
        <f t="shared" ref="N84:N87" si="2">SUM(B84:M84)/12</f>
        <v>102.89999999999999</v>
      </c>
      <c r="O84" s="294">
        <v>108.5</v>
      </c>
      <c r="P84" s="210"/>
      <c r="Q84" s="398"/>
      <c r="R84" s="398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203</v>
      </c>
      <c r="B85" s="208">
        <v>93.4</v>
      </c>
      <c r="C85" s="208">
        <v>103.1</v>
      </c>
      <c r="D85" s="208">
        <v>116.2</v>
      </c>
      <c r="E85" s="208">
        <v>114.5</v>
      </c>
      <c r="F85" s="208">
        <v>108.1</v>
      </c>
      <c r="G85" s="208">
        <v>109</v>
      </c>
      <c r="H85" s="208">
        <v>112</v>
      </c>
      <c r="I85" s="208">
        <v>96.6</v>
      </c>
      <c r="J85" s="208">
        <v>97</v>
      </c>
      <c r="K85" s="208">
        <v>94.7</v>
      </c>
      <c r="L85" s="208">
        <v>91.3</v>
      </c>
      <c r="M85" s="208">
        <v>89</v>
      </c>
      <c r="N85" s="288">
        <f t="shared" si="2"/>
        <v>102.07499999999999</v>
      </c>
      <c r="O85" s="294">
        <f t="shared" ref="O85:O87" si="3">ROUND(N85/N84*100,1)</f>
        <v>99.2</v>
      </c>
      <c r="P85" s="210"/>
      <c r="Q85" s="398"/>
      <c r="R85" s="398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206</v>
      </c>
      <c r="B86" s="208">
        <v>76</v>
      </c>
      <c r="C86" s="208">
        <v>82.2</v>
      </c>
      <c r="D86" s="208">
        <v>106.4</v>
      </c>
      <c r="E86" s="208">
        <v>101.7</v>
      </c>
      <c r="F86" s="208">
        <v>93.2</v>
      </c>
      <c r="G86" s="208">
        <v>87.3</v>
      </c>
      <c r="H86" s="208">
        <v>106.5</v>
      </c>
      <c r="I86" s="208">
        <v>106.7</v>
      </c>
      <c r="J86" s="208">
        <v>95.6</v>
      </c>
      <c r="K86" s="208">
        <v>93.4</v>
      </c>
      <c r="L86" s="208">
        <v>82.3</v>
      </c>
      <c r="M86" s="208">
        <v>81.7</v>
      </c>
      <c r="N86" s="288">
        <f t="shared" si="2"/>
        <v>92.75</v>
      </c>
      <c r="O86" s="294">
        <f t="shared" si="3"/>
        <v>90.9</v>
      </c>
      <c r="P86" s="210"/>
      <c r="Q86" s="398"/>
      <c r="R86" s="398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218</v>
      </c>
      <c r="B87" s="208">
        <v>85.5</v>
      </c>
      <c r="C87" s="208">
        <v>84.2</v>
      </c>
      <c r="D87" s="208">
        <v>94.9</v>
      </c>
      <c r="E87" s="208">
        <v>103.5</v>
      </c>
      <c r="F87" s="208">
        <v>98</v>
      </c>
      <c r="G87" s="208">
        <v>90.4</v>
      </c>
      <c r="H87" s="208">
        <v>86.4</v>
      </c>
      <c r="I87" s="208">
        <v>73.7</v>
      </c>
      <c r="J87" s="208">
        <v>85</v>
      </c>
      <c r="K87" s="208">
        <v>85.4</v>
      </c>
      <c r="L87" s="208">
        <v>76.400000000000006</v>
      </c>
      <c r="M87" s="208">
        <v>90.2</v>
      </c>
      <c r="N87" s="288">
        <f t="shared" si="2"/>
        <v>87.8</v>
      </c>
      <c r="O87" s="294">
        <f t="shared" si="3"/>
        <v>94.7</v>
      </c>
      <c r="P87" s="210"/>
      <c r="Q87" s="398"/>
      <c r="R87" s="398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229</v>
      </c>
      <c r="B88" s="208">
        <v>70.900000000000006</v>
      </c>
      <c r="C88" s="208">
        <v>78</v>
      </c>
      <c r="D88" s="208">
        <v>93.9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Q88" sqref="Q88"/>
    </sheetView>
  </sheetViews>
  <sheetFormatPr defaultRowHeight="9.9499999999999993" customHeight="1"/>
  <cols>
    <col min="1" max="1" width="7.625" style="313" customWidth="1"/>
    <col min="2" max="13" width="6.125" style="313" customWidth="1"/>
    <col min="14" max="27" width="7.625" style="313" customWidth="1"/>
    <col min="28" max="16384" width="9" style="313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4"/>
      <c r="O14" s="314"/>
    </row>
    <row r="17" spans="1:48" ht="9.9499999999999993" customHeight="1">
      <c r="O17" s="314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4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4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3" t="s">
        <v>145</v>
      </c>
      <c r="O24" s="209" t="s">
        <v>148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14.4</v>
      </c>
      <c r="C25" s="215">
        <v>14.3</v>
      </c>
      <c r="D25" s="215">
        <v>14.8</v>
      </c>
      <c r="E25" s="215">
        <v>15.4</v>
      </c>
      <c r="F25" s="215">
        <v>14</v>
      </c>
      <c r="G25" s="215">
        <v>14.7</v>
      </c>
      <c r="H25" s="215">
        <v>14</v>
      </c>
      <c r="I25" s="215">
        <v>13.2</v>
      </c>
      <c r="J25" s="215">
        <v>15.8</v>
      </c>
      <c r="K25" s="215">
        <v>14.9</v>
      </c>
      <c r="L25" s="215">
        <v>15.2</v>
      </c>
      <c r="M25" s="453">
        <v>14.8</v>
      </c>
      <c r="N25" s="289">
        <f>SUM(B25:M25)</f>
        <v>175.50000000000003</v>
      </c>
      <c r="O25" s="284">
        <v>96.9</v>
      </c>
      <c r="P25" s="218"/>
      <c r="Q25" s="388"/>
      <c r="R25" s="388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203</v>
      </c>
      <c r="B26" s="215">
        <v>14.1</v>
      </c>
      <c r="C26" s="215">
        <v>14.9</v>
      </c>
      <c r="D26" s="215">
        <v>16.399999999999999</v>
      </c>
      <c r="E26" s="215">
        <v>16.100000000000001</v>
      </c>
      <c r="F26" s="215">
        <v>15.5</v>
      </c>
      <c r="G26" s="215">
        <v>16.8</v>
      </c>
      <c r="H26" s="215">
        <v>16.100000000000001</v>
      </c>
      <c r="I26" s="215">
        <v>15</v>
      </c>
      <c r="J26" s="215">
        <v>17.8</v>
      </c>
      <c r="K26" s="215">
        <v>16.899999999999999</v>
      </c>
      <c r="L26" s="215">
        <v>15.7</v>
      </c>
      <c r="M26" s="453">
        <v>15.7</v>
      </c>
      <c r="N26" s="289">
        <f>SUM(B26:M26)</f>
        <v>191</v>
      </c>
      <c r="O26" s="284">
        <f>SUM(N26/N25)*100</f>
        <v>108.83190883190881</v>
      </c>
      <c r="P26" s="218"/>
      <c r="Q26" s="388"/>
      <c r="R26" s="388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206</v>
      </c>
      <c r="B27" s="215">
        <v>14.6</v>
      </c>
      <c r="C27" s="215">
        <v>14.9</v>
      </c>
      <c r="D27" s="215">
        <v>16</v>
      </c>
      <c r="E27" s="215">
        <v>15.6</v>
      </c>
      <c r="F27" s="215">
        <v>15.5</v>
      </c>
      <c r="G27" s="215">
        <v>15.8</v>
      </c>
      <c r="H27" s="215">
        <v>15.8</v>
      </c>
      <c r="I27" s="215">
        <v>15.3</v>
      </c>
      <c r="J27" s="215">
        <v>19.3</v>
      </c>
      <c r="K27" s="215">
        <v>20.3</v>
      </c>
      <c r="L27" s="215">
        <v>21.1</v>
      </c>
      <c r="M27" s="453">
        <v>18.5</v>
      </c>
      <c r="N27" s="391">
        <f>SUM(B27:M27)</f>
        <v>202.7</v>
      </c>
      <c r="O27" s="284">
        <f>SUM(N27/N26)*100</f>
        <v>106.12565445026176</v>
      </c>
      <c r="P27" s="218"/>
      <c r="Q27" s="388"/>
      <c r="R27" s="388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218</v>
      </c>
      <c r="B28" s="215">
        <v>20</v>
      </c>
      <c r="C28" s="215">
        <v>20.100000000000001</v>
      </c>
      <c r="D28" s="215">
        <v>21.2</v>
      </c>
      <c r="E28" s="215">
        <v>22.7</v>
      </c>
      <c r="F28" s="215">
        <v>21.8</v>
      </c>
      <c r="G28" s="215">
        <v>21.8</v>
      </c>
      <c r="H28" s="215">
        <v>23.4</v>
      </c>
      <c r="I28" s="215">
        <v>20.3</v>
      </c>
      <c r="J28" s="215">
        <v>23.3</v>
      </c>
      <c r="K28" s="215">
        <v>22.7</v>
      </c>
      <c r="L28" s="215">
        <v>21.9</v>
      </c>
      <c r="M28" s="453">
        <v>20.8</v>
      </c>
      <c r="N28" s="391">
        <f>SUM(B28:M28)</f>
        <v>260</v>
      </c>
      <c r="O28" s="284">
        <f>SUM(N28/N27)*100</f>
        <v>128.26837691169217</v>
      </c>
      <c r="P28" s="218"/>
      <c r="Q28" s="388"/>
      <c r="R28" s="388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230</v>
      </c>
      <c r="B29" s="215">
        <v>20.3</v>
      </c>
      <c r="C29" s="215">
        <v>21.9</v>
      </c>
      <c r="D29" s="215">
        <v>25.5</v>
      </c>
      <c r="E29" s="215"/>
      <c r="F29" s="215"/>
      <c r="G29" s="215"/>
      <c r="H29" s="215"/>
      <c r="I29" s="215"/>
      <c r="J29" s="215"/>
      <c r="K29" s="215"/>
      <c r="L29" s="215"/>
      <c r="M29" s="453"/>
      <c r="N29" s="391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4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3" t="s">
        <v>146</v>
      </c>
      <c r="O53" s="209" t="s">
        <v>148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22.8</v>
      </c>
      <c r="C54" s="215">
        <v>22.7</v>
      </c>
      <c r="D54" s="215">
        <v>21.7</v>
      </c>
      <c r="E54" s="215">
        <v>21.4</v>
      </c>
      <c r="F54" s="215">
        <v>22</v>
      </c>
      <c r="G54" s="215">
        <v>21.7</v>
      </c>
      <c r="H54" s="215">
        <v>21.6</v>
      </c>
      <c r="I54" s="215">
        <v>21.9</v>
      </c>
      <c r="J54" s="215">
        <v>22.5</v>
      </c>
      <c r="K54" s="215">
        <v>22.3</v>
      </c>
      <c r="L54" s="215">
        <v>22.7</v>
      </c>
      <c r="M54" s="215">
        <v>22.4</v>
      </c>
      <c r="N54" s="289">
        <f t="shared" ref="N54:N57" si="0">SUM(B54:M54)/12</f>
        <v>22.141666666666666</v>
      </c>
      <c r="O54" s="284">
        <v>101.9</v>
      </c>
      <c r="P54" s="218"/>
      <c r="Q54" s="399"/>
      <c r="R54" s="399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203</v>
      </c>
      <c r="B55" s="215">
        <v>22.9</v>
      </c>
      <c r="C55" s="215">
        <v>22.8</v>
      </c>
      <c r="D55" s="215">
        <v>23.1</v>
      </c>
      <c r="E55" s="215">
        <v>23.2</v>
      </c>
      <c r="F55" s="215">
        <v>23</v>
      </c>
      <c r="G55" s="215">
        <v>23.1</v>
      </c>
      <c r="H55" s="215">
        <v>22.7</v>
      </c>
      <c r="I55" s="215">
        <v>22.8</v>
      </c>
      <c r="J55" s="215">
        <v>23.7</v>
      </c>
      <c r="K55" s="215">
        <v>24.1</v>
      </c>
      <c r="L55" s="215">
        <v>24.6</v>
      </c>
      <c r="M55" s="215">
        <v>24.6</v>
      </c>
      <c r="N55" s="289">
        <f t="shared" si="0"/>
        <v>23.383333333333336</v>
      </c>
      <c r="O55" s="284">
        <f>SUM(N55/N54)*100</f>
        <v>105.60782837786979</v>
      </c>
      <c r="P55" s="218"/>
      <c r="Q55" s="399"/>
      <c r="R55" s="399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206</v>
      </c>
      <c r="B56" s="215">
        <v>24.8</v>
      </c>
      <c r="C56" s="215">
        <v>25.3</v>
      </c>
      <c r="D56" s="215">
        <v>24.4</v>
      </c>
      <c r="E56" s="215">
        <v>23.9</v>
      </c>
      <c r="F56" s="215">
        <v>23.3</v>
      </c>
      <c r="G56" s="215">
        <v>23.4</v>
      </c>
      <c r="H56" s="215">
        <v>23.5</v>
      </c>
      <c r="I56" s="215">
        <v>23.2</v>
      </c>
      <c r="J56" s="215">
        <v>26.7</v>
      </c>
      <c r="K56" s="215">
        <v>29.6</v>
      </c>
      <c r="L56" s="215">
        <v>30.7</v>
      </c>
      <c r="M56" s="215">
        <v>29.8</v>
      </c>
      <c r="N56" s="289">
        <f t="shared" si="0"/>
        <v>25.716666666666665</v>
      </c>
      <c r="O56" s="284">
        <f t="shared" ref="O56:O57" si="1">SUM(N56/N55)*100</f>
        <v>109.97861724875264</v>
      </c>
      <c r="P56" s="218"/>
      <c r="Q56" s="399"/>
      <c r="R56" s="399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218</v>
      </c>
      <c r="B57" s="215">
        <v>29.9</v>
      </c>
      <c r="C57" s="215">
        <v>30.7</v>
      </c>
      <c r="D57" s="215">
        <v>30.6</v>
      </c>
      <c r="E57" s="215">
        <v>31.5</v>
      </c>
      <c r="F57" s="215">
        <v>30.7</v>
      </c>
      <c r="G57" s="215">
        <v>30.4</v>
      </c>
      <c r="H57" s="215">
        <v>31.2</v>
      </c>
      <c r="I57" s="215">
        <v>31.6</v>
      </c>
      <c r="J57" s="215">
        <v>30.1</v>
      </c>
      <c r="K57" s="215">
        <v>31.2</v>
      </c>
      <c r="L57" s="215">
        <v>32.200000000000003</v>
      </c>
      <c r="M57" s="215">
        <v>30.2</v>
      </c>
      <c r="N57" s="289">
        <f t="shared" si="0"/>
        <v>30.858333333333331</v>
      </c>
      <c r="O57" s="284">
        <f t="shared" si="1"/>
        <v>119.99351911860012</v>
      </c>
      <c r="P57" s="218"/>
      <c r="Q57" s="399"/>
      <c r="R57" s="399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230</v>
      </c>
      <c r="B58" s="215">
        <v>31.5</v>
      </c>
      <c r="C58" s="215">
        <v>32.5</v>
      </c>
      <c r="D58" s="215">
        <v>33.299999999999997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399"/>
      <c r="R58" s="399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3" t="s">
        <v>146</v>
      </c>
      <c r="O83" s="209" t="s">
        <v>148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62.2</v>
      </c>
      <c r="C84" s="206">
        <v>62.8</v>
      </c>
      <c r="D84" s="206">
        <v>69</v>
      </c>
      <c r="E84" s="206">
        <v>72.2</v>
      </c>
      <c r="F84" s="206">
        <v>63.1</v>
      </c>
      <c r="G84" s="206">
        <v>68</v>
      </c>
      <c r="H84" s="206">
        <v>64.5</v>
      </c>
      <c r="I84" s="206">
        <v>59.7</v>
      </c>
      <c r="J84" s="206">
        <v>70</v>
      </c>
      <c r="K84" s="206">
        <v>67</v>
      </c>
      <c r="L84" s="206">
        <v>66.400000000000006</v>
      </c>
      <c r="M84" s="206">
        <v>66.3</v>
      </c>
      <c r="N84" s="288">
        <f t="shared" ref="N84:N87" si="2">SUM(B84:M84)/12</f>
        <v>65.933333333333323</v>
      </c>
      <c r="O84" s="208">
        <v>94.8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203</v>
      </c>
      <c r="B85" s="206">
        <v>61.1</v>
      </c>
      <c r="C85" s="206">
        <v>65.400000000000006</v>
      </c>
      <c r="D85" s="206">
        <v>70.900000000000006</v>
      </c>
      <c r="E85" s="206">
        <v>69.2</v>
      </c>
      <c r="F85" s="206">
        <v>67.3</v>
      </c>
      <c r="G85" s="206">
        <v>72.8</v>
      </c>
      <c r="H85" s="206">
        <v>71.2</v>
      </c>
      <c r="I85" s="206">
        <v>66</v>
      </c>
      <c r="J85" s="206">
        <v>74.900000000000006</v>
      </c>
      <c r="K85" s="206">
        <v>69.900000000000006</v>
      </c>
      <c r="L85" s="206">
        <v>63.4</v>
      </c>
      <c r="M85" s="206">
        <v>63.8</v>
      </c>
      <c r="N85" s="288">
        <f t="shared" si="2"/>
        <v>67.99166666666666</v>
      </c>
      <c r="O85" s="208">
        <f t="shared" ref="O85:O87" si="3">ROUND(N85/N84*100,1)</f>
        <v>103.1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206</v>
      </c>
      <c r="B86" s="206">
        <v>58.8</v>
      </c>
      <c r="C86" s="206">
        <v>58.5</v>
      </c>
      <c r="D86" s="206">
        <v>66.2</v>
      </c>
      <c r="E86" s="206">
        <v>65.8</v>
      </c>
      <c r="F86" s="206">
        <v>67.099999999999994</v>
      </c>
      <c r="G86" s="206">
        <v>67.3</v>
      </c>
      <c r="H86" s="206">
        <v>67.099999999999994</v>
      </c>
      <c r="I86" s="206">
        <v>66.2</v>
      </c>
      <c r="J86" s="206">
        <v>70.3</v>
      </c>
      <c r="K86" s="206">
        <v>67.099999999999994</v>
      </c>
      <c r="L86" s="206">
        <v>68.2</v>
      </c>
      <c r="M86" s="206">
        <v>62.5</v>
      </c>
      <c r="N86" s="288">
        <f t="shared" si="2"/>
        <v>65.424999999999997</v>
      </c>
      <c r="O86" s="208">
        <f t="shared" si="3"/>
        <v>96.2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218</v>
      </c>
      <c r="B87" s="206">
        <v>67.099999999999994</v>
      </c>
      <c r="C87" s="206">
        <v>65</v>
      </c>
      <c r="D87" s="206">
        <v>69.599999999999994</v>
      </c>
      <c r="E87" s="206">
        <v>71.8</v>
      </c>
      <c r="F87" s="206">
        <v>71.3</v>
      </c>
      <c r="G87" s="206">
        <v>71.900000000000006</v>
      </c>
      <c r="H87" s="206">
        <v>74.599999999999994</v>
      </c>
      <c r="I87" s="206">
        <v>64.2</v>
      </c>
      <c r="J87" s="206">
        <v>77.900000000000006</v>
      </c>
      <c r="K87" s="206">
        <v>72.5</v>
      </c>
      <c r="L87" s="206">
        <v>67.5</v>
      </c>
      <c r="M87" s="206">
        <v>70</v>
      </c>
      <c r="N87" s="288">
        <f t="shared" si="2"/>
        <v>70.283333333333346</v>
      </c>
      <c r="O87" s="208">
        <f t="shared" si="3"/>
        <v>107.4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230</v>
      </c>
      <c r="B88" s="206">
        <v>63.7</v>
      </c>
      <c r="C88" s="206">
        <v>66.900000000000006</v>
      </c>
      <c r="D88" s="206">
        <v>76.400000000000006</v>
      </c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82"/>
      <c r="R88" s="482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workbookViewId="0">
      <selection activeCell="M38" sqref="M38"/>
    </sheetView>
  </sheetViews>
  <sheetFormatPr defaultColWidth="10.625" defaultRowHeight="13.5"/>
  <cols>
    <col min="1" max="1" width="8.5" style="477" customWidth="1"/>
    <col min="2" max="2" width="13.375" style="477" customWidth="1"/>
    <col min="3" max="16384" width="10.625" style="477"/>
  </cols>
  <sheetData>
    <row r="1" spans="1:13" ht="17.25" customHeight="1">
      <c r="A1" s="563" t="s">
        <v>154</v>
      </c>
      <c r="F1" s="201"/>
      <c r="G1" s="201"/>
      <c r="H1" s="201"/>
    </row>
    <row r="2" spans="1:13">
      <c r="A2" s="557"/>
    </row>
    <row r="3" spans="1:13" ht="17.25">
      <c r="A3" s="557"/>
      <c r="C3" s="201"/>
    </row>
    <row r="4" spans="1:13" ht="17.25">
      <c r="A4" s="557"/>
      <c r="J4" s="201"/>
      <c r="K4" s="201"/>
      <c r="L4" s="201"/>
      <c r="M4" s="201"/>
    </row>
    <row r="5" spans="1:13">
      <c r="A5" s="557"/>
    </row>
    <row r="6" spans="1:13">
      <c r="A6" s="557"/>
    </row>
    <row r="7" spans="1:13">
      <c r="A7" s="557"/>
    </row>
    <row r="8" spans="1:13">
      <c r="A8" s="557"/>
    </row>
    <row r="9" spans="1:13">
      <c r="A9" s="557"/>
    </row>
    <row r="10" spans="1:13">
      <c r="A10" s="557"/>
    </row>
    <row r="11" spans="1:13">
      <c r="A11" s="557"/>
    </row>
    <row r="12" spans="1:13">
      <c r="A12" s="557"/>
    </row>
    <row r="13" spans="1:13">
      <c r="A13" s="557"/>
    </row>
    <row r="14" spans="1:13">
      <c r="A14" s="557"/>
    </row>
    <row r="15" spans="1:13">
      <c r="A15" s="557"/>
    </row>
    <row r="16" spans="1:13">
      <c r="A16" s="557"/>
    </row>
    <row r="17" spans="1:15">
      <c r="A17" s="557"/>
    </row>
    <row r="18" spans="1:15">
      <c r="A18" s="557"/>
    </row>
    <row r="19" spans="1:15">
      <c r="A19" s="557"/>
    </row>
    <row r="20" spans="1:15">
      <c r="A20" s="557"/>
    </row>
    <row r="21" spans="1:15">
      <c r="A21" s="557"/>
    </row>
    <row r="22" spans="1:15">
      <c r="A22" s="557"/>
    </row>
    <row r="23" spans="1:15">
      <c r="A23" s="557"/>
    </row>
    <row r="24" spans="1:15">
      <c r="A24" s="557"/>
    </row>
    <row r="25" spans="1:15">
      <c r="A25" s="557"/>
    </row>
    <row r="26" spans="1:15">
      <c r="A26" s="557"/>
    </row>
    <row r="27" spans="1:15">
      <c r="A27" s="557"/>
    </row>
    <row r="28" spans="1:15">
      <c r="A28" s="557"/>
    </row>
    <row r="29" spans="1:15">
      <c r="A29" s="557"/>
      <c r="O29" s="474"/>
    </row>
    <row r="30" spans="1:15">
      <c r="A30" s="557"/>
    </row>
    <row r="31" spans="1:15">
      <c r="A31" s="557"/>
    </row>
    <row r="32" spans="1:15">
      <c r="A32" s="557"/>
    </row>
    <row r="33" spans="1:15">
      <c r="A33" s="557"/>
    </row>
    <row r="34" spans="1:15">
      <c r="A34" s="557"/>
    </row>
    <row r="35" spans="1:15" s="51" customFormat="1" ht="20.100000000000001" customHeight="1">
      <c r="A35" s="557"/>
      <c r="B35" s="504" t="s">
        <v>204</v>
      </c>
      <c r="C35" s="504" t="s">
        <v>144</v>
      </c>
      <c r="D35" s="504" t="s">
        <v>153</v>
      </c>
      <c r="E35" s="504" t="s">
        <v>184</v>
      </c>
      <c r="F35" s="504" t="s">
        <v>185</v>
      </c>
      <c r="G35" s="505" t="s">
        <v>188</v>
      </c>
      <c r="H35" s="506" t="s">
        <v>191</v>
      </c>
      <c r="I35" s="506" t="s">
        <v>196</v>
      </c>
      <c r="J35" s="506" t="s">
        <v>203</v>
      </c>
      <c r="K35" s="506" t="s">
        <v>206</v>
      </c>
      <c r="L35" s="506" t="s">
        <v>213</v>
      </c>
      <c r="M35" s="507" t="s">
        <v>232</v>
      </c>
      <c r="N35" s="56"/>
      <c r="O35" s="203"/>
    </row>
    <row r="36" spans="1:15" ht="25.5" customHeight="1">
      <c r="A36" s="557"/>
      <c r="B36" s="270" t="s">
        <v>130</v>
      </c>
      <c r="C36" s="383">
        <v>101.6</v>
      </c>
      <c r="D36" s="383">
        <v>107.2</v>
      </c>
      <c r="E36" s="383">
        <v>105</v>
      </c>
      <c r="F36" s="383">
        <v>95.8</v>
      </c>
      <c r="G36" s="383">
        <v>99.5</v>
      </c>
      <c r="H36" s="383">
        <v>100.7</v>
      </c>
      <c r="I36" s="383">
        <v>106.9</v>
      </c>
      <c r="J36" s="383">
        <v>108.5</v>
      </c>
      <c r="K36" s="383">
        <v>114.8</v>
      </c>
      <c r="L36" s="383">
        <v>122.6</v>
      </c>
      <c r="M36" s="383">
        <v>123.5</v>
      </c>
      <c r="N36" s="1"/>
      <c r="O36" s="1"/>
    </row>
    <row r="37" spans="1:15" ht="25.5" customHeight="1">
      <c r="A37" s="557"/>
      <c r="B37" s="269" t="s">
        <v>158</v>
      </c>
      <c r="C37" s="383">
        <v>215.3</v>
      </c>
      <c r="D37" s="383">
        <v>214.8</v>
      </c>
      <c r="E37" s="383">
        <v>215</v>
      </c>
      <c r="F37" s="383">
        <v>220.5</v>
      </c>
      <c r="G37" s="383">
        <v>225.3</v>
      </c>
      <c r="H37" s="383">
        <v>226.3</v>
      </c>
      <c r="I37" s="383">
        <v>228.9</v>
      </c>
      <c r="J37" s="383">
        <v>231.8</v>
      </c>
      <c r="K37" s="383">
        <v>234.9</v>
      </c>
      <c r="L37" s="383">
        <v>240.8</v>
      </c>
      <c r="M37" s="383">
        <v>244</v>
      </c>
      <c r="N37" s="1"/>
      <c r="O37" s="1"/>
    </row>
    <row r="38" spans="1:15" ht="24.75" customHeight="1">
      <c r="A38" s="557"/>
      <c r="B38" s="243" t="s">
        <v>157</v>
      </c>
      <c r="C38" s="383">
        <v>174</v>
      </c>
      <c r="D38" s="383">
        <v>174</v>
      </c>
      <c r="E38" s="383">
        <v>174</v>
      </c>
      <c r="F38" s="383">
        <v>173</v>
      </c>
      <c r="G38" s="383">
        <v>171</v>
      </c>
      <c r="H38" s="383">
        <v>171</v>
      </c>
      <c r="I38" s="383">
        <v>171</v>
      </c>
      <c r="J38" s="383">
        <v>171</v>
      </c>
      <c r="K38" s="383">
        <v>170</v>
      </c>
      <c r="L38" s="383">
        <v>171</v>
      </c>
      <c r="M38" s="383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L25" sqref="L25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09"/>
      <c r="B1" s="564" t="s">
        <v>233</v>
      </c>
      <c r="C1" s="564"/>
      <c r="D1" s="564"/>
      <c r="E1" s="564"/>
      <c r="F1" s="564"/>
      <c r="G1" s="565" t="s">
        <v>155</v>
      </c>
      <c r="H1" s="565"/>
      <c r="I1" s="565"/>
      <c r="J1" s="312" t="s">
        <v>132</v>
      </c>
      <c r="K1" s="5"/>
      <c r="M1" s="5" t="s">
        <v>198</v>
      </c>
    </row>
    <row r="2" spans="1:15">
      <c r="A2" s="309"/>
      <c r="B2" s="564"/>
      <c r="C2" s="564"/>
      <c r="D2" s="564"/>
      <c r="E2" s="564"/>
      <c r="F2" s="564"/>
      <c r="G2" s="565"/>
      <c r="H2" s="565"/>
      <c r="I2" s="565"/>
      <c r="J2" s="466">
        <v>191440</v>
      </c>
      <c r="K2" s="7" t="s">
        <v>134</v>
      </c>
      <c r="L2" s="279">
        <f t="shared" ref="L2:L7" si="0">SUM(J2)</f>
        <v>191440</v>
      </c>
      <c r="M2" s="466">
        <v>133443</v>
      </c>
    </row>
    <row r="3" spans="1:15">
      <c r="J3" s="466">
        <v>418657</v>
      </c>
      <c r="K3" s="5" t="s">
        <v>135</v>
      </c>
      <c r="L3" s="279">
        <f t="shared" si="0"/>
        <v>418657</v>
      </c>
      <c r="M3" s="466">
        <v>274925</v>
      </c>
    </row>
    <row r="4" spans="1:15">
      <c r="J4" s="466">
        <v>509136</v>
      </c>
      <c r="K4" s="5" t="s">
        <v>124</v>
      </c>
      <c r="L4" s="279">
        <f t="shared" si="0"/>
        <v>509136</v>
      </c>
      <c r="M4" s="466">
        <v>326149</v>
      </c>
    </row>
    <row r="5" spans="1:15">
      <c r="J5" s="466">
        <v>152430</v>
      </c>
      <c r="K5" s="5" t="s">
        <v>104</v>
      </c>
      <c r="L5" s="279">
        <f t="shared" si="0"/>
        <v>152430</v>
      </c>
      <c r="M5" s="466">
        <v>123297</v>
      </c>
    </row>
    <row r="6" spans="1:15">
      <c r="J6" s="466">
        <v>346000</v>
      </c>
      <c r="K6" s="5" t="s">
        <v>122</v>
      </c>
      <c r="L6" s="279">
        <f t="shared" si="0"/>
        <v>346000</v>
      </c>
      <c r="M6" s="466">
        <v>156063</v>
      </c>
    </row>
    <row r="7" spans="1:15">
      <c r="J7" s="466">
        <v>822307</v>
      </c>
      <c r="K7" s="5" t="s">
        <v>125</v>
      </c>
      <c r="L7" s="279">
        <f t="shared" si="0"/>
        <v>822307</v>
      </c>
      <c r="M7" s="466">
        <v>545107</v>
      </c>
    </row>
    <row r="8" spans="1:15">
      <c r="J8" s="279">
        <f>SUM(J2:J7)</f>
        <v>2439970</v>
      </c>
      <c r="K8" s="5" t="s">
        <v>111</v>
      </c>
      <c r="L8" s="60">
        <f>SUM(L2:L7)</f>
        <v>2439970</v>
      </c>
      <c r="M8" s="536">
        <f>SUM(M2:M7)</f>
        <v>1558984</v>
      </c>
    </row>
    <row r="10" spans="1:15">
      <c r="K10" s="5"/>
      <c r="L10" s="5" t="s">
        <v>198</v>
      </c>
      <c r="M10" s="5" t="s">
        <v>136</v>
      </c>
      <c r="N10" s="5"/>
      <c r="O10" s="5" t="s">
        <v>156</v>
      </c>
    </row>
    <row r="11" spans="1:15">
      <c r="K11" s="7" t="s">
        <v>134</v>
      </c>
      <c r="L11" s="279">
        <f>SUM(M2)</f>
        <v>133443</v>
      </c>
      <c r="M11" s="279">
        <f t="shared" ref="M11:M17" si="1">SUM(N11-L11)</f>
        <v>57997</v>
      </c>
      <c r="N11" s="279">
        <f t="shared" ref="N11:N17" si="2">SUM(L2)</f>
        <v>191440</v>
      </c>
      <c r="O11" s="467">
        <f>SUM(L11/N11)</f>
        <v>0.69704868366067696</v>
      </c>
    </row>
    <row r="12" spans="1:15">
      <c r="K12" s="5" t="s">
        <v>135</v>
      </c>
      <c r="L12" s="279">
        <f t="shared" ref="L12:L17" si="3">SUM(M3)</f>
        <v>274925</v>
      </c>
      <c r="M12" s="279">
        <f t="shared" si="1"/>
        <v>143732</v>
      </c>
      <c r="N12" s="279">
        <f t="shared" si="2"/>
        <v>418657</v>
      </c>
      <c r="O12" s="467">
        <f t="shared" ref="O12:O17" si="4">SUM(L12/N12)</f>
        <v>0.65668315590089266</v>
      </c>
    </row>
    <row r="13" spans="1:15">
      <c r="K13" s="5" t="s">
        <v>124</v>
      </c>
      <c r="L13" s="279">
        <f t="shared" si="3"/>
        <v>326149</v>
      </c>
      <c r="M13" s="279">
        <f t="shared" si="1"/>
        <v>182987</v>
      </c>
      <c r="N13" s="279">
        <f t="shared" si="2"/>
        <v>509136</v>
      </c>
      <c r="O13" s="467">
        <f t="shared" si="4"/>
        <v>0.64059308318406083</v>
      </c>
    </row>
    <row r="14" spans="1:15">
      <c r="K14" s="5" t="s">
        <v>104</v>
      </c>
      <c r="L14" s="279">
        <f t="shared" si="3"/>
        <v>123297</v>
      </c>
      <c r="M14" s="279">
        <f t="shared" si="1"/>
        <v>29133</v>
      </c>
      <c r="N14" s="279">
        <f t="shared" si="2"/>
        <v>152430</v>
      </c>
      <c r="O14" s="467">
        <f t="shared" si="4"/>
        <v>0.80887620547136385</v>
      </c>
    </row>
    <row r="15" spans="1:15">
      <c r="K15" s="5" t="s">
        <v>122</v>
      </c>
      <c r="L15" s="279">
        <f t="shared" si="3"/>
        <v>156063</v>
      </c>
      <c r="M15" s="279">
        <f t="shared" si="1"/>
        <v>189937</v>
      </c>
      <c r="N15" s="279">
        <f t="shared" si="2"/>
        <v>346000</v>
      </c>
      <c r="O15" s="467">
        <f t="shared" si="4"/>
        <v>0.45104913294797688</v>
      </c>
    </row>
    <row r="16" spans="1:15">
      <c r="K16" s="5" t="s">
        <v>125</v>
      </c>
      <c r="L16" s="279">
        <f t="shared" si="3"/>
        <v>545107</v>
      </c>
      <c r="M16" s="279">
        <f t="shared" si="1"/>
        <v>277200</v>
      </c>
      <c r="N16" s="279">
        <f t="shared" si="2"/>
        <v>822307</v>
      </c>
      <c r="O16" s="467">
        <f t="shared" si="4"/>
        <v>0.6628996226470163</v>
      </c>
    </row>
    <row r="17" spans="11:15">
      <c r="K17" s="5" t="s">
        <v>111</v>
      </c>
      <c r="L17" s="279">
        <f t="shared" si="3"/>
        <v>1558984</v>
      </c>
      <c r="M17" s="279">
        <f t="shared" si="1"/>
        <v>880986</v>
      </c>
      <c r="N17" s="279">
        <f t="shared" si="2"/>
        <v>2439970</v>
      </c>
      <c r="O17" s="537">
        <f t="shared" si="4"/>
        <v>0.63893572461956505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137</v>
      </c>
      <c r="B56" s="44"/>
      <c r="C56" s="566" t="s">
        <v>132</v>
      </c>
      <c r="D56" s="567"/>
      <c r="E56" s="566" t="s">
        <v>133</v>
      </c>
      <c r="F56" s="567"/>
      <c r="G56" s="570" t="s">
        <v>138</v>
      </c>
      <c r="H56" s="566" t="s">
        <v>139</v>
      </c>
      <c r="I56" s="567"/>
    </row>
    <row r="57" spans="1:11" ht="14.25">
      <c r="A57" s="45" t="s">
        <v>140</v>
      </c>
      <c r="B57" s="46"/>
      <c r="C57" s="568"/>
      <c r="D57" s="569"/>
      <c r="E57" s="568"/>
      <c r="F57" s="569"/>
      <c r="G57" s="571"/>
      <c r="H57" s="568"/>
      <c r="I57" s="569"/>
    </row>
    <row r="58" spans="1:11" ht="19.5" customHeight="1">
      <c r="A58" s="50" t="s">
        <v>141</v>
      </c>
      <c r="B58" s="47"/>
      <c r="C58" s="574" t="s">
        <v>190</v>
      </c>
      <c r="D58" s="573"/>
      <c r="E58" s="575" t="s">
        <v>231</v>
      </c>
      <c r="F58" s="573"/>
      <c r="G58" s="116">
        <v>15.1</v>
      </c>
      <c r="H58" s="48"/>
      <c r="I58" s="49"/>
    </row>
    <row r="59" spans="1:11" ht="19.5" customHeight="1">
      <c r="A59" s="50" t="s">
        <v>142</v>
      </c>
      <c r="B59" s="47"/>
      <c r="C59" s="572" t="s">
        <v>187</v>
      </c>
      <c r="D59" s="573"/>
      <c r="E59" s="575" t="s">
        <v>234</v>
      </c>
      <c r="F59" s="573"/>
      <c r="G59" s="122">
        <v>30.7</v>
      </c>
      <c r="H59" s="48"/>
      <c r="I59" s="49"/>
    </row>
    <row r="60" spans="1:11" ht="20.100000000000001" customHeight="1">
      <c r="A60" s="50" t="s">
        <v>143</v>
      </c>
      <c r="B60" s="47"/>
      <c r="C60" s="575" t="s">
        <v>212</v>
      </c>
      <c r="D60" s="576"/>
      <c r="E60" s="572" t="s">
        <v>235</v>
      </c>
      <c r="F60" s="573"/>
      <c r="G60" s="116">
        <v>75.5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/>
  <cols>
    <col min="1" max="1" width="7.625" style="478" customWidth="1"/>
    <col min="2" max="10" width="6.125" style="478" customWidth="1"/>
    <col min="11" max="11" width="6.125" style="1" customWidth="1"/>
    <col min="12" max="13" width="6.125" style="478" customWidth="1"/>
    <col min="14" max="14" width="7.625" style="478" customWidth="1"/>
    <col min="15" max="15" width="7.5" style="478" customWidth="1"/>
    <col min="16" max="34" width="7.625" style="478" customWidth="1"/>
    <col min="35" max="41" width="9.625" style="478" customWidth="1"/>
    <col min="42" max="16384" width="4.75" style="478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4"/>
    </row>
    <row r="14" spans="1:19" ht="9.9499999999999993" customHeight="1">
      <c r="R14" s="221"/>
      <c r="S14" s="384"/>
    </row>
    <row r="15" spans="1:19" ht="9.9499999999999993" customHeight="1">
      <c r="R15" s="221"/>
      <c r="S15" s="384"/>
    </row>
    <row r="16" spans="1:19" ht="9.9499999999999993" customHeight="1">
      <c r="R16" s="221"/>
      <c r="S16" s="384"/>
    </row>
    <row r="17" spans="1:35" ht="9.9499999999999993" customHeight="1">
      <c r="R17" s="221"/>
      <c r="S17" s="384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3" t="s">
        <v>149</v>
      </c>
      <c r="O25" s="209" t="s">
        <v>148</v>
      </c>
      <c r="AI25" s="478"/>
    </row>
    <row r="26" spans="1:35" ht="9.9499999999999993" customHeight="1">
      <c r="A26" s="10" t="s">
        <v>196</v>
      </c>
      <c r="B26" s="206">
        <v>61.5</v>
      </c>
      <c r="C26" s="206">
        <v>63.9</v>
      </c>
      <c r="D26" s="208">
        <v>67.2</v>
      </c>
      <c r="E26" s="206">
        <v>66</v>
      </c>
      <c r="F26" s="206">
        <v>64.400000000000006</v>
      </c>
      <c r="G26" s="206">
        <v>68.099999999999994</v>
      </c>
      <c r="H26" s="208">
        <v>70</v>
      </c>
      <c r="I26" s="206">
        <v>62.7</v>
      </c>
      <c r="J26" s="206">
        <v>65.5</v>
      </c>
      <c r="K26" s="206">
        <v>65.2</v>
      </c>
      <c r="L26" s="206">
        <v>67.7</v>
      </c>
      <c r="M26" s="419">
        <v>68.3</v>
      </c>
      <c r="N26" s="420">
        <f t="shared" ref="N26:N29" si="0">SUM(B26:M26)</f>
        <v>790.50000000000011</v>
      </c>
      <c r="O26" s="208">
        <v>101.6</v>
      </c>
    </row>
    <row r="27" spans="1:35" ht="9.9499999999999993" customHeight="1">
      <c r="A27" s="10" t="s">
        <v>203</v>
      </c>
      <c r="B27" s="206">
        <v>62</v>
      </c>
      <c r="C27" s="206">
        <v>64.5</v>
      </c>
      <c r="D27" s="208">
        <v>73.8</v>
      </c>
      <c r="E27" s="206">
        <v>76.400000000000006</v>
      </c>
      <c r="F27" s="206">
        <v>79.2</v>
      </c>
      <c r="G27" s="206">
        <v>78.099999999999994</v>
      </c>
      <c r="H27" s="208">
        <v>77.5</v>
      </c>
      <c r="I27" s="206">
        <v>71.099999999999994</v>
      </c>
      <c r="J27" s="206">
        <v>75.7</v>
      </c>
      <c r="K27" s="206">
        <v>73.3</v>
      </c>
      <c r="L27" s="206">
        <v>72.900000000000006</v>
      </c>
      <c r="M27" s="419">
        <v>75.400000000000006</v>
      </c>
      <c r="N27" s="420">
        <f t="shared" si="0"/>
        <v>879.9</v>
      </c>
      <c r="O27" s="208">
        <f>SUM(N27/N26)*100</f>
        <v>111.30929791271345</v>
      </c>
    </row>
    <row r="28" spans="1:35" ht="9.9499999999999993" customHeight="1">
      <c r="A28" s="10" t="s">
        <v>206</v>
      </c>
      <c r="B28" s="206">
        <v>64.900000000000006</v>
      </c>
      <c r="C28" s="206">
        <v>67.599999999999994</v>
      </c>
      <c r="D28" s="208">
        <v>77.400000000000006</v>
      </c>
      <c r="E28" s="206">
        <v>74</v>
      </c>
      <c r="F28" s="206">
        <v>77</v>
      </c>
      <c r="G28" s="206">
        <v>78.2</v>
      </c>
      <c r="H28" s="208">
        <v>75.400000000000006</v>
      </c>
      <c r="I28" s="206">
        <v>74.8</v>
      </c>
      <c r="J28" s="206">
        <v>77</v>
      </c>
      <c r="K28" s="206">
        <v>80.7</v>
      </c>
      <c r="L28" s="206">
        <v>84.1</v>
      </c>
      <c r="M28" s="419">
        <v>74.400000000000006</v>
      </c>
      <c r="N28" s="420">
        <f t="shared" si="0"/>
        <v>905.5</v>
      </c>
      <c r="O28" s="208">
        <f>SUM(N28/N27)*100</f>
        <v>102.90942152517333</v>
      </c>
    </row>
    <row r="29" spans="1:35" ht="9.9499999999999993" customHeight="1">
      <c r="A29" s="10" t="s">
        <v>218</v>
      </c>
      <c r="B29" s="206">
        <v>74.599999999999994</v>
      </c>
      <c r="C29" s="206">
        <v>75.400000000000006</v>
      </c>
      <c r="D29" s="208">
        <v>81.099999999999994</v>
      </c>
      <c r="E29" s="206">
        <v>81.599999999999994</v>
      </c>
      <c r="F29" s="206">
        <v>80.7</v>
      </c>
      <c r="G29" s="206">
        <v>79.400000000000006</v>
      </c>
      <c r="H29" s="208">
        <v>87.2</v>
      </c>
      <c r="I29" s="206">
        <v>72.599999999999994</v>
      </c>
      <c r="J29" s="206">
        <v>79</v>
      </c>
      <c r="K29" s="206">
        <v>82.8</v>
      </c>
      <c r="L29" s="206">
        <v>76.400000000000006</v>
      </c>
      <c r="M29" s="419">
        <v>76.5</v>
      </c>
      <c r="N29" s="420">
        <f t="shared" si="0"/>
        <v>947.3</v>
      </c>
      <c r="O29" s="208">
        <f>SUM(N29/N28)*100</f>
        <v>104.61623412479292</v>
      </c>
    </row>
    <row r="30" spans="1:35" ht="9.9499999999999993" customHeight="1">
      <c r="A30" s="10" t="s">
        <v>217</v>
      </c>
      <c r="B30" s="206">
        <v>69</v>
      </c>
      <c r="C30" s="206">
        <v>77.5</v>
      </c>
      <c r="D30" s="208">
        <v>84.3</v>
      </c>
      <c r="E30" s="206"/>
      <c r="F30" s="206"/>
      <c r="G30" s="206"/>
      <c r="H30" s="208"/>
      <c r="I30" s="206"/>
      <c r="J30" s="206"/>
      <c r="K30" s="206"/>
      <c r="L30" s="206"/>
      <c r="M30" s="419"/>
      <c r="N30" s="420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3" t="s">
        <v>150</v>
      </c>
      <c r="O55" s="209" t="s">
        <v>148</v>
      </c>
    </row>
    <row r="56" spans="1:27" ht="9.9499999999999993" customHeight="1">
      <c r="A56" s="10" t="s">
        <v>196</v>
      </c>
      <c r="B56" s="206">
        <v>110.5</v>
      </c>
      <c r="C56" s="206">
        <v>112.3</v>
      </c>
      <c r="D56" s="206">
        <v>111.4</v>
      </c>
      <c r="E56" s="206">
        <v>106.4</v>
      </c>
      <c r="F56" s="206">
        <v>108.4</v>
      </c>
      <c r="G56" s="206">
        <v>105.6</v>
      </c>
      <c r="H56" s="206">
        <v>105.1</v>
      </c>
      <c r="I56" s="206">
        <v>103.8</v>
      </c>
      <c r="J56" s="207">
        <v>105.3</v>
      </c>
      <c r="K56" s="206">
        <v>105.5</v>
      </c>
      <c r="L56" s="206">
        <v>106.6</v>
      </c>
      <c r="M56" s="207">
        <v>102.3</v>
      </c>
      <c r="N56" s="288">
        <f t="shared" ref="N56:N59" si="1">SUM(B56:M56)/12</f>
        <v>106.93333333333332</v>
      </c>
      <c r="O56" s="208">
        <v>106.2</v>
      </c>
      <c r="P56" s="21"/>
      <c r="Q56" s="21"/>
    </row>
    <row r="57" spans="1:27" ht="9.9499999999999993" customHeight="1">
      <c r="A57" s="10" t="s">
        <v>203</v>
      </c>
      <c r="B57" s="206">
        <v>104.4</v>
      </c>
      <c r="C57" s="206">
        <v>104.4</v>
      </c>
      <c r="D57" s="206">
        <v>105.2</v>
      </c>
      <c r="E57" s="206">
        <v>107.2</v>
      </c>
      <c r="F57" s="206">
        <v>110.3</v>
      </c>
      <c r="G57" s="206">
        <v>111.5</v>
      </c>
      <c r="H57" s="206">
        <v>107.4</v>
      </c>
      <c r="I57" s="206">
        <v>107.8</v>
      </c>
      <c r="J57" s="207">
        <v>109.6</v>
      </c>
      <c r="K57" s="206">
        <v>111.2</v>
      </c>
      <c r="L57" s="206">
        <v>111.4</v>
      </c>
      <c r="M57" s="207">
        <v>111.9</v>
      </c>
      <c r="N57" s="288">
        <f t="shared" si="1"/>
        <v>108.52500000000002</v>
      </c>
      <c r="O57" s="208">
        <f>SUM(N57/N56)*100</f>
        <v>101.48846633416461</v>
      </c>
      <c r="P57" s="21"/>
      <c r="Q57" s="21"/>
    </row>
    <row r="58" spans="1:27" ht="9.9499999999999993" customHeight="1">
      <c r="A58" s="10" t="s">
        <v>206</v>
      </c>
      <c r="B58" s="206">
        <v>109.8</v>
      </c>
      <c r="C58" s="206">
        <v>111.1</v>
      </c>
      <c r="D58" s="206">
        <v>112.9</v>
      </c>
      <c r="E58" s="206">
        <v>112.6</v>
      </c>
      <c r="F58" s="206">
        <v>115.3</v>
      </c>
      <c r="G58" s="206">
        <v>116.9</v>
      </c>
      <c r="H58" s="206">
        <v>111</v>
      </c>
      <c r="I58" s="206">
        <v>109</v>
      </c>
      <c r="J58" s="207">
        <v>114.4</v>
      </c>
      <c r="K58" s="206">
        <v>118.3</v>
      </c>
      <c r="L58" s="206">
        <v>124.3</v>
      </c>
      <c r="M58" s="207">
        <v>121.6</v>
      </c>
      <c r="N58" s="288">
        <f t="shared" si="1"/>
        <v>114.76666666666665</v>
      </c>
      <c r="O58" s="208">
        <f>SUM(N58/N57)*100</f>
        <v>105.75136297320122</v>
      </c>
      <c r="P58" s="21"/>
      <c r="Q58" s="21"/>
    </row>
    <row r="59" spans="1:27" ht="10.5" customHeight="1">
      <c r="A59" s="10" t="s">
        <v>218</v>
      </c>
      <c r="B59" s="206">
        <v>119.6</v>
      </c>
      <c r="C59" s="206">
        <v>123</v>
      </c>
      <c r="D59" s="206">
        <v>124.9</v>
      </c>
      <c r="E59" s="206">
        <v>120.4</v>
      </c>
      <c r="F59" s="206">
        <v>122.8</v>
      </c>
      <c r="G59" s="206">
        <v>122.8</v>
      </c>
      <c r="H59" s="206">
        <v>126.5</v>
      </c>
      <c r="I59" s="206">
        <v>124.6</v>
      </c>
      <c r="J59" s="207">
        <v>120.4</v>
      </c>
      <c r="K59" s="206">
        <v>123.9</v>
      </c>
      <c r="L59" s="206">
        <v>123.3</v>
      </c>
      <c r="M59" s="207">
        <v>119.5</v>
      </c>
      <c r="N59" s="288">
        <f t="shared" si="1"/>
        <v>122.64166666666667</v>
      </c>
      <c r="O59" s="208">
        <f>SUM(N59/N58)*100</f>
        <v>106.86174847516703</v>
      </c>
      <c r="P59" s="21"/>
      <c r="Q59" s="21"/>
    </row>
    <row r="60" spans="1:27" ht="10.5" customHeight="1">
      <c r="A60" s="10" t="s">
        <v>217</v>
      </c>
      <c r="B60" s="206">
        <v>121.9</v>
      </c>
      <c r="C60" s="206">
        <v>124.4</v>
      </c>
      <c r="D60" s="206">
        <v>124.3</v>
      </c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3" t="s">
        <v>150</v>
      </c>
      <c r="O85" s="209" t="s">
        <v>148</v>
      </c>
    </row>
    <row r="86" spans="1:25" ht="9.9499999999999993" customHeight="1">
      <c r="A86" s="10" t="s">
        <v>196</v>
      </c>
      <c r="B86" s="206">
        <v>54.1</v>
      </c>
      <c r="C86" s="206">
        <v>56.5</v>
      </c>
      <c r="D86" s="206">
        <v>60.5</v>
      </c>
      <c r="E86" s="206">
        <v>62.9</v>
      </c>
      <c r="F86" s="206">
        <v>59</v>
      </c>
      <c r="G86" s="206">
        <v>65</v>
      </c>
      <c r="H86" s="206">
        <v>66.599999999999994</v>
      </c>
      <c r="I86" s="206">
        <v>60.7</v>
      </c>
      <c r="J86" s="207">
        <v>61.9</v>
      </c>
      <c r="K86" s="206">
        <v>61.7</v>
      </c>
      <c r="L86" s="206">
        <v>63.3</v>
      </c>
      <c r="M86" s="207">
        <v>67.400000000000006</v>
      </c>
      <c r="N86" s="288">
        <f t="shared" ref="N86" si="2">SUM(B86:M86)/12</f>
        <v>61.633333333333333</v>
      </c>
      <c r="O86" s="208">
        <v>95.9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203</v>
      </c>
      <c r="B87" s="206">
        <v>59</v>
      </c>
      <c r="C87" s="206">
        <v>61.8</v>
      </c>
      <c r="D87" s="206">
        <v>70</v>
      </c>
      <c r="E87" s="206">
        <v>71.099999999999994</v>
      </c>
      <c r="F87" s="206">
        <v>71.400000000000006</v>
      </c>
      <c r="G87" s="206">
        <v>69.900000000000006</v>
      </c>
      <c r="H87" s="206">
        <v>72.599999999999994</v>
      </c>
      <c r="I87" s="206">
        <v>65.900000000000006</v>
      </c>
      <c r="J87" s="207">
        <v>68.8</v>
      </c>
      <c r="K87" s="206">
        <v>65.7</v>
      </c>
      <c r="L87" s="206">
        <v>65.400000000000006</v>
      </c>
      <c r="M87" s="207">
        <v>67.3</v>
      </c>
      <c r="N87" s="288">
        <f>SUM(B87:M87)/12</f>
        <v>67.408333333333317</v>
      </c>
      <c r="O87" s="208">
        <f t="shared" ref="O87:O88" si="3">SUM(N87/N86)*100</f>
        <v>109.36992969172523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206</v>
      </c>
      <c r="B88" s="206">
        <v>59.5</v>
      </c>
      <c r="C88" s="206">
        <v>60.6</v>
      </c>
      <c r="D88" s="206">
        <v>68.3</v>
      </c>
      <c r="E88" s="206">
        <v>65.8</v>
      </c>
      <c r="F88" s="206">
        <v>66.5</v>
      </c>
      <c r="G88" s="206">
        <v>66.7</v>
      </c>
      <c r="H88" s="206">
        <v>68.8</v>
      </c>
      <c r="I88" s="206">
        <v>68.900000000000006</v>
      </c>
      <c r="J88" s="207">
        <v>66.5</v>
      </c>
      <c r="K88" s="206">
        <v>67.7</v>
      </c>
      <c r="L88" s="206">
        <v>66.8</v>
      </c>
      <c r="M88" s="207">
        <v>61.7</v>
      </c>
      <c r="N88" s="288">
        <f>SUM(B88:M88)/12</f>
        <v>65.650000000000006</v>
      </c>
      <c r="O88" s="208">
        <f t="shared" si="3"/>
        <v>97.391519347261749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218</v>
      </c>
      <c r="B89" s="206">
        <v>62.7</v>
      </c>
      <c r="C89" s="206">
        <v>60.7</v>
      </c>
      <c r="D89" s="206">
        <v>64.7</v>
      </c>
      <c r="E89" s="206">
        <v>68.3</v>
      </c>
      <c r="F89" s="206">
        <v>65.3</v>
      </c>
      <c r="G89" s="206">
        <v>64.7</v>
      </c>
      <c r="H89" s="206">
        <v>68.400000000000006</v>
      </c>
      <c r="I89" s="206">
        <v>58.6</v>
      </c>
      <c r="J89" s="207">
        <v>66.2</v>
      </c>
      <c r="K89" s="206">
        <v>66.3</v>
      </c>
      <c r="L89" s="206">
        <v>62.1</v>
      </c>
      <c r="M89" s="207">
        <v>64.599999999999994</v>
      </c>
      <c r="N89" s="288">
        <f>SUM(B89:M89)/12</f>
        <v>64.38333333333334</v>
      </c>
      <c r="O89" s="208">
        <f>SUM(N89/N88)*100</f>
        <v>98.070576288398073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217</v>
      </c>
      <c r="B90" s="206">
        <v>56.2</v>
      </c>
      <c r="C90" s="206">
        <v>61.9</v>
      </c>
      <c r="D90" s="206">
        <v>67.900000000000006</v>
      </c>
      <c r="E90" s="206"/>
      <c r="F90" s="206"/>
      <c r="G90" s="206"/>
      <c r="H90" s="206"/>
      <c r="I90" s="206"/>
      <c r="J90" s="207"/>
      <c r="K90" s="206"/>
      <c r="L90" s="206"/>
      <c r="M90" s="207"/>
      <c r="N90" s="288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M45" sqref="M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7" t="s">
        <v>236</v>
      </c>
      <c r="B1" s="578"/>
      <c r="C1" s="578"/>
      <c r="D1" s="578"/>
      <c r="E1" s="578"/>
      <c r="F1" s="578"/>
      <c r="G1" s="578"/>
      <c r="M1" s="20"/>
      <c r="N1" s="456" t="s">
        <v>219</v>
      </c>
      <c r="O1" s="155"/>
      <c r="P1" s="58"/>
      <c r="Q1" s="385" t="s">
        <v>210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116607</v>
      </c>
      <c r="K3" s="272">
        <v>1</v>
      </c>
      <c r="L3" s="5">
        <f>SUM(H3)</f>
        <v>33</v>
      </c>
      <c r="M3" s="224" t="s">
        <v>0</v>
      </c>
      <c r="N3" s="17">
        <f>SUM(J3)</f>
        <v>116607</v>
      </c>
      <c r="O3" s="5">
        <f>SUM(H3)</f>
        <v>33</v>
      </c>
      <c r="P3" s="224" t="s">
        <v>0</v>
      </c>
      <c r="Q3" s="273">
        <v>105865</v>
      </c>
    </row>
    <row r="4" spans="1:19" ht="13.5" customHeight="1">
      <c r="H4" s="119">
        <v>36</v>
      </c>
      <c r="I4" s="225" t="s">
        <v>5</v>
      </c>
      <c r="J4" s="17">
        <v>104876</v>
      </c>
      <c r="K4" s="272">
        <v>2</v>
      </c>
      <c r="L4" s="5">
        <f t="shared" ref="L4:L12" si="0">SUM(H4)</f>
        <v>36</v>
      </c>
      <c r="M4" s="225" t="s">
        <v>5</v>
      </c>
      <c r="N4" s="17">
        <f t="shared" ref="N4:N12" si="1">SUM(J4)</f>
        <v>104876</v>
      </c>
      <c r="O4" s="5">
        <f t="shared" ref="O4:O12" si="2">SUM(H4)</f>
        <v>36</v>
      </c>
      <c r="P4" s="225" t="s">
        <v>5</v>
      </c>
      <c r="Q4" s="125">
        <v>82202</v>
      </c>
    </row>
    <row r="5" spans="1:19" ht="13.5" customHeight="1">
      <c r="H5" s="119">
        <v>26</v>
      </c>
      <c r="I5" s="224" t="s">
        <v>31</v>
      </c>
      <c r="J5" s="17">
        <v>104197</v>
      </c>
      <c r="K5" s="272">
        <v>3</v>
      </c>
      <c r="L5" s="5">
        <f t="shared" si="0"/>
        <v>26</v>
      </c>
      <c r="M5" s="224" t="s">
        <v>31</v>
      </c>
      <c r="N5" s="17">
        <f t="shared" si="1"/>
        <v>104197</v>
      </c>
      <c r="O5" s="5">
        <f t="shared" si="2"/>
        <v>26</v>
      </c>
      <c r="P5" s="224" t="s">
        <v>31</v>
      </c>
      <c r="Q5" s="125">
        <v>109853</v>
      </c>
      <c r="S5" s="58"/>
    </row>
    <row r="6" spans="1:19" ht="13.5" customHeight="1">
      <c r="H6" s="119">
        <v>34</v>
      </c>
      <c r="I6" s="224" t="s">
        <v>1</v>
      </c>
      <c r="J6" s="303">
        <v>64109</v>
      </c>
      <c r="K6" s="272">
        <v>4</v>
      </c>
      <c r="L6" s="5">
        <f t="shared" si="0"/>
        <v>34</v>
      </c>
      <c r="M6" s="224" t="s">
        <v>1</v>
      </c>
      <c r="N6" s="17">
        <f t="shared" si="1"/>
        <v>64109</v>
      </c>
      <c r="O6" s="5">
        <f t="shared" si="2"/>
        <v>34</v>
      </c>
      <c r="P6" s="224" t="s">
        <v>1</v>
      </c>
      <c r="Q6" s="125">
        <v>51362</v>
      </c>
    </row>
    <row r="7" spans="1:19" ht="13.5" customHeight="1">
      <c r="H7" s="119">
        <v>17</v>
      </c>
      <c r="I7" s="224" t="s">
        <v>22</v>
      </c>
      <c r="J7" s="17">
        <v>64091</v>
      </c>
      <c r="K7" s="272">
        <v>5</v>
      </c>
      <c r="L7" s="5">
        <f t="shared" si="0"/>
        <v>17</v>
      </c>
      <c r="M7" s="224" t="s">
        <v>22</v>
      </c>
      <c r="N7" s="17">
        <f t="shared" si="1"/>
        <v>64091</v>
      </c>
      <c r="O7" s="5">
        <f t="shared" si="2"/>
        <v>17</v>
      </c>
      <c r="P7" s="224" t="s">
        <v>22</v>
      </c>
      <c r="Q7" s="125">
        <v>56398</v>
      </c>
    </row>
    <row r="8" spans="1:19" ht="13.5" customHeight="1">
      <c r="G8" s="521"/>
      <c r="H8" s="119">
        <v>16</v>
      </c>
      <c r="I8" s="224" t="s">
        <v>3</v>
      </c>
      <c r="J8" s="126">
        <v>53033</v>
      </c>
      <c r="K8" s="272">
        <v>6</v>
      </c>
      <c r="L8" s="5">
        <f t="shared" si="0"/>
        <v>16</v>
      </c>
      <c r="M8" s="224" t="s">
        <v>3</v>
      </c>
      <c r="N8" s="17">
        <f t="shared" si="1"/>
        <v>53033</v>
      </c>
      <c r="O8" s="5">
        <f t="shared" si="2"/>
        <v>16</v>
      </c>
      <c r="P8" s="224" t="s">
        <v>3</v>
      </c>
      <c r="Q8" s="125">
        <v>74421</v>
      </c>
    </row>
    <row r="9" spans="1:19" ht="13.5" customHeight="1">
      <c r="H9" s="544">
        <v>40</v>
      </c>
      <c r="I9" s="305" t="s">
        <v>2</v>
      </c>
      <c r="J9" s="17">
        <v>52108</v>
      </c>
      <c r="K9" s="272">
        <v>7</v>
      </c>
      <c r="L9" s="5">
        <f t="shared" si="0"/>
        <v>40</v>
      </c>
      <c r="M9" s="305" t="s">
        <v>2</v>
      </c>
      <c r="N9" s="17">
        <f t="shared" si="1"/>
        <v>52108</v>
      </c>
      <c r="O9" s="5">
        <f t="shared" si="2"/>
        <v>40</v>
      </c>
      <c r="P9" s="305" t="s">
        <v>2</v>
      </c>
      <c r="Q9" s="125">
        <v>61804</v>
      </c>
    </row>
    <row r="10" spans="1:19" ht="13.5" customHeight="1">
      <c r="G10" s="521"/>
      <c r="H10" s="119">
        <v>38</v>
      </c>
      <c r="I10" s="224" t="s">
        <v>39</v>
      </c>
      <c r="J10" s="17">
        <v>45598</v>
      </c>
      <c r="K10" s="272">
        <v>8</v>
      </c>
      <c r="L10" s="5">
        <f t="shared" si="0"/>
        <v>38</v>
      </c>
      <c r="M10" s="224" t="s">
        <v>39</v>
      </c>
      <c r="N10" s="17">
        <f t="shared" si="1"/>
        <v>45598</v>
      </c>
      <c r="O10" s="5">
        <f t="shared" si="2"/>
        <v>38</v>
      </c>
      <c r="P10" s="224" t="s">
        <v>39</v>
      </c>
      <c r="Q10" s="125">
        <v>24596</v>
      </c>
    </row>
    <row r="11" spans="1:19" ht="13.5" customHeight="1">
      <c r="H11" s="194">
        <v>13</v>
      </c>
      <c r="I11" s="227" t="s">
        <v>7</v>
      </c>
      <c r="J11" s="193">
        <v>37597</v>
      </c>
      <c r="K11" s="272">
        <v>9</v>
      </c>
      <c r="L11" s="5">
        <f t="shared" si="0"/>
        <v>13</v>
      </c>
      <c r="M11" s="227" t="s">
        <v>7</v>
      </c>
      <c r="N11" s="17">
        <f t="shared" si="1"/>
        <v>37597</v>
      </c>
      <c r="O11" s="5">
        <f t="shared" si="2"/>
        <v>13</v>
      </c>
      <c r="P11" s="227" t="s">
        <v>7</v>
      </c>
      <c r="Q11" s="125">
        <v>42997</v>
      </c>
    </row>
    <row r="12" spans="1:19" ht="13.5" customHeight="1" thickBot="1">
      <c r="H12" s="376">
        <v>24</v>
      </c>
      <c r="I12" s="462" t="s">
        <v>29</v>
      </c>
      <c r="J12" s="545">
        <v>32038</v>
      </c>
      <c r="K12" s="271">
        <v>10</v>
      </c>
      <c r="L12" s="5">
        <f t="shared" si="0"/>
        <v>24</v>
      </c>
      <c r="M12" s="462" t="s">
        <v>29</v>
      </c>
      <c r="N12" s="160">
        <f t="shared" si="1"/>
        <v>32038</v>
      </c>
      <c r="O12" s="18">
        <f t="shared" si="2"/>
        <v>24</v>
      </c>
      <c r="P12" s="462" t="s">
        <v>29</v>
      </c>
      <c r="Q12" s="274">
        <v>32507</v>
      </c>
    </row>
    <row r="13" spans="1:19" ht="13.5" customHeight="1" thickTop="1" thickBot="1">
      <c r="H13" s="168">
        <v>25</v>
      </c>
      <c r="I13" s="246" t="s">
        <v>30</v>
      </c>
      <c r="J13" s="538">
        <v>31886</v>
      </c>
      <c r="K13" s="147"/>
      <c r="L13" s="113"/>
      <c r="M13" s="228"/>
      <c r="N13" s="464">
        <f>SUM(J43)</f>
        <v>843415</v>
      </c>
      <c r="O13" s="5"/>
      <c r="P13" s="375" t="s">
        <v>182</v>
      </c>
      <c r="Q13" s="276">
        <v>811366</v>
      </c>
    </row>
    <row r="14" spans="1:19" ht="13.5" customHeight="1">
      <c r="B14" s="24"/>
      <c r="G14" s="1"/>
      <c r="H14" s="119">
        <v>31</v>
      </c>
      <c r="I14" s="224" t="s">
        <v>126</v>
      </c>
      <c r="J14" s="17">
        <v>25591</v>
      </c>
      <c r="K14" s="147"/>
      <c r="L14" s="31"/>
      <c r="N14" t="s">
        <v>66</v>
      </c>
      <c r="O14"/>
    </row>
    <row r="15" spans="1:19" ht="13.5" customHeight="1">
      <c r="H15" s="119">
        <v>3</v>
      </c>
      <c r="I15" s="224" t="s">
        <v>11</v>
      </c>
      <c r="J15" s="17">
        <v>23837</v>
      </c>
      <c r="K15" s="147"/>
      <c r="L15" s="31"/>
      <c r="M15" s="1" t="s">
        <v>222</v>
      </c>
      <c r="N15" s="19"/>
      <c r="O15"/>
      <c r="P15" s="456" t="s">
        <v>223</v>
      </c>
      <c r="Q15" s="124" t="s">
        <v>70</v>
      </c>
    </row>
    <row r="16" spans="1:19" ht="13.5" customHeight="1">
      <c r="B16" s="1"/>
      <c r="C16" s="19"/>
      <c r="D16" s="1"/>
      <c r="E16" s="22"/>
      <c r="F16" s="1"/>
      <c r="H16" s="119">
        <v>37</v>
      </c>
      <c r="I16" s="224" t="s">
        <v>38</v>
      </c>
      <c r="J16" s="17">
        <v>13030</v>
      </c>
      <c r="K16" s="147"/>
      <c r="L16" s="5">
        <f>SUM(L3)</f>
        <v>33</v>
      </c>
      <c r="M16" s="17">
        <f>SUM(N3)</f>
        <v>116607</v>
      </c>
      <c r="N16" s="224" t="s">
        <v>0</v>
      </c>
      <c r="O16" s="5">
        <f>SUM(O3)</f>
        <v>33</v>
      </c>
      <c r="P16" s="17">
        <f>SUM(M16)</f>
        <v>116607</v>
      </c>
      <c r="Q16" s="380">
        <v>90756</v>
      </c>
      <c r="R16" s="114"/>
    </row>
    <row r="17" spans="2:20" ht="13.5" customHeight="1">
      <c r="B17" s="1"/>
      <c r="C17" s="19"/>
      <c r="D17" s="1"/>
      <c r="E17" s="22"/>
      <c r="F17" s="1"/>
      <c r="H17" s="119">
        <v>15</v>
      </c>
      <c r="I17" s="224" t="s">
        <v>21</v>
      </c>
      <c r="J17" s="17">
        <v>11430</v>
      </c>
      <c r="K17" s="147"/>
      <c r="L17" s="5">
        <f t="shared" ref="L17:L25" si="3">SUM(L4)</f>
        <v>36</v>
      </c>
      <c r="M17" s="17">
        <f t="shared" ref="M17:M25" si="4">SUM(N4)</f>
        <v>104876</v>
      </c>
      <c r="N17" s="225" t="s">
        <v>5</v>
      </c>
      <c r="O17" s="5">
        <f t="shared" ref="O17:O25" si="5">SUM(O4)</f>
        <v>36</v>
      </c>
      <c r="P17" s="17">
        <f t="shared" ref="P17:P25" si="6">SUM(M17)</f>
        <v>104876</v>
      </c>
      <c r="Q17" s="381">
        <v>83404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14</v>
      </c>
      <c r="I18" s="224" t="s">
        <v>20</v>
      </c>
      <c r="J18" s="17">
        <v>10643</v>
      </c>
      <c r="K18" s="147"/>
      <c r="L18" s="5">
        <f t="shared" si="3"/>
        <v>26</v>
      </c>
      <c r="M18" s="17">
        <f t="shared" si="4"/>
        <v>104197</v>
      </c>
      <c r="N18" s="224" t="s">
        <v>31</v>
      </c>
      <c r="O18" s="5">
        <f t="shared" si="5"/>
        <v>26</v>
      </c>
      <c r="P18" s="17">
        <f t="shared" si="6"/>
        <v>104197</v>
      </c>
      <c r="Q18" s="381">
        <v>87859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02"/>
      <c r="H19" s="119">
        <v>9</v>
      </c>
      <c r="I19" s="457" t="s">
        <v>201</v>
      </c>
      <c r="J19" s="17">
        <v>8485</v>
      </c>
      <c r="L19" s="5">
        <f t="shared" si="3"/>
        <v>34</v>
      </c>
      <c r="M19" s="17">
        <f t="shared" si="4"/>
        <v>64109</v>
      </c>
      <c r="N19" s="224" t="s">
        <v>1</v>
      </c>
      <c r="O19" s="5">
        <f t="shared" si="5"/>
        <v>34</v>
      </c>
      <c r="P19" s="17">
        <f t="shared" si="6"/>
        <v>64109</v>
      </c>
      <c r="Q19" s="381">
        <v>52566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21</v>
      </c>
      <c r="I20" s="457" t="s">
        <v>193</v>
      </c>
      <c r="J20" s="17">
        <v>6615</v>
      </c>
      <c r="L20" s="5">
        <f t="shared" si="3"/>
        <v>17</v>
      </c>
      <c r="M20" s="17">
        <f t="shared" si="4"/>
        <v>64091</v>
      </c>
      <c r="N20" s="224" t="s">
        <v>22</v>
      </c>
      <c r="O20" s="5">
        <f t="shared" si="5"/>
        <v>17</v>
      </c>
      <c r="P20" s="17">
        <f t="shared" si="6"/>
        <v>64091</v>
      </c>
      <c r="Q20" s="381">
        <v>48092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11</v>
      </c>
      <c r="I21" s="224" t="s">
        <v>18</v>
      </c>
      <c r="J21" s="303">
        <v>6117</v>
      </c>
      <c r="L21" s="5">
        <f t="shared" si="3"/>
        <v>16</v>
      </c>
      <c r="M21" s="17">
        <f t="shared" si="4"/>
        <v>53033</v>
      </c>
      <c r="N21" s="224" t="s">
        <v>3</v>
      </c>
      <c r="O21" s="5">
        <f t="shared" si="5"/>
        <v>16</v>
      </c>
      <c r="P21" s="17">
        <f t="shared" si="6"/>
        <v>53033</v>
      </c>
      <c r="Q21" s="381">
        <v>54415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1</v>
      </c>
      <c r="I22" s="224" t="s">
        <v>4</v>
      </c>
      <c r="J22" s="17">
        <v>5673</v>
      </c>
      <c r="K22" s="19"/>
      <c r="L22" s="5">
        <f t="shared" si="3"/>
        <v>40</v>
      </c>
      <c r="M22" s="17">
        <f t="shared" si="4"/>
        <v>52108</v>
      </c>
      <c r="N22" s="305" t="s">
        <v>2</v>
      </c>
      <c r="O22" s="5">
        <f t="shared" si="5"/>
        <v>40</v>
      </c>
      <c r="P22" s="17">
        <f t="shared" si="6"/>
        <v>52108</v>
      </c>
      <c r="Q22" s="381">
        <v>54163</v>
      </c>
      <c r="R22" s="114"/>
    </row>
    <row r="23" spans="2:20" ht="13.5" customHeight="1">
      <c r="B23" s="23"/>
      <c r="C23" s="19"/>
      <c r="D23" s="1"/>
      <c r="E23" s="22"/>
      <c r="F23" s="1"/>
      <c r="H23" s="119">
        <v>2</v>
      </c>
      <c r="I23" s="224" t="s">
        <v>6</v>
      </c>
      <c r="J23" s="17">
        <v>5661</v>
      </c>
      <c r="K23" s="19"/>
      <c r="L23" s="5">
        <f t="shared" si="3"/>
        <v>38</v>
      </c>
      <c r="M23" s="17">
        <f t="shared" si="4"/>
        <v>45598</v>
      </c>
      <c r="N23" s="224" t="s">
        <v>39</v>
      </c>
      <c r="O23" s="5">
        <f t="shared" si="5"/>
        <v>38</v>
      </c>
      <c r="P23" s="17">
        <f t="shared" si="6"/>
        <v>45598</v>
      </c>
      <c r="Q23" s="381">
        <v>27742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4" t="s">
        <v>27</v>
      </c>
      <c r="J24" s="303">
        <v>3861</v>
      </c>
      <c r="K24" s="19"/>
      <c r="L24" s="5">
        <f t="shared" si="3"/>
        <v>13</v>
      </c>
      <c r="M24" s="17">
        <f t="shared" si="4"/>
        <v>37597</v>
      </c>
      <c r="N24" s="227" t="s">
        <v>7</v>
      </c>
      <c r="O24" s="5">
        <f t="shared" si="5"/>
        <v>13</v>
      </c>
      <c r="P24" s="17">
        <f t="shared" si="6"/>
        <v>37597</v>
      </c>
      <c r="Q24" s="381">
        <v>37908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39</v>
      </c>
      <c r="I25" s="224" t="s">
        <v>40</v>
      </c>
      <c r="J25" s="17">
        <v>3104</v>
      </c>
      <c r="K25" s="19"/>
      <c r="L25" s="18">
        <f t="shared" si="3"/>
        <v>24</v>
      </c>
      <c r="M25" s="160">
        <f t="shared" si="4"/>
        <v>32038</v>
      </c>
      <c r="N25" s="462" t="s">
        <v>29</v>
      </c>
      <c r="O25" s="18">
        <f t="shared" si="5"/>
        <v>24</v>
      </c>
      <c r="P25" s="160">
        <f t="shared" si="6"/>
        <v>32038</v>
      </c>
      <c r="Q25" s="382">
        <v>39532</v>
      </c>
      <c r="R25" s="178" t="s">
        <v>81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30</v>
      </c>
      <c r="I26" s="224" t="s">
        <v>34</v>
      </c>
      <c r="J26" s="17">
        <v>2090</v>
      </c>
      <c r="K26" s="19"/>
      <c r="L26" s="161"/>
      <c r="M26" s="226">
        <f>SUM(J43-(M16+M17+M18+M19+M20+M21+M22+M23+M24+M25))</f>
        <v>169161</v>
      </c>
      <c r="N26" s="304" t="s">
        <v>46</v>
      </c>
      <c r="O26" s="162"/>
      <c r="P26" s="226">
        <f>SUM(M26)</f>
        <v>169161</v>
      </c>
      <c r="Q26" s="226"/>
      <c r="R26" s="247">
        <v>774735</v>
      </c>
      <c r="T26" s="33"/>
    </row>
    <row r="27" spans="2:20" ht="13.5" customHeight="1">
      <c r="H27" s="119">
        <v>18</v>
      </c>
      <c r="I27" s="224" t="s">
        <v>23</v>
      </c>
      <c r="J27" s="17">
        <v>1995</v>
      </c>
      <c r="K27" s="19"/>
      <c r="M27" s="58" t="s">
        <v>220</v>
      </c>
      <c r="N27" s="58"/>
      <c r="O27" s="155"/>
      <c r="P27" s="156" t="s">
        <v>221</v>
      </c>
    </row>
    <row r="28" spans="2:20" ht="13.5" customHeight="1">
      <c r="G28" s="21"/>
      <c r="H28" s="119">
        <v>12</v>
      </c>
      <c r="I28" s="224" t="s">
        <v>19</v>
      </c>
      <c r="J28" s="17">
        <v>1809</v>
      </c>
      <c r="K28" s="19"/>
      <c r="M28" s="125">
        <f t="shared" ref="M28:M37" si="7">SUM(Q3)</f>
        <v>105865</v>
      </c>
      <c r="N28" s="224" t="s">
        <v>0</v>
      </c>
      <c r="O28" s="5">
        <f>SUM(L3)</f>
        <v>33</v>
      </c>
      <c r="P28" s="125">
        <f t="shared" ref="P28:P37" si="8">SUM(Q3)</f>
        <v>105865</v>
      </c>
    </row>
    <row r="29" spans="2:20" ht="13.5" customHeight="1">
      <c r="H29" s="119">
        <v>29</v>
      </c>
      <c r="I29" s="224" t="s">
        <v>116</v>
      </c>
      <c r="J29" s="17">
        <v>1431</v>
      </c>
      <c r="K29" s="19"/>
      <c r="M29" s="125">
        <f t="shared" si="7"/>
        <v>82202</v>
      </c>
      <c r="N29" s="225" t="s">
        <v>5</v>
      </c>
      <c r="O29" s="5">
        <f t="shared" ref="O29:O37" si="9">SUM(L4)</f>
        <v>36</v>
      </c>
      <c r="P29" s="125">
        <f t="shared" si="8"/>
        <v>82202</v>
      </c>
    </row>
    <row r="30" spans="2:20" ht="13.5" customHeight="1">
      <c r="H30" s="119">
        <v>35</v>
      </c>
      <c r="I30" s="224" t="s">
        <v>37</v>
      </c>
      <c r="J30" s="193">
        <v>1273</v>
      </c>
      <c r="K30" s="19"/>
      <c r="M30" s="125">
        <f t="shared" si="7"/>
        <v>109853</v>
      </c>
      <c r="N30" s="224" t="s">
        <v>31</v>
      </c>
      <c r="O30" s="5">
        <f t="shared" si="9"/>
        <v>26</v>
      </c>
      <c r="P30" s="125">
        <f t="shared" si="8"/>
        <v>109853</v>
      </c>
    </row>
    <row r="31" spans="2:20" ht="13.5" customHeight="1">
      <c r="H31" s="119">
        <v>8</v>
      </c>
      <c r="I31" s="224" t="s">
        <v>16</v>
      </c>
      <c r="J31" s="17">
        <v>1026</v>
      </c>
      <c r="K31" s="19"/>
      <c r="M31" s="125">
        <f t="shared" si="7"/>
        <v>51362</v>
      </c>
      <c r="N31" s="224" t="s">
        <v>1</v>
      </c>
      <c r="O31" s="5">
        <f t="shared" si="9"/>
        <v>34</v>
      </c>
      <c r="P31" s="125">
        <f t="shared" si="8"/>
        <v>51362</v>
      </c>
    </row>
    <row r="32" spans="2:20" ht="13.5" customHeight="1">
      <c r="H32" s="119">
        <v>23</v>
      </c>
      <c r="I32" s="224" t="s">
        <v>28</v>
      </c>
      <c r="J32" s="17">
        <v>627</v>
      </c>
      <c r="K32" s="19"/>
      <c r="M32" s="125">
        <f t="shared" si="7"/>
        <v>56398</v>
      </c>
      <c r="N32" s="224" t="s">
        <v>22</v>
      </c>
      <c r="O32" s="5">
        <f t="shared" si="9"/>
        <v>17</v>
      </c>
      <c r="P32" s="125">
        <f t="shared" si="8"/>
        <v>56398</v>
      </c>
      <c r="S32" s="14"/>
    </row>
    <row r="33" spans="7:21" ht="13.5" customHeight="1">
      <c r="G33" s="522"/>
      <c r="H33" s="119">
        <v>6</v>
      </c>
      <c r="I33" s="224" t="s">
        <v>14</v>
      </c>
      <c r="J33" s="17">
        <v>622</v>
      </c>
      <c r="K33" s="19"/>
      <c r="M33" s="125">
        <f t="shared" si="7"/>
        <v>74421</v>
      </c>
      <c r="N33" s="224" t="s">
        <v>3</v>
      </c>
      <c r="O33" s="5">
        <f t="shared" si="9"/>
        <v>16</v>
      </c>
      <c r="P33" s="125">
        <f t="shared" si="8"/>
        <v>74421</v>
      </c>
      <c r="S33" s="33"/>
      <c r="T33" s="33"/>
    </row>
    <row r="34" spans="7:21" ht="13.5" customHeight="1">
      <c r="H34" s="119">
        <v>27</v>
      </c>
      <c r="I34" s="224" t="s">
        <v>32</v>
      </c>
      <c r="J34" s="193">
        <v>567</v>
      </c>
      <c r="K34" s="19"/>
      <c r="M34" s="125">
        <f t="shared" si="7"/>
        <v>61804</v>
      </c>
      <c r="N34" s="305" t="s">
        <v>2</v>
      </c>
      <c r="O34" s="5">
        <f t="shared" si="9"/>
        <v>40</v>
      </c>
      <c r="P34" s="125">
        <f t="shared" si="8"/>
        <v>61804</v>
      </c>
      <c r="S34" s="33"/>
      <c r="T34" s="33"/>
    </row>
    <row r="35" spans="7:21" ht="13.5" customHeight="1">
      <c r="H35" s="119">
        <v>4</v>
      </c>
      <c r="I35" s="224" t="s">
        <v>12</v>
      </c>
      <c r="J35" s="303">
        <v>542</v>
      </c>
      <c r="K35" s="19"/>
      <c r="M35" s="125">
        <f t="shared" si="7"/>
        <v>24596</v>
      </c>
      <c r="N35" s="224" t="s">
        <v>39</v>
      </c>
      <c r="O35" s="5">
        <f t="shared" si="9"/>
        <v>38</v>
      </c>
      <c r="P35" s="125">
        <f t="shared" si="8"/>
        <v>24596</v>
      </c>
      <c r="S35" s="33"/>
    </row>
    <row r="36" spans="7:21" ht="13.5" customHeight="1">
      <c r="H36" s="119">
        <v>32</v>
      </c>
      <c r="I36" s="224" t="s">
        <v>36</v>
      </c>
      <c r="J36" s="193">
        <v>496</v>
      </c>
      <c r="K36" s="19"/>
      <c r="M36" s="125">
        <f t="shared" si="7"/>
        <v>42997</v>
      </c>
      <c r="N36" s="227" t="s">
        <v>7</v>
      </c>
      <c r="O36" s="5">
        <f t="shared" si="9"/>
        <v>13</v>
      </c>
      <c r="P36" s="125">
        <f t="shared" si="8"/>
        <v>42997</v>
      </c>
      <c r="S36" s="33"/>
    </row>
    <row r="37" spans="7:21" ht="13.5" customHeight="1" thickBot="1">
      <c r="H37" s="119">
        <v>19</v>
      </c>
      <c r="I37" s="224" t="s">
        <v>24</v>
      </c>
      <c r="J37" s="17">
        <v>285</v>
      </c>
      <c r="K37" s="19"/>
      <c r="M37" s="159">
        <f t="shared" si="7"/>
        <v>32507</v>
      </c>
      <c r="N37" s="462" t="s">
        <v>29</v>
      </c>
      <c r="O37" s="18">
        <f t="shared" si="9"/>
        <v>24</v>
      </c>
      <c r="P37" s="159">
        <f t="shared" si="8"/>
        <v>32507</v>
      </c>
      <c r="S37" s="33"/>
    </row>
    <row r="38" spans="7:21" ht="13.5" customHeight="1" thickTop="1">
      <c r="G38" s="502"/>
      <c r="H38" s="119">
        <v>5</v>
      </c>
      <c r="I38" s="224" t="s">
        <v>13</v>
      </c>
      <c r="J38" s="303">
        <v>203</v>
      </c>
      <c r="K38" s="19"/>
      <c r="M38" s="470">
        <f>SUM(Q13-(Q3+Q4+Q5+Q6+Q7+Q8+Q9+Q10+Q11+Q12))</f>
        <v>169361</v>
      </c>
      <c r="N38" s="471" t="s">
        <v>197</v>
      </c>
      <c r="O38" s="472"/>
      <c r="P38" s="473">
        <f>SUM(M38)</f>
        <v>169361</v>
      </c>
      <c r="U38" s="33"/>
    </row>
    <row r="39" spans="7:21" ht="13.5" customHeight="1">
      <c r="H39" s="119">
        <v>20</v>
      </c>
      <c r="I39" s="224" t="s">
        <v>25</v>
      </c>
      <c r="J39" s="126">
        <v>139</v>
      </c>
      <c r="K39" s="19"/>
      <c r="P39" s="33"/>
    </row>
    <row r="40" spans="7:21" ht="13.5" customHeight="1">
      <c r="H40" s="119">
        <v>10</v>
      </c>
      <c r="I40" s="224" t="s">
        <v>17</v>
      </c>
      <c r="J40" s="17">
        <v>96</v>
      </c>
      <c r="K40" s="19"/>
    </row>
    <row r="41" spans="7:21" ht="13.5" customHeight="1">
      <c r="G41" s="522"/>
      <c r="H41" s="119">
        <v>28</v>
      </c>
      <c r="I41" s="224" t="s">
        <v>33</v>
      </c>
      <c r="J41" s="17">
        <v>27</v>
      </c>
      <c r="K41" s="19"/>
    </row>
    <row r="42" spans="7:21" ht="13.5" customHeight="1" thickBot="1">
      <c r="H42" s="194">
        <v>7</v>
      </c>
      <c r="I42" s="227" t="s">
        <v>15</v>
      </c>
      <c r="J42" s="546">
        <v>0</v>
      </c>
      <c r="K42" s="19"/>
    </row>
    <row r="43" spans="7:21" ht="13.5" customHeight="1" thickTop="1">
      <c r="H43" s="161"/>
      <c r="I43" s="402" t="s">
        <v>111</v>
      </c>
      <c r="J43" s="403">
        <f>SUM(J3:J42)</f>
        <v>843415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47</v>
      </c>
      <c r="B52" s="27" t="s">
        <v>10</v>
      </c>
      <c r="C52" s="12" t="s">
        <v>219</v>
      </c>
      <c r="D52" s="12" t="s">
        <v>210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>
      <c r="A53" s="13">
        <v>1</v>
      </c>
      <c r="B53" s="224" t="s">
        <v>0</v>
      </c>
      <c r="C53" s="17">
        <f t="shared" ref="C53:C62" si="10">SUM(J3)</f>
        <v>116607</v>
      </c>
      <c r="D53" s="126">
        <f t="shared" ref="D53:D63" si="11">SUM(Q3)</f>
        <v>105865</v>
      </c>
      <c r="E53" s="123">
        <f t="shared" ref="E53:E62" si="12">SUM(P16/Q16*100)</f>
        <v>128.48406716911279</v>
      </c>
      <c r="F53" s="25">
        <f t="shared" ref="F53:F63" si="13">SUM(C53/D53*100)</f>
        <v>110.14688518396069</v>
      </c>
      <c r="G53" s="26"/>
      <c r="I53" s="223"/>
    </row>
    <row r="54" spans="1:16" ht="13.5" customHeight="1">
      <c r="A54" s="13">
        <v>2</v>
      </c>
      <c r="B54" s="225" t="s">
        <v>5</v>
      </c>
      <c r="C54" s="17">
        <f t="shared" si="10"/>
        <v>104876</v>
      </c>
      <c r="D54" s="126">
        <f t="shared" si="11"/>
        <v>82202</v>
      </c>
      <c r="E54" s="123">
        <f t="shared" si="12"/>
        <v>125.74456860582227</v>
      </c>
      <c r="F54" s="25">
        <f t="shared" si="13"/>
        <v>127.58327048003699</v>
      </c>
      <c r="G54" s="26"/>
      <c r="I54" s="223"/>
    </row>
    <row r="55" spans="1:16" ht="13.5" customHeight="1">
      <c r="A55" s="13">
        <v>3</v>
      </c>
      <c r="B55" s="224" t="s">
        <v>31</v>
      </c>
      <c r="C55" s="17">
        <f t="shared" si="10"/>
        <v>104197</v>
      </c>
      <c r="D55" s="126">
        <f t="shared" si="11"/>
        <v>109853</v>
      </c>
      <c r="E55" s="123">
        <f t="shared" si="12"/>
        <v>118.59570448104348</v>
      </c>
      <c r="F55" s="25">
        <f t="shared" si="13"/>
        <v>94.85130128444375</v>
      </c>
      <c r="G55" s="26"/>
      <c r="I55" s="223"/>
    </row>
    <row r="56" spans="1:16" ht="13.5" customHeight="1">
      <c r="A56" s="13">
        <v>4</v>
      </c>
      <c r="B56" s="224" t="s">
        <v>1</v>
      </c>
      <c r="C56" s="17">
        <f t="shared" si="10"/>
        <v>64109</v>
      </c>
      <c r="D56" s="126">
        <f t="shared" si="11"/>
        <v>51362</v>
      </c>
      <c r="E56" s="123">
        <f t="shared" si="12"/>
        <v>121.95906098999355</v>
      </c>
      <c r="F56" s="25">
        <f t="shared" si="13"/>
        <v>124.81795880222732</v>
      </c>
      <c r="G56" s="26"/>
      <c r="I56" s="223"/>
    </row>
    <row r="57" spans="1:16" ht="13.5" customHeight="1">
      <c r="A57" s="13">
        <v>5</v>
      </c>
      <c r="B57" s="224" t="s">
        <v>22</v>
      </c>
      <c r="C57" s="17">
        <f t="shared" si="10"/>
        <v>64091</v>
      </c>
      <c r="D57" s="126">
        <f t="shared" si="11"/>
        <v>56398</v>
      </c>
      <c r="E57" s="123">
        <f t="shared" si="12"/>
        <v>133.26748731597772</v>
      </c>
      <c r="F57" s="25">
        <f t="shared" si="13"/>
        <v>113.64055462959679</v>
      </c>
      <c r="G57" s="26"/>
      <c r="I57" s="223"/>
      <c r="P57" s="33"/>
    </row>
    <row r="58" spans="1:16" ht="13.5" customHeight="1">
      <c r="A58" s="13">
        <v>6</v>
      </c>
      <c r="B58" s="224" t="s">
        <v>3</v>
      </c>
      <c r="C58" s="17">
        <f t="shared" si="10"/>
        <v>53033</v>
      </c>
      <c r="D58" s="126">
        <f t="shared" si="11"/>
        <v>74421</v>
      </c>
      <c r="E58" s="123">
        <f t="shared" si="12"/>
        <v>97.460259119728022</v>
      </c>
      <c r="F58" s="25">
        <f t="shared" si="13"/>
        <v>71.260800042998625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52108</v>
      </c>
      <c r="D59" s="126">
        <f t="shared" si="11"/>
        <v>61804</v>
      </c>
      <c r="E59" s="123">
        <f t="shared" si="12"/>
        <v>96.205897014567142</v>
      </c>
      <c r="F59" s="25">
        <f t="shared" si="13"/>
        <v>84.31169503592001</v>
      </c>
      <c r="G59" s="26"/>
    </row>
    <row r="60" spans="1:16" ht="13.5" customHeight="1">
      <c r="A60" s="13">
        <v>8</v>
      </c>
      <c r="B60" s="224" t="s">
        <v>39</v>
      </c>
      <c r="C60" s="17">
        <f t="shared" si="10"/>
        <v>45598</v>
      </c>
      <c r="D60" s="126">
        <f t="shared" si="11"/>
        <v>24596</v>
      </c>
      <c r="E60" s="123">
        <f t="shared" si="12"/>
        <v>164.36450147790353</v>
      </c>
      <c r="F60" s="25">
        <f t="shared" si="13"/>
        <v>185.38786794600747</v>
      </c>
      <c r="G60" s="26"/>
    </row>
    <row r="61" spans="1:16" ht="13.5" customHeight="1">
      <c r="A61" s="13">
        <v>9</v>
      </c>
      <c r="B61" s="227" t="s">
        <v>7</v>
      </c>
      <c r="C61" s="17">
        <f t="shared" si="10"/>
        <v>37597</v>
      </c>
      <c r="D61" s="126">
        <f t="shared" si="11"/>
        <v>42997</v>
      </c>
      <c r="E61" s="123">
        <f t="shared" si="12"/>
        <v>99.179592698111222</v>
      </c>
      <c r="F61" s="25">
        <f t="shared" si="13"/>
        <v>87.440984254715445</v>
      </c>
      <c r="G61" s="26"/>
    </row>
    <row r="62" spans="1:16" ht="13.5" customHeight="1" thickBot="1">
      <c r="A62" s="179">
        <v>10</v>
      </c>
      <c r="B62" s="462" t="s">
        <v>29</v>
      </c>
      <c r="C62" s="160">
        <f t="shared" si="10"/>
        <v>32038</v>
      </c>
      <c r="D62" s="180">
        <f t="shared" si="11"/>
        <v>32507</v>
      </c>
      <c r="E62" s="181">
        <f t="shared" si="12"/>
        <v>81.043205504401499</v>
      </c>
      <c r="F62" s="182">
        <f t="shared" si="13"/>
        <v>98.557233826560434</v>
      </c>
      <c r="G62" s="183"/>
    </row>
    <row r="63" spans="1:16" ht="13.5" customHeight="1" thickTop="1">
      <c r="A63" s="161"/>
      <c r="B63" s="184" t="s">
        <v>82</v>
      </c>
      <c r="C63" s="185">
        <f>SUM(J43)</f>
        <v>843415</v>
      </c>
      <c r="D63" s="185">
        <f t="shared" si="11"/>
        <v>811366</v>
      </c>
      <c r="E63" s="186">
        <f>SUM(C63/R26*100)</f>
        <v>108.86496673055947</v>
      </c>
      <c r="F63" s="187">
        <f t="shared" si="13"/>
        <v>103.95000529970444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zoomScaleNormal="100" workbookViewId="0">
      <selection activeCell="K41" sqref="K4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73</v>
      </c>
      <c r="R1" s="148"/>
    </row>
    <row r="2" spans="8:30">
      <c r="H2" s="256" t="s">
        <v>217</v>
      </c>
      <c r="I2" s="119"/>
      <c r="J2" s="258" t="s">
        <v>123</v>
      </c>
      <c r="K2" s="5"/>
      <c r="L2" s="411" t="s">
        <v>210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120</v>
      </c>
      <c r="I3" s="119"/>
      <c r="J3" s="202" t="s">
        <v>121</v>
      </c>
      <c r="K3" s="5"/>
      <c r="L3" s="411" t="s">
        <v>120</v>
      </c>
      <c r="M3" s="1"/>
      <c r="N3" s="129"/>
      <c r="O3" s="129"/>
      <c r="S3" s="31"/>
      <c r="T3" s="31"/>
      <c r="U3" s="31"/>
    </row>
    <row r="4" spans="8:30">
      <c r="H4" s="128">
        <v>18392</v>
      </c>
      <c r="I4" s="119">
        <v>33</v>
      </c>
      <c r="J4" s="224" t="s">
        <v>0</v>
      </c>
      <c r="K4" s="163">
        <f>SUM(I4)</f>
        <v>33</v>
      </c>
      <c r="L4" s="428">
        <v>28599</v>
      </c>
      <c r="M4" s="54"/>
      <c r="N4" s="130"/>
      <c r="O4" s="130"/>
      <c r="S4" s="31"/>
      <c r="T4" s="31"/>
      <c r="U4" s="31"/>
    </row>
    <row r="5" spans="8:30">
      <c r="H5" s="127">
        <v>15248</v>
      </c>
      <c r="I5" s="119">
        <v>26</v>
      </c>
      <c r="J5" s="224" t="s">
        <v>31</v>
      </c>
      <c r="K5" s="163">
        <f t="shared" ref="K5:K13" si="0">SUM(I5)</f>
        <v>26</v>
      </c>
      <c r="L5" s="429">
        <v>19463</v>
      </c>
      <c r="M5" s="54"/>
      <c r="N5" s="130"/>
      <c r="O5" s="130"/>
      <c r="S5" s="31"/>
      <c r="T5" s="31"/>
      <c r="U5" s="31"/>
    </row>
    <row r="6" spans="8:30">
      <c r="H6" s="268">
        <v>7306</v>
      </c>
      <c r="I6" s="119">
        <v>14</v>
      </c>
      <c r="J6" s="224" t="s">
        <v>20</v>
      </c>
      <c r="K6" s="163">
        <f t="shared" si="0"/>
        <v>14</v>
      </c>
      <c r="L6" s="429">
        <v>8723</v>
      </c>
      <c r="M6" s="54"/>
      <c r="N6" s="257"/>
      <c r="O6" s="130"/>
      <c r="S6" s="31"/>
      <c r="T6" s="31"/>
      <c r="U6" s="31"/>
    </row>
    <row r="7" spans="8:30">
      <c r="H7" s="53">
        <v>4886</v>
      </c>
      <c r="I7" s="119">
        <v>38</v>
      </c>
      <c r="J7" s="224" t="s">
        <v>39</v>
      </c>
      <c r="K7" s="163">
        <f t="shared" si="0"/>
        <v>38</v>
      </c>
      <c r="L7" s="429">
        <v>4644</v>
      </c>
      <c r="M7" s="54"/>
      <c r="N7" s="130"/>
      <c r="O7" s="130"/>
      <c r="S7" s="31"/>
      <c r="T7" s="31"/>
      <c r="U7" s="31"/>
    </row>
    <row r="8" spans="8:30">
      <c r="H8" s="455">
        <v>4001</v>
      </c>
      <c r="I8" s="119">
        <v>15</v>
      </c>
      <c r="J8" s="224" t="s">
        <v>21</v>
      </c>
      <c r="K8" s="163">
        <f t="shared" si="0"/>
        <v>15</v>
      </c>
      <c r="L8" s="429">
        <v>3291</v>
      </c>
      <c r="M8" s="54"/>
      <c r="N8" s="130"/>
      <c r="O8" s="130"/>
      <c r="S8" s="31"/>
      <c r="T8" s="31"/>
      <c r="U8" s="31"/>
    </row>
    <row r="9" spans="8:30">
      <c r="H9" s="53">
        <v>3450</v>
      </c>
      <c r="I9" s="119">
        <v>37</v>
      </c>
      <c r="J9" s="224" t="s">
        <v>38</v>
      </c>
      <c r="K9" s="163">
        <f t="shared" si="0"/>
        <v>37</v>
      </c>
      <c r="L9" s="429">
        <v>4079</v>
      </c>
      <c r="M9" s="54"/>
      <c r="N9" s="130"/>
      <c r="O9" s="130"/>
      <c r="S9" s="31"/>
      <c r="T9" s="31"/>
      <c r="U9" s="31"/>
    </row>
    <row r="10" spans="8:30">
      <c r="H10" s="53">
        <v>2917</v>
      </c>
      <c r="I10" s="194">
        <v>34</v>
      </c>
      <c r="J10" s="227" t="s">
        <v>1</v>
      </c>
      <c r="K10" s="163">
        <f t="shared" si="0"/>
        <v>34</v>
      </c>
      <c r="L10" s="429">
        <v>1989</v>
      </c>
      <c r="S10" s="31"/>
      <c r="T10" s="31"/>
      <c r="U10" s="31"/>
    </row>
    <row r="11" spans="8:30">
      <c r="H11" s="52">
        <v>2883</v>
      </c>
      <c r="I11" s="119">
        <v>24</v>
      </c>
      <c r="J11" s="224" t="s">
        <v>29</v>
      </c>
      <c r="K11" s="163">
        <f t="shared" si="0"/>
        <v>24</v>
      </c>
      <c r="L11" s="429">
        <v>2803</v>
      </c>
      <c r="M11" s="54"/>
      <c r="N11" s="130"/>
      <c r="O11" s="130"/>
      <c r="S11" s="31"/>
      <c r="T11" s="31"/>
      <c r="U11" s="31"/>
    </row>
    <row r="12" spans="8:30">
      <c r="H12" s="195">
        <v>1644</v>
      </c>
      <c r="I12" s="194">
        <v>36</v>
      </c>
      <c r="J12" s="227" t="s">
        <v>5</v>
      </c>
      <c r="K12" s="163">
        <f t="shared" si="0"/>
        <v>36</v>
      </c>
      <c r="L12" s="429">
        <v>2771</v>
      </c>
      <c r="M12" s="54"/>
      <c r="N12" s="130"/>
      <c r="O12" s="130"/>
      <c r="S12" s="31"/>
      <c r="T12" s="31"/>
      <c r="U12" s="31"/>
    </row>
    <row r="13" spans="8:30" ht="14.25" thickBot="1">
      <c r="H13" s="540">
        <v>1140</v>
      </c>
      <c r="I13" s="534">
        <v>17</v>
      </c>
      <c r="J13" s="535" t="s">
        <v>22</v>
      </c>
      <c r="K13" s="163">
        <f t="shared" si="0"/>
        <v>17</v>
      </c>
      <c r="L13" s="429">
        <v>1412</v>
      </c>
      <c r="M13" s="54"/>
      <c r="N13" s="130"/>
      <c r="O13" s="130"/>
      <c r="S13" s="31"/>
      <c r="T13" s="31"/>
      <c r="U13" s="31"/>
    </row>
    <row r="14" spans="8:30" ht="14.25" thickTop="1">
      <c r="H14" s="127">
        <v>815</v>
      </c>
      <c r="I14" s="168">
        <v>25</v>
      </c>
      <c r="J14" s="246" t="s">
        <v>30</v>
      </c>
      <c r="K14" s="151" t="s">
        <v>8</v>
      </c>
      <c r="L14" s="430">
        <v>84580</v>
      </c>
      <c r="S14" s="31"/>
      <c r="T14" s="31"/>
      <c r="U14" s="31"/>
    </row>
    <row r="15" spans="8:30">
      <c r="H15" s="268">
        <v>675</v>
      </c>
      <c r="I15" s="407">
        <v>40</v>
      </c>
      <c r="J15" s="225" t="s">
        <v>2</v>
      </c>
      <c r="K15" s="61"/>
      <c r="L15" s="1" t="s">
        <v>67</v>
      </c>
      <c r="M15" s="229" t="s">
        <v>112</v>
      </c>
      <c r="N15" s="51" t="s">
        <v>83</v>
      </c>
      <c r="S15" s="31"/>
      <c r="T15" s="31"/>
      <c r="U15" s="31"/>
    </row>
    <row r="16" spans="8:30">
      <c r="H16" s="127">
        <v>555</v>
      </c>
      <c r="I16" s="119">
        <v>1</v>
      </c>
      <c r="J16" s="224" t="s">
        <v>4</v>
      </c>
      <c r="K16" s="163">
        <f>SUM(I4)</f>
        <v>33</v>
      </c>
      <c r="L16" s="224" t="s">
        <v>0</v>
      </c>
      <c r="M16" s="431">
        <v>22246</v>
      </c>
      <c r="N16" s="128">
        <f>SUM(H4)</f>
        <v>18392</v>
      </c>
      <c r="O16" s="54"/>
      <c r="P16" s="21"/>
      <c r="S16" s="31"/>
      <c r="T16" s="31"/>
      <c r="U16" s="31"/>
    </row>
    <row r="17" spans="1:21">
      <c r="H17" s="127">
        <v>202</v>
      </c>
      <c r="I17" s="119">
        <v>16</v>
      </c>
      <c r="J17" s="224" t="s">
        <v>3</v>
      </c>
      <c r="K17" s="163">
        <f t="shared" ref="K17:K25" si="1">SUM(I5)</f>
        <v>26</v>
      </c>
      <c r="L17" s="224" t="s">
        <v>31</v>
      </c>
      <c r="M17" s="432">
        <v>15920</v>
      </c>
      <c r="N17" s="128">
        <f t="shared" ref="N17:N25" si="2">SUM(H5)</f>
        <v>15248</v>
      </c>
      <c r="O17" s="54"/>
      <c r="P17" s="21"/>
      <c r="S17" s="31"/>
      <c r="T17" s="31"/>
      <c r="U17" s="31"/>
    </row>
    <row r="18" spans="1:21">
      <c r="H18" s="475">
        <v>184</v>
      </c>
      <c r="I18" s="119">
        <v>32</v>
      </c>
      <c r="J18" s="224" t="s">
        <v>36</v>
      </c>
      <c r="K18" s="163">
        <f t="shared" si="1"/>
        <v>14</v>
      </c>
      <c r="L18" s="224" t="s">
        <v>20</v>
      </c>
      <c r="M18" s="432">
        <v>7492</v>
      </c>
      <c r="N18" s="128">
        <f t="shared" si="2"/>
        <v>7306</v>
      </c>
      <c r="O18" s="54"/>
      <c r="P18" s="21"/>
      <c r="S18" s="31"/>
      <c r="T18" s="31"/>
      <c r="U18" s="31"/>
    </row>
    <row r="19" spans="1:21">
      <c r="H19" s="52">
        <v>106</v>
      </c>
      <c r="I19" s="119">
        <v>21</v>
      </c>
      <c r="J19" s="224" t="s">
        <v>26</v>
      </c>
      <c r="K19" s="163">
        <f t="shared" si="1"/>
        <v>38</v>
      </c>
      <c r="L19" s="224" t="s">
        <v>39</v>
      </c>
      <c r="M19" s="432">
        <v>4410</v>
      </c>
      <c r="N19" s="128">
        <f t="shared" si="2"/>
        <v>4886</v>
      </c>
      <c r="O19" s="54"/>
      <c r="P19" s="21"/>
      <c r="S19" s="31"/>
      <c r="T19" s="31"/>
      <c r="U19" s="31"/>
    </row>
    <row r="20" spans="1:21" ht="14.25" thickBot="1">
      <c r="H20" s="127">
        <v>97</v>
      </c>
      <c r="I20" s="119">
        <v>23</v>
      </c>
      <c r="J20" s="224" t="s">
        <v>28</v>
      </c>
      <c r="K20" s="163">
        <f t="shared" si="1"/>
        <v>15</v>
      </c>
      <c r="L20" s="224" t="s">
        <v>21</v>
      </c>
      <c r="M20" s="432">
        <v>4156</v>
      </c>
      <c r="N20" s="128">
        <f t="shared" si="2"/>
        <v>4001</v>
      </c>
      <c r="O20" s="54"/>
      <c r="P20" s="21"/>
      <c r="S20" s="31"/>
      <c r="T20" s="31"/>
      <c r="U20" s="31"/>
    </row>
    <row r="21" spans="1:21">
      <c r="A21" s="73" t="s">
        <v>47</v>
      </c>
      <c r="B21" s="74" t="s">
        <v>56</v>
      </c>
      <c r="C21" s="74" t="s">
        <v>217</v>
      </c>
      <c r="D21" s="74" t="s">
        <v>210</v>
      </c>
      <c r="E21" s="74" t="s">
        <v>54</v>
      </c>
      <c r="F21" s="74" t="s">
        <v>53</v>
      </c>
      <c r="G21" s="74" t="s">
        <v>55</v>
      </c>
      <c r="H21" s="53">
        <v>75</v>
      </c>
      <c r="I21" s="119">
        <v>22</v>
      </c>
      <c r="J21" s="224" t="s">
        <v>27</v>
      </c>
      <c r="K21" s="163">
        <f t="shared" si="1"/>
        <v>37</v>
      </c>
      <c r="L21" s="224" t="s">
        <v>38</v>
      </c>
      <c r="M21" s="432">
        <v>3131</v>
      </c>
      <c r="N21" s="128">
        <f t="shared" si="2"/>
        <v>3450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18392</v>
      </c>
      <c r="D22" s="128">
        <f>SUM(L4)</f>
        <v>28599</v>
      </c>
      <c r="E22" s="66">
        <f t="shared" ref="E22:E32" si="4">SUM(N16/M16*100)</f>
        <v>82.675537175222516</v>
      </c>
      <c r="F22" s="70">
        <f>SUM(C22/D22*100)</f>
        <v>64.309940907024725</v>
      </c>
      <c r="G22" s="5"/>
      <c r="H22" s="131">
        <v>45</v>
      </c>
      <c r="I22" s="119">
        <v>9</v>
      </c>
      <c r="J22" s="457" t="s">
        <v>202</v>
      </c>
      <c r="K22" s="163">
        <f t="shared" si="1"/>
        <v>34</v>
      </c>
      <c r="L22" s="227" t="s">
        <v>1</v>
      </c>
      <c r="M22" s="432">
        <v>2142</v>
      </c>
      <c r="N22" s="128">
        <f t="shared" si="2"/>
        <v>2917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31</v>
      </c>
      <c r="C23" s="52">
        <f t="shared" si="3"/>
        <v>15248</v>
      </c>
      <c r="D23" s="128">
        <f>SUM(L5)</f>
        <v>19463</v>
      </c>
      <c r="E23" s="66">
        <f t="shared" si="4"/>
        <v>95.778894472361813</v>
      </c>
      <c r="F23" s="70">
        <f t="shared" ref="F23:F32" si="5">SUM(C23/D23*100)</f>
        <v>78.343523608898934</v>
      </c>
      <c r="G23" s="5"/>
      <c r="H23" s="131">
        <v>42</v>
      </c>
      <c r="I23" s="119">
        <v>6</v>
      </c>
      <c r="J23" s="224" t="s">
        <v>14</v>
      </c>
      <c r="K23" s="163">
        <f t="shared" si="1"/>
        <v>24</v>
      </c>
      <c r="L23" s="224" t="s">
        <v>29</v>
      </c>
      <c r="M23" s="432">
        <v>2394</v>
      </c>
      <c r="N23" s="128">
        <f t="shared" si="2"/>
        <v>2883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20</v>
      </c>
      <c r="C24" s="52">
        <f t="shared" si="3"/>
        <v>7306</v>
      </c>
      <c r="D24" s="128">
        <f t="shared" ref="D24:D31" si="6">SUM(L6)</f>
        <v>8723</v>
      </c>
      <c r="E24" s="66">
        <f t="shared" si="4"/>
        <v>97.517351841964768</v>
      </c>
      <c r="F24" s="70">
        <f t="shared" si="5"/>
        <v>83.75558867362146</v>
      </c>
      <c r="G24" s="5"/>
      <c r="H24" s="547">
        <v>24</v>
      </c>
      <c r="I24" s="119">
        <v>2</v>
      </c>
      <c r="J24" s="224" t="s">
        <v>6</v>
      </c>
      <c r="K24" s="163">
        <f t="shared" si="1"/>
        <v>36</v>
      </c>
      <c r="L24" s="227" t="s">
        <v>5</v>
      </c>
      <c r="M24" s="432">
        <v>1710</v>
      </c>
      <c r="N24" s="128">
        <f t="shared" si="2"/>
        <v>1644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39</v>
      </c>
      <c r="C25" s="52">
        <f t="shared" si="3"/>
        <v>4886</v>
      </c>
      <c r="D25" s="128">
        <f t="shared" si="6"/>
        <v>4644</v>
      </c>
      <c r="E25" s="66">
        <f t="shared" si="4"/>
        <v>110.7936507936508</v>
      </c>
      <c r="F25" s="70">
        <f t="shared" si="5"/>
        <v>105.21102497846684</v>
      </c>
      <c r="G25" s="5"/>
      <c r="H25" s="131">
        <v>16</v>
      </c>
      <c r="I25" s="119">
        <v>4</v>
      </c>
      <c r="J25" s="224" t="s">
        <v>12</v>
      </c>
      <c r="K25" s="253">
        <f t="shared" si="1"/>
        <v>17</v>
      </c>
      <c r="L25" s="535" t="s">
        <v>22</v>
      </c>
      <c r="M25" s="433">
        <v>1133</v>
      </c>
      <c r="N25" s="234">
        <f t="shared" si="2"/>
        <v>1140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21</v>
      </c>
      <c r="C26" s="52">
        <f t="shared" si="3"/>
        <v>4001</v>
      </c>
      <c r="D26" s="128">
        <f t="shared" si="6"/>
        <v>3291</v>
      </c>
      <c r="E26" s="66">
        <f t="shared" si="4"/>
        <v>96.270452358036579</v>
      </c>
      <c r="F26" s="70">
        <f t="shared" si="5"/>
        <v>121.57398966879367</v>
      </c>
      <c r="G26" s="16"/>
      <c r="H26" s="131">
        <v>11</v>
      </c>
      <c r="I26" s="119">
        <v>12</v>
      </c>
      <c r="J26" s="224" t="s">
        <v>19</v>
      </c>
      <c r="K26" s="5"/>
      <c r="L26" s="508" t="s">
        <v>192</v>
      </c>
      <c r="M26" s="434">
        <v>67916</v>
      </c>
      <c r="N26" s="266">
        <f>SUM(H44)</f>
        <v>64716</v>
      </c>
      <c r="S26" s="31"/>
      <c r="T26" s="31"/>
      <c r="U26" s="31"/>
    </row>
    <row r="27" spans="1:21">
      <c r="A27" s="76">
        <v>6</v>
      </c>
      <c r="B27" s="224" t="s">
        <v>38</v>
      </c>
      <c r="C27" s="52">
        <f t="shared" si="3"/>
        <v>3450</v>
      </c>
      <c r="D27" s="128">
        <f t="shared" si="6"/>
        <v>4079</v>
      </c>
      <c r="E27" s="66">
        <f t="shared" si="4"/>
        <v>110.18843819865857</v>
      </c>
      <c r="F27" s="70">
        <f t="shared" si="5"/>
        <v>84.579553812208871</v>
      </c>
      <c r="G27" s="5"/>
      <c r="H27" s="176">
        <v>2</v>
      </c>
      <c r="I27" s="119">
        <v>3</v>
      </c>
      <c r="J27" s="224" t="s">
        <v>11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1</v>
      </c>
      <c r="C28" s="52">
        <f t="shared" si="3"/>
        <v>2917</v>
      </c>
      <c r="D28" s="128">
        <f t="shared" si="6"/>
        <v>1989</v>
      </c>
      <c r="E28" s="66">
        <f t="shared" si="4"/>
        <v>136.18113912231559</v>
      </c>
      <c r="F28" s="70">
        <f t="shared" si="5"/>
        <v>146.65661136249369</v>
      </c>
      <c r="G28" s="5"/>
      <c r="H28" s="131">
        <v>0</v>
      </c>
      <c r="I28" s="119">
        <v>5</v>
      </c>
      <c r="J28" s="224" t="s">
        <v>13</v>
      </c>
      <c r="L28" s="36"/>
      <c r="S28" s="31"/>
      <c r="T28" s="31"/>
      <c r="U28" s="31"/>
    </row>
    <row r="29" spans="1:21">
      <c r="A29" s="76">
        <v>8</v>
      </c>
      <c r="B29" s="224" t="s">
        <v>29</v>
      </c>
      <c r="C29" s="52">
        <f t="shared" si="3"/>
        <v>2883</v>
      </c>
      <c r="D29" s="128">
        <f t="shared" si="6"/>
        <v>2803</v>
      </c>
      <c r="E29" s="66">
        <f t="shared" si="4"/>
        <v>120.42606516290726</v>
      </c>
      <c r="F29" s="70">
        <f t="shared" si="5"/>
        <v>102.85408490902603</v>
      </c>
      <c r="G29" s="15"/>
      <c r="H29" s="131">
        <v>0</v>
      </c>
      <c r="I29" s="119">
        <v>7</v>
      </c>
      <c r="J29" s="224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5</v>
      </c>
      <c r="C30" s="52">
        <f t="shared" si="3"/>
        <v>1644</v>
      </c>
      <c r="D30" s="128">
        <f t="shared" si="6"/>
        <v>2771</v>
      </c>
      <c r="E30" s="66">
        <f t="shared" si="4"/>
        <v>96.140350877192986</v>
      </c>
      <c r="F30" s="70">
        <f t="shared" si="5"/>
        <v>59.32876217971851</v>
      </c>
      <c r="G30" s="16"/>
      <c r="H30" s="547">
        <v>0</v>
      </c>
      <c r="I30" s="119">
        <v>8</v>
      </c>
      <c r="J30" s="224" t="s">
        <v>16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535" t="s">
        <v>22</v>
      </c>
      <c r="C31" s="52">
        <f t="shared" si="3"/>
        <v>1140</v>
      </c>
      <c r="D31" s="128">
        <f t="shared" si="6"/>
        <v>1412</v>
      </c>
      <c r="E31" s="66">
        <f t="shared" si="4"/>
        <v>100.61782877316858</v>
      </c>
      <c r="F31" s="70">
        <f t="shared" si="5"/>
        <v>80.736543909348441</v>
      </c>
      <c r="G31" s="132"/>
      <c r="H31" s="176">
        <v>0</v>
      </c>
      <c r="I31" s="119">
        <v>10</v>
      </c>
      <c r="J31" s="224" t="s">
        <v>17</v>
      </c>
      <c r="L31" s="36"/>
      <c r="M31" s="31"/>
      <c r="S31" s="31"/>
      <c r="T31" s="31"/>
      <c r="U31" s="31"/>
    </row>
    <row r="32" spans="1:21" ht="14.25" thickBot="1">
      <c r="A32" s="80"/>
      <c r="B32" s="81" t="s">
        <v>59</v>
      </c>
      <c r="C32" s="82">
        <f>SUM(H44)</f>
        <v>64716</v>
      </c>
      <c r="D32" s="82">
        <f>SUM(L14)</f>
        <v>84580</v>
      </c>
      <c r="E32" s="85">
        <f t="shared" si="4"/>
        <v>95.288297308439837</v>
      </c>
      <c r="F32" s="83">
        <f t="shared" si="5"/>
        <v>76.514542445022457</v>
      </c>
      <c r="G32" s="84"/>
      <c r="H32" s="548">
        <v>0</v>
      </c>
      <c r="I32" s="119">
        <v>11</v>
      </c>
      <c r="J32" s="224" t="s">
        <v>18</v>
      </c>
      <c r="L32" s="36"/>
      <c r="M32" s="31"/>
      <c r="S32" s="31"/>
      <c r="T32" s="31"/>
      <c r="U32" s="31"/>
    </row>
    <row r="33" spans="1:30">
      <c r="H33" s="139">
        <v>0</v>
      </c>
      <c r="I33" s="119">
        <v>13</v>
      </c>
      <c r="J33" s="224" t="s">
        <v>7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139">
        <v>0</v>
      </c>
      <c r="I34" s="119">
        <v>18</v>
      </c>
      <c r="J34" s="224" t="s">
        <v>23</v>
      </c>
      <c r="L34" s="296"/>
      <c r="M34" s="31"/>
      <c r="S34" s="31"/>
      <c r="T34" s="31"/>
      <c r="U34" s="31"/>
    </row>
    <row r="35" spans="1:30">
      <c r="H35" s="169">
        <v>0</v>
      </c>
      <c r="I35" s="119">
        <v>19</v>
      </c>
      <c r="J35" s="224" t="s">
        <v>24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52">
        <v>0</v>
      </c>
      <c r="I36" s="119">
        <v>20</v>
      </c>
      <c r="J36" s="224" t="s">
        <v>25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127">
        <v>0</v>
      </c>
      <c r="I37" s="119">
        <v>27</v>
      </c>
      <c r="J37" s="224" t="s">
        <v>32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549">
        <v>0</v>
      </c>
      <c r="I38" s="119">
        <v>28</v>
      </c>
      <c r="J38" s="224" t="s">
        <v>33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29</v>
      </c>
      <c r="J39" s="224" t="s">
        <v>116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44">
        <v>0</v>
      </c>
      <c r="I40" s="119">
        <v>30</v>
      </c>
      <c r="J40" s="224" t="s">
        <v>34</v>
      </c>
      <c r="L40" s="57"/>
      <c r="M40" s="31"/>
      <c r="S40" s="31"/>
      <c r="T40" s="31"/>
      <c r="U40" s="31"/>
    </row>
    <row r="41" spans="1:30">
      <c r="H41" s="127">
        <v>0</v>
      </c>
      <c r="I41" s="119">
        <v>31</v>
      </c>
      <c r="J41" s="224" t="s">
        <v>126</v>
      </c>
      <c r="L41" s="57"/>
      <c r="M41" s="31"/>
      <c r="S41" s="31"/>
      <c r="T41" s="31"/>
      <c r="U41" s="31"/>
    </row>
    <row r="42" spans="1:30">
      <c r="H42" s="268">
        <v>0</v>
      </c>
      <c r="I42" s="119">
        <v>35</v>
      </c>
      <c r="J42" s="224" t="s">
        <v>37</v>
      </c>
      <c r="L42" s="57"/>
      <c r="M42" s="31"/>
      <c r="S42" s="31"/>
      <c r="T42" s="31"/>
      <c r="U42" s="31"/>
    </row>
    <row r="43" spans="1:30">
      <c r="H43" s="268">
        <v>0</v>
      </c>
      <c r="I43" s="119">
        <v>39</v>
      </c>
      <c r="J43" s="224" t="s">
        <v>40</v>
      </c>
      <c r="L43" s="57"/>
      <c r="M43" s="31"/>
      <c r="S43" s="37"/>
      <c r="T43" s="37"/>
      <c r="U43" s="37"/>
    </row>
    <row r="44" spans="1:30">
      <c r="H44" s="164">
        <f>SUM(H4:H43)</f>
        <v>64716</v>
      </c>
      <c r="I44" s="119"/>
      <c r="J44" s="233" t="s">
        <v>118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219</v>
      </c>
      <c r="I47" s="119"/>
      <c r="J47" s="251" t="s">
        <v>79</v>
      </c>
      <c r="K47" s="5"/>
      <c r="L47" s="416" t="s">
        <v>210</v>
      </c>
      <c r="S47" s="31"/>
      <c r="T47" s="31"/>
      <c r="U47" s="31"/>
      <c r="V47" s="31"/>
    </row>
    <row r="48" spans="1:30">
      <c r="H48" s="259" t="s">
        <v>120</v>
      </c>
      <c r="I48" s="168"/>
      <c r="J48" s="250" t="s">
        <v>56</v>
      </c>
      <c r="K48" s="244"/>
      <c r="L48" s="421" t="s">
        <v>120</v>
      </c>
      <c r="S48" s="31"/>
      <c r="T48" s="31"/>
      <c r="U48" s="31"/>
      <c r="V48" s="31"/>
    </row>
    <row r="49" spans="1:22">
      <c r="H49" s="52">
        <v>54163</v>
      </c>
      <c r="I49" s="119">
        <v>26</v>
      </c>
      <c r="J49" s="224" t="s">
        <v>31</v>
      </c>
      <c r="K49" s="5">
        <f>SUM(I49)</f>
        <v>26</v>
      </c>
      <c r="L49" s="422">
        <v>61789</v>
      </c>
      <c r="M49" s="1"/>
      <c r="N49" s="129"/>
      <c r="O49" s="129"/>
      <c r="S49" s="31"/>
      <c r="T49" s="31"/>
      <c r="U49" s="31"/>
      <c r="V49" s="31"/>
    </row>
    <row r="50" spans="1:22">
      <c r="H50" s="52">
        <v>19490</v>
      </c>
      <c r="I50" s="119">
        <v>33</v>
      </c>
      <c r="J50" s="224" t="s">
        <v>0</v>
      </c>
      <c r="K50" s="5">
        <f t="shared" ref="K50:K58" si="7">SUM(I50)</f>
        <v>33</v>
      </c>
      <c r="L50" s="422">
        <v>16044</v>
      </c>
      <c r="M50" s="31"/>
      <c r="N50" s="130"/>
      <c r="O50" s="130"/>
      <c r="S50" s="31"/>
      <c r="T50" s="31"/>
      <c r="U50" s="31"/>
      <c r="V50" s="31"/>
    </row>
    <row r="51" spans="1:22">
      <c r="H51" s="455">
        <v>14917</v>
      </c>
      <c r="I51" s="119">
        <v>13</v>
      </c>
      <c r="J51" s="224" t="s">
        <v>7</v>
      </c>
      <c r="K51" s="5">
        <f t="shared" si="7"/>
        <v>13</v>
      </c>
      <c r="L51" s="422">
        <v>16895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9038</v>
      </c>
      <c r="I52" s="119">
        <v>25</v>
      </c>
      <c r="J52" s="224" t="s">
        <v>30</v>
      </c>
      <c r="K52" s="5">
        <f t="shared" si="7"/>
        <v>25</v>
      </c>
      <c r="L52" s="422">
        <v>13062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47</v>
      </c>
      <c r="B53" s="74" t="s">
        <v>56</v>
      </c>
      <c r="C53" s="74" t="s">
        <v>217</v>
      </c>
      <c r="D53" s="74" t="s">
        <v>210</v>
      </c>
      <c r="E53" s="74" t="s">
        <v>54</v>
      </c>
      <c r="F53" s="74" t="s">
        <v>53</v>
      </c>
      <c r="G53" s="74" t="s">
        <v>55</v>
      </c>
      <c r="H53" s="127">
        <v>8828</v>
      </c>
      <c r="I53" s="119">
        <v>34</v>
      </c>
      <c r="J53" s="224" t="s">
        <v>1</v>
      </c>
      <c r="K53" s="5">
        <f t="shared" si="7"/>
        <v>34</v>
      </c>
      <c r="L53" s="422">
        <v>8465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31</v>
      </c>
      <c r="C54" s="52">
        <f t="shared" ref="C54:C63" si="8">SUM(H49)</f>
        <v>54163</v>
      </c>
      <c r="D54" s="139">
        <f>SUM(L49)</f>
        <v>61789</v>
      </c>
      <c r="E54" s="66">
        <f t="shared" ref="E54:E64" si="9">SUM(N63/M63*100)</f>
        <v>117.3121074290665</v>
      </c>
      <c r="F54" s="66">
        <f>SUM(C54/D54*100)</f>
        <v>87.657997378174116</v>
      </c>
      <c r="G54" s="5"/>
      <c r="H54" s="127">
        <v>8381</v>
      </c>
      <c r="I54" s="119">
        <v>36</v>
      </c>
      <c r="J54" s="224" t="s">
        <v>5</v>
      </c>
      <c r="K54" s="5">
        <f t="shared" si="7"/>
        <v>36</v>
      </c>
      <c r="L54" s="422">
        <v>2869</v>
      </c>
      <c r="M54" s="31"/>
      <c r="N54" s="503"/>
      <c r="O54" s="130"/>
      <c r="S54" s="31"/>
      <c r="T54" s="31"/>
      <c r="U54" s="31"/>
      <c r="V54" s="31"/>
    </row>
    <row r="55" spans="1:22">
      <c r="A55" s="76">
        <v>2</v>
      </c>
      <c r="B55" s="224" t="s">
        <v>0</v>
      </c>
      <c r="C55" s="52">
        <f t="shared" si="8"/>
        <v>19490</v>
      </c>
      <c r="D55" s="139">
        <f t="shared" ref="D55:D64" si="10">SUM(L50)</f>
        <v>16044</v>
      </c>
      <c r="E55" s="66">
        <f t="shared" si="9"/>
        <v>140.68139165583946</v>
      </c>
      <c r="F55" s="66">
        <f t="shared" ref="F55:F64" si="11">SUM(C55/D55*100)</f>
        <v>121.47843430565943</v>
      </c>
      <c r="G55" s="5"/>
      <c r="H55" s="53">
        <v>7411</v>
      </c>
      <c r="I55" s="119">
        <v>40</v>
      </c>
      <c r="J55" s="224" t="s">
        <v>2</v>
      </c>
      <c r="K55" s="5">
        <f t="shared" si="7"/>
        <v>40</v>
      </c>
      <c r="L55" s="422">
        <v>10050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7</v>
      </c>
      <c r="C56" s="52">
        <f t="shared" si="8"/>
        <v>14917</v>
      </c>
      <c r="D56" s="139">
        <f t="shared" si="10"/>
        <v>16895</v>
      </c>
      <c r="E56" s="66">
        <f t="shared" si="9"/>
        <v>83.746912194026507</v>
      </c>
      <c r="F56" s="66">
        <f t="shared" si="11"/>
        <v>88.292394199467296</v>
      </c>
      <c r="G56" s="5"/>
      <c r="H56" s="53">
        <v>3762</v>
      </c>
      <c r="I56" s="119">
        <v>24</v>
      </c>
      <c r="J56" s="224" t="s">
        <v>29</v>
      </c>
      <c r="K56" s="5">
        <f t="shared" si="7"/>
        <v>24</v>
      </c>
      <c r="L56" s="422">
        <v>3818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30</v>
      </c>
      <c r="C57" s="52">
        <f t="shared" si="8"/>
        <v>9038</v>
      </c>
      <c r="D57" s="139">
        <f t="shared" si="10"/>
        <v>13062</v>
      </c>
      <c r="E57" s="66">
        <f t="shared" si="9"/>
        <v>45.882830744237992</v>
      </c>
      <c r="F57" s="66">
        <f t="shared" si="11"/>
        <v>69.193079160924825</v>
      </c>
      <c r="G57" s="5"/>
      <c r="H57" s="176">
        <v>3150</v>
      </c>
      <c r="I57" s="119">
        <v>15</v>
      </c>
      <c r="J57" s="224" t="s">
        <v>21</v>
      </c>
      <c r="K57" s="5">
        <f t="shared" si="7"/>
        <v>15</v>
      </c>
      <c r="L57" s="422">
        <v>3214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1</v>
      </c>
      <c r="C58" s="52">
        <f t="shared" si="8"/>
        <v>8828</v>
      </c>
      <c r="D58" s="139">
        <f t="shared" si="10"/>
        <v>8465</v>
      </c>
      <c r="E58" s="66">
        <f t="shared" si="9"/>
        <v>89.415577838549581</v>
      </c>
      <c r="F58" s="66">
        <f t="shared" si="11"/>
        <v>104.28824571766096</v>
      </c>
      <c r="G58" s="16"/>
      <c r="H58" s="450">
        <v>2861</v>
      </c>
      <c r="I58" s="194">
        <v>16</v>
      </c>
      <c r="J58" s="227" t="s">
        <v>3</v>
      </c>
      <c r="K58" s="18">
        <f t="shared" si="7"/>
        <v>16</v>
      </c>
      <c r="L58" s="423">
        <v>6528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5</v>
      </c>
      <c r="C59" s="52">
        <f t="shared" si="8"/>
        <v>8381</v>
      </c>
      <c r="D59" s="139">
        <f t="shared" si="10"/>
        <v>2869</v>
      </c>
      <c r="E59" s="66">
        <f t="shared" si="9"/>
        <v>300.71761750986724</v>
      </c>
      <c r="F59" s="66">
        <f t="shared" si="11"/>
        <v>292.12269083304284</v>
      </c>
      <c r="G59" s="5"/>
      <c r="H59" s="541">
        <v>1609</v>
      </c>
      <c r="I59" s="463">
        <v>22</v>
      </c>
      <c r="J59" s="307" t="s">
        <v>27</v>
      </c>
      <c r="K59" s="12" t="s">
        <v>75</v>
      </c>
      <c r="L59" s="424">
        <v>147507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2</v>
      </c>
      <c r="C60" s="52">
        <f t="shared" si="8"/>
        <v>7411</v>
      </c>
      <c r="D60" s="139">
        <f t="shared" si="10"/>
        <v>10050</v>
      </c>
      <c r="E60" s="66">
        <f t="shared" si="9"/>
        <v>89.678121974830589</v>
      </c>
      <c r="F60" s="66">
        <f t="shared" si="11"/>
        <v>73.741293532338304</v>
      </c>
      <c r="G60" s="5"/>
      <c r="H60" s="176">
        <v>1352</v>
      </c>
      <c r="I60" s="197">
        <v>38</v>
      </c>
      <c r="J60" s="224" t="s">
        <v>39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29</v>
      </c>
      <c r="C61" s="52">
        <f t="shared" si="8"/>
        <v>3762</v>
      </c>
      <c r="D61" s="139">
        <f t="shared" si="10"/>
        <v>3818</v>
      </c>
      <c r="E61" s="66">
        <f t="shared" si="9"/>
        <v>96.958762886597938</v>
      </c>
      <c r="F61" s="66">
        <f t="shared" si="11"/>
        <v>98.53326348873756</v>
      </c>
      <c r="G61" s="15"/>
      <c r="H61" s="533">
        <v>489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21</v>
      </c>
      <c r="C62" s="52">
        <f t="shared" si="8"/>
        <v>3150</v>
      </c>
      <c r="D62" s="139">
        <f t="shared" si="10"/>
        <v>3214</v>
      </c>
      <c r="E62" s="66">
        <f t="shared" si="9"/>
        <v>100.60683487703611</v>
      </c>
      <c r="F62" s="66">
        <f t="shared" si="11"/>
        <v>98.008711885500929</v>
      </c>
      <c r="G62" s="16"/>
      <c r="H62" s="533">
        <v>485</v>
      </c>
      <c r="I62" s="245">
        <v>23</v>
      </c>
      <c r="J62" s="224" t="s">
        <v>28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3</v>
      </c>
      <c r="C63" s="450">
        <f t="shared" si="8"/>
        <v>2861</v>
      </c>
      <c r="D63" s="195">
        <f t="shared" si="10"/>
        <v>6528</v>
      </c>
      <c r="E63" s="72">
        <f t="shared" si="9"/>
        <v>60.371386368432155</v>
      </c>
      <c r="F63" s="72">
        <f t="shared" si="11"/>
        <v>43.826593137254903</v>
      </c>
      <c r="G63" s="132"/>
      <c r="H63" s="176">
        <v>425</v>
      </c>
      <c r="I63" s="119">
        <v>21</v>
      </c>
      <c r="J63" s="5" t="s">
        <v>189</v>
      </c>
      <c r="K63" s="5">
        <f>SUM(K49)</f>
        <v>26</v>
      </c>
      <c r="L63" s="224" t="s">
        <v>31</v>
      </c>
      <c r="M63" s="237">
        <v>46170</v>
      </c>
      <c r="N63" s="128">
        <f>SUM(H49)</f>
        <v>54163</v>
      </c>
      <c r="O63" s="54"/>
      <c r="S63" s="31"/>
      <c r="T63" s="31"/>
      <c r="U63" s="31"/>
      <c r="V63" s="31"/>
    </row>
    <row r="64" spans="1:22" ht="14.25" thickBot="1">
      <c r="A64" s="80"/>
      <c r="B64" s="81" t="s">
        <v>59</v>
      </c>
      <c r="C64" s="143">
        <f>SUM(H89)</f>
        <v>137044</v>
      </c>
      <c r="D64" s="196">
        <f t="shared" si="10"/>
        <v>147507</v>
      </c>
      <c r="E64" s="85">
        <f t="shared" si="9"/>
        <v>101.56448014940749</v>
      </c>
      <c r="F64" s="85">
        <f t="shared" si="11"/>
        <v>92.906777305483814</v>
      </c>
      <c r="G64" s="84"/>
      <c r="H64" s="176">
        <v>258</v>
      </c>
      <c r="I64" s="119">
        <v>4</v>
      </c>
      <c r="J64" s="224" t="s">
        <v>12</v>
      </c>
      <c r="K64" s="5">
        <f t="shared" ref="K64:K72" si="12">SUM(K50)</f>
        <v>33</v>
      </c>
      <c r="L64" s="224" t="s">
        <v>0</v>
      </c>
      <c r="M64" s="237">
        <v>13854</v>
      </c>
      <c r="N64" s="128">
        <f t="shared" ref="N64:N72" si="13">SUM(H50)</f>
        <v>19490</v>
      </c>
      <c r="O64" s="54"/>
      <c r="S64" s="31"/>
      <c r="T64" s="31"/>
      <c r="U64" s="31"/>
      <c r="V64" s="31"/>
    </row>
    <row r="65" spans="2:22">
      <c r="H65" s="52">
        <v>242</v>
      </c>
      <c r="I65" s="119">
        <v>19</v>
      </c>
      <c r="J65" s="224" t="s">
        <v>24</v>
      </c>
      <c r="K65" s="5">
        <f t="shared" si="12"/>
        <v>13</v>
      </c>
      <c r="L65" s="224" t="s">
        <v>7</v>
      </c>
      <c r="M65" s="237">
        <v>17812</v>
      </c>
      <c r="N65" s="128">
        <f t="shared" si="13"/>
        <v>14917</v>
      </c>
      <c r="O65" s="54"/>
      <c r="S65" s="31"/>
      <c r="T65" s="31"/>
      <c r="U65" s="31"/>
      <c r="V65" s="31"/>
    </row>
    <row r="66" spans="2:22">
      <c r="H66" s="52">
        <v>60</v>
      </c>
      <c r="I66" s="119">
        <v>39</v>
      </c>
      <c r="J66" s="224" t="s">
        <v>40</v>
      </c>
      <c r="K66" s="5">
        <f t="shared" si="12"/>
        <v>25</v>
      </c>
      <c r="L66" s="224" t="s">
        <v>30</v>
      </c>
      <c r="M66" s="237">
        <v>19698</v>
      </c>
      <c r="N66" s="128">
        <f t="shared" si="13"/>
        <v>9038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39</v>
      </c>
      <c r="I67" s="119">
        <v>9</v>
      </c>
      <c r="J67" s="457" t="s">
        <v>199</v>
      </c>
      <c r="K67" s="5">
        <f t="shared" si="12"/>
        <v>34</v>
      </c>
      <c r="L67" s="224" t="s">
        <v>1</v>
      </c>
      <c r="M67" s="237">
        <v>9873</v>
      </c>
      <c r="N67" s="128">
        <f t="shared" si="13"/>
        <v>8828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127">
        <v>25</v>
      </c>
      <c r="I68" s="119">
        <v>1</v>
      </c>
      <c r="J68" s="224" t="s">
        <v>4</v>
      </c>
      <c r="K68" s="5">
        <f t="shared" si="12"/>
        <v>36</v>
      </c>
      <c r="L68" s="224" t="s">
        <v>5</v>
      </c>
      <c r="M68" s="237">
        <v>2787</v>
      </c>
      <c r="N68" s="128">
        <f t="shared" si="13"/>
        <v>8381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127">
        <v>25</v>
      </c>
      <c r="I69" s="119">
        <v>37</v>
      </c>
      <c r="J69" s="224" t="s">
        <v>38</v>
      </c>
      <c r="K69" s="5">
        <f t="shared" si="12"/>
        <v>40</v>
      </c>
      <c r="L69" s="224" t="s">
        <v>2</v>
      </c>
      <c r="M69" s="237">
        <v>8264</v>
      </c>
      <c r="N69" s="128">
        <f t="shared" si="13"/>
        <v>7411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53">
        <v>22</v>
      </c>
      <c r="I70" s="119">
        <v>29</v>
      </c>
      <c r="J70" s="224" t="s">
        <v>116</v>
      </c>
      <c r="K70" s="5">
        <f t="shared" si="12"/>
        <v>24</v>
      </c>
      <c r="L70" s="224" t="s">
        <v>29</v>
      </c>
      <c r="M70" s="237">
        <v>3880</v>
      </c>
      <c r="N70" s="128">
        <f t="shared" si="13"/>
        <v>3762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127">
        <v>12</v>
      </c>
      <c r="I71" s="119">
        <v>27</v>
      </c>
      <c r="J71" s="224" t="s">
        <v>32</v>
      </c>
      <c r="K71" s="5">
        <f t="shared" si="12"/>
        <v>15</v>
      </c>
      <c r="L71" s="224" t="s">
        <v>21</v>
      </c>
      <c r="M71" s="237">
        <v>3131</v>
      </c>
      <c r="N71" s="128">
        <f t="shared" si="13"/>
        <v>3150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53">
        <v>0</v>
      </c>
      <c r="I72" s="119">
        <v>2</v>
      </c>
      <c r="J72" s="224" t="s">
        <v>6</v>
      </c>
      <c r="K72" s="5">
        <f t="shared" si="12"/>
        <v>16</v>
      </c>
      <c r="L72" s="227" t="s">
        <v>3</v>
      </c>
      <c r="M72" s="238">
        <v>4739</v>
      </c>
      <c r="N72" s="128">
        <f t="shared" si="13"/>
        <v>2861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53">
        <v>0</v>
      </c>
      <c r="I73" s="119">
        <v>3</v>
      </c>
      <c r="J73" s="224" t="s">
        <v>11</v>
      </c>
      <c r="K73" s="52"/>
      <c r="L73" s="386" t="s">
        <v>106</v>
      </c>
      <c r="M73" s="236">
        <v>134933</v>
      </c>
      <c r="N73" s="235">
        <f>SUM(H89)</f>
        <v>137044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127">
        <v>0</v>
      </c>
      <c r="I74" s="119">
        <v>5</v>
      </c>
      <c r="J74" s="224" t="s">
        <v>13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400">
        <v>0</v>
      </c>
      <c r="I75" s="119">
        <v>6</v>
      </c>
      <c r="J75" s="224" t="s">
        <v>14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53">
        <v>0</v>
      </c>
      <c r="I76" s="119">
        <v>7</v>
      </c>
      <c r="J76" s="224" t="s">
        <v>15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127">
        <v>0</v>
      </c>
      <c r="I77" s="119">
        <v>8</v>
      </c>
      <c r="J77" s="224" t="s">
        <v>16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4" t="s">
        <v>17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128">
        <v>0</v>
      </c>
      <c r="I79" s="119">
        <v>11</v>
      </c>
      <c r="J79" s="224" t="s">
        <v>18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53">
        <v>0</v>
      </c>
      <c r="I80" s="119">
        <v>12</v>
      </c>
      <c r="J80" s="224" t="s">
        <v>19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75">
        <v>0</v>
      </c>
      <c r="I81" s="119">
        <v>14</v>
      </c>
      <c r="J81" s="224" t="s">
        <v>20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18</v>
      </c>
      <c r="J82" s="224" t="s">
        <v>23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4" t="s">
        <v>25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53">
        <v>0</v>
      </c>
      <c r="I84" s="119">
        <v>28</v>
      </c>
      <c r="J84" s="224" t="s">
        <v>33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127">
        <v>0</v>
      </c>
      <c r="I85" s="119">
        <v>30</v>
      </c>
      <c r="J85" s="224" t="s">
        <v>34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127">
        <v>0</v>
      </c>
      <c r="I86" s="119">
        <v>31</v>
      </c>
      <c r="J86" s="224" t="s">
        <v>117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32</v>
      </c>
      <c r="J87" s="224" t="s">
        <v>36</v>
      </c>
      <c r="L87" s="57"/>
      <c r="M87" s="31"/>
      <c r="N87" s="31"/>
      <c r="O87" s="31"/>
      <c r="S87" s="37"/>
      <c r="T87" s="37"/>
    </row>
    <row r="88" spans="8:22">
      <c r="H88" s="53">
        <v>0</v>
      </c>
      <c r="I88" s="119">
        <v>35</v>
      </c>
      <c r="J88" s="224" t="s">
        <v>37</v>
      </c>
      <c r="L88" s="57"/>
      <c r="M88" s="31"/>
      <c r="N88" s="31"/>
      <c r="O88" s="31"/>
      <c r="Q88" s="31"/>
    </row>
    <row r="89" spans="8:22">
      <c r="H89" s="165">
        <f>SUM(H49:H88)</f>
        <v>137044</v>
      </c>
      <c r="I89" s="119"/>
      <c r="J89" s="5" t="s">
        <v>111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H56" sqref="H5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7" t="s">
        <v>219</v>
      </c>
      <c r="I2" s="119"/>
      <c r="J2" s="260" t="s">
        <v>124</v>
      </c>
      <c r="K2" s="5"/>
      <c r="L2" s="252" t="s">
        <v>210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26922</v>
      </c>
      <c r="I4" s="119">
        <v>17</v>
      </c>
      <c r="J4" s="40" t="s">
        <v>22</v>
      </c>
      <c r="K4" s="278">
        <f>SUM(I4)</f>
        <v>17</v>
      </c>
      <c r="L4" s="377">
        <v>28172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127">
        <v>24069</v>
      </c>
      <c r="I5" s="119">
        <v>31</v>
      </c>
      <c r="J5" s="40" t="s">
        <v>71</v>
      </c>
      <c r="K5" s="278">
        <f t="shared" ref="K5:K13" si="0">SUM(I5)</f>
        <v>31</v>
      </c>
      <c r="L5" s="377">
        <v>12164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23835</v>
      </c>
      <c r="I6" s="119">
        <v>3</v>
      </c>
      <c r="J6" s="40" t="s">
        <v>11</v>
      </c>
      <c r="K6" s="278">
        <f t="shared" si="0"/>
        <v>3</v>
      </c>
      <c r="L6" s="377">
        <v>7584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127">
        <v>21684</v>
      </c>
      <c r="I7" s="119">
        <v>38</v>
      </c>
      <c r="J7" s="40" t="s">
        <v>39</v>
      </c>
      <c r="K7" s="278">
        <f t="shared" si="0"/>
        <v>38</v>
      </c>
      <c r="L7" s="377">
        <v>6401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127">
        <v>19994</v>
      </c>
      <c r="I8" s="119">
        <v>33</v>
      </c>
      <c r="J8" s="40" t="s">
        <v>0</v>
      </c>
      <c r="K8" s="278">
        <f t="shared" si="0"/>
        <v>33</v>
      </c>
      <c r="L8" s="377">
        <v>19218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19260</v>
      </c>
      <c r="I9" s="119">
        <v>34</v>
      </c>
      <c r="J9" s="40" t="s">
        <v>1</v>
      </c>
      <c r="K9" s="278">
        <f t="shared" si="0"/>
        <v>34</v>
      </c>
      <c r="L9" s="377">
        <v>16605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17014</v>
      </c>
      <c r="I10" s="119">
        <v>40</v>
      </c>
      <c r="J10" s="40" t="s">
        <v>2</v>
      </c>
      <c r="K10" s="278">
        <f t="shared" si="0"/>
        <v>40</v>
      </c>
      <c r="L10" s="377">
        <v>16906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13051</v>
      </c>
      <c r="I11" s="119">
        <v>13</v>
      </c>
      <c r="J11" s="40" t="s">
        <v>7</v>
      </c>
      <c r="K11" s="278">
        <f t="shared" si="0"/>
        <v>13</v>
      </c>
      <c r="L11" s="377">
        <v>15409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50">
        <v>8696</v>
      </c>
      <c r="I12" s="119">
        <v>16</v>
      </c>
      <c r="J12" s="40" t="s">
        <v>3</v>
      </c>
      <c r="K12" s="278">
        <f t="shared" si="0"/>
        <v>16</v>
      </c>
      <c r="L12" s="378">
        <v>11099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25">
        <v>8416</v>
      </c>
      <c r="I13" s="194">
        <v>26</v>
      </c>
      <c r="J13" s="103" t="s">
        <v>31</v>
      </c>
      <c r="K13" s="278">
        <f t="shared" si="0"/>
        <v>26</v>
      </c>
      <c r="L13" s="378">
        <v>6681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551">
        <v>6486</v>
      </c>
      <c r="I14" s="306">
        <v>25</v>
      </c>
      <c r="J14" s="524" t="s">
        <v>30</v>
      </c>
      <c r="K14" s="151" t="s">
        <v>8</v>
      </c>
      <c r="L14" s="379">
        <v>198579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455">
        <v>6027</v>
      </c>
      <c r="I15" s="119">
        <v>11</v>
      </c>
      <c r="J15" s="40" t="s">
        <v>18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400">
        <v>5576</v>
      </c>
      <c r="I16" s="119">
        <v>2</v>
      </c>
      <c r="J16" s="40" t="s">
        <v>6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5134</v>
      </c>
      <c r="I17" s="119">
        <v>21</v>
      </c>
      <c r="J17" s="457" t="s">
        <v>193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169">
        <v>4350</v>
      </c>
      <c r="I18" s="119">
        <v>24</v>
      </c>
      <c r="J18" s="40" t="s">
        <v>29</v>
      </c>
      <c r="K18" s="1"/>
      <c r="L18" s="261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4045</v>
      </c>
      <c r="I19" s="119">
        <v>1</v>
      </c>
      <c r="J19" s="40" t="s">
        <v>4</v>
      </c>
      <c r="K19" s="163">
        <f>SUM(I4)</f>
        <v>17</v>
      </c>
      <c r="L19" s="40" t="s">
        <v>22</v>
      </c>
      <c r="M19" s="526">
        <v>18838</v>
      </c>
      <c r="N19" s="128">
        <f>SUM(H4)</f>
        <v>26922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47</v>
      </c>
      <c r="B20" s="74" t="s">
        <v>56</v>
      </c>
      <c r="C20" s="74" t="s">
        <v>219</v>
      </c>
      <c r="D20" s="74" t="s">
        <v>210</v>
      </c>
      <c r="E20" s="74" t="s">
        <v>54</v>
      </c>
      <c r="F20" s="74" t="s">
        <v>53</v>
      </c>
      <c r="G20" s="75" t="s">
        <v>55</v>
      </c>
      <c r="H20" s="53">
        <v>1342</v>
      </c>
      <c r="I20" s="119">
        <v>9</v>
      </c>
      <c r="J20" s="457" t="s">
        <v>201</v>
      </c>
      <c r="K20" s="163">
        <f t="shared" ref="K20:K28" si="1">SUM(I5)</f>
        <v>31</v>
      </c>
      <c r="L20" s="40" t="s">
        <v>71</v>
      </c>
      <c r="M20" s="527">
        <v>36494</v>
      </c>
      <c r="N20" s="128">
        <f t="shared" ref="N20:N28" si="2">SUM(H5)</f>
        <v>24069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22</v>
      </c>
      <c r="C21" s="277">
        <f>SUM(H4)</f>
        <v>26922</v>
      </c>
      <c r="D21" s="9">
        <f>SUM(L4)</f>
        <v>28172</v>
      </c>
      <c r="E21" s="66">
        <f t="shared" ref="E21:E30" si="3">SUM(N19/M19*100)</f>
        <v>142.91326043104365</v>
      </c>
      <c r="F21" s="66">
        <f t="shared" ref="F21:F31" si="4">SUM(C21/D21*100)</f>
        <v>95.562970325145528</v>
      </c>
      <c r="G21" s="77"/>
      <c r="H21" s="400">
        <v>1281</v>
      </c>
      <c r="I21" s="119">
        <v>14</v>
      </c>
      <c r="J21" s="40" t="s">
        <v>20</v>
      </c>
      <c r="K21" s="163">
        <f t="shared" si="1"/>
        <v>3</v>
      </c>
      <c r="L21" s="40" t="s">
        <v>11</v>
      </c>
      <c r="M21" s="527">
        <v>16575</v>
      </c>
      <c r="N21" s="128">
        <f t="shared" si="2"/>
        <v>23835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71</v>
      </c>
      <c r="C22" s="277">
        <f t="shared" ref="C22:C30" si="5">SUM(H5)</f>
        <v>24069</v>
      </c>
      <c r="D22" s="9">
        <f t="shared" ref="D22:D30" si="6">SUM(L5)</f>
        <v>12164</v>
      </c>
      <c r="E22" s="66">
        <f t="shared" si="3"/>
        <v>65.953307392996109</v>
      </c>
      <c r="F22" s="66">
        <f t="shared" si="4"/>
        <v>197.87076619533048</v>
      </c>
      <c r="G22" s="77"/>
      <c r="H22" s="127">
        <v>948</v>
      </c>
      <c r="I22" s="119">
        <v>39</v>
      </c>
      <c r="J22" s="40" t="s">
        <v>40</v>
      </c>
      <c r="K22" s="163">
        <f t="shared" si="1"/>
        <v>38</v>
      </c>
      <c r="L22" s="40" t="s">
        <v>39</v>
      </c>
      <c r="M22" s="527">
        <v>4398</v>
      </c>
      <c r="N22" s="128">
        <f t="shared" si="2"/>
        <v>21684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11</v>
      </c>
      <c r="C23" s="299">
        <f t="shared" si="5"/>
        <v>23835</v>
      </c>
      <c r="D23" s="139">
        <f t="shared" si="6"/>
        <v>7584</v>
      </c>
      <c r="E23" s="300">
        <f t="shared" si="3"/>
        <v>143.80090497737555</v>
      </c>
      <c r="F23" s="300">
        <f t="shared" si="4"/>
        <v>314.28006329113924</v>
      </c>
      <c r="G23" s="77"/>
      <c r="H23" s="127">
        <v>919</v>
      </c>
      <c r="I23" s="119">
        <v>36</v>
      </c>
      <c r="J23" s="40" t="s">
        <v>5</v>
      </c>
      <c r="K23" s="163">
        <f t="shared" si="1"/>
        <v>33</v>
      </c>
      <c r="L23" s="40" t="s">
        <v>0</v>
      </c>
      <c r="M23" s="527">
        <v>14633</v>
      </c>
      <c r="N23" s="128">
        <f t="shared" si="2"/>
        <v>19994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39</v>
      </c>
      <c r="C24" s="277">
        <f t="shared" si="5"/>
        <v>21684</v>
      </c>
      <c r="D24" s="9">
        <f t="shared" si="6"/>
        <v>6401</v>
      </c>
      <c r="E24" s="66">
        <f t="shared" si="3"/>
        <v>493.04229195088675</v>
      </c>
      <c r="F24" s="66">
        <f t="shared" si="4"/>
        <v>338.75956881737233</v>
      </c>
      <c r="G24" s="77"/>
      <c r="H24" s="127">
        <v>496</v>
      </c>
      <c r="I24" s="119">
        <v>27</v>
      </c>
      <c r="J24" s="40" t="s">
        <v>32</v>
      </c>
      <c r="K24" s="163">
        <f t="shared" si="1"/>
        <v>34</v>
      </c>
      <c r="L24" s="40" t="s">
        <v>1</v>
      </c>
      <c r="M24" s="527">
        <v>15410</v>
      </c>
      <c r="N24" s="128">
        <f t="shared" si="2"/>
        <v>19260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0</v>
      </c>
      <c r="C25" s="277">
        <f t="shared" si="5"/>
        <v>19994</v>
      </c>
      <c r="D25" s="9">
        <f t="shared" si="6"/>
        <v>19218</v>
      </c>
      <c r="E25" s="66">
        <f t="shared" si="3"/>
        <v>136.6363698489715</v>
      </c>
      <c r="F25" s="66">
        <f t="shared" si="4"/>
        <v>104.03788115308565</v>
      </c>
      <c r="G25" s="87"/>
      <c r="H25" s="53">
        <v>398</v>
      </c>
      <c r="I25" s="119">
        <v>12</v>
      </c>
      <c r="J25" s="40" t="s">
        <v>19</v>
      </c>
      <c r="K25" s="163">
        <f t="shared" si="1"/>
        <v>40</v>
      </c>
      <c r="L25" s="40" t="s">
        <v>2</v>
      </c>
      <c r="M25" s="527">
        <v>14377</v>
      </c>
      <c r="N25" s="128">
        <f t="shared" si="2"/>
        <v>17014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1</v>
      </c>
      <c r="C26" s="277">
        <f t="shared" si="5"/>
        <v>19260</v>
      </c>
      <c r="D26" s="9">
        <f t="shared" si="6"/>
        <v>16605</v>
      </c>
      <c r="E26" s="66">
        <f t="shared" si="3"/>
        <v>124.98377676833226</v>
      </c>
      <c r="F26" s="66">
        <f t="shared" si="4"/>
        <v>115.98915989159893</v>
      </c>
      <c r="G26" s="77"/>
      <c r="H26" s="127">
        <v>312</v>
      </c>
      <c r="I26" s="119">
        <v>32</v>
      </c>
      <c r="J26" s="40" t="s">
        <v>36</v>
      </c>
      <c r="K26" s="163">
        <f t="shared" si="1"/>
        <v>13</v>
      </c>
      <c r="L26" s="40" t="s">
        <v>7</v>
      </c>
      <c r="M26" s="527">
        <v>11725</v>
      </c>
      <c r="N26" s="128">
        <f t="shared" si="2"/>
        <v>13051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17014</v>
      </c>
      <c r="D27" s="9">
        <f t="shared" si="6"/>
        <v>16906</v>
      </c>
      <c r="E27" s="66">
        <f t="shared" si="3"/>
        <v>118.34179592404534</v>
      </c>
      <c r="F27" s="66">
        <f t="shared" si="4"/>
        <v>100.63882645214717</v>
      </c>
      <c r="G27" s="77"/>
      <c r="H27" s="127">
        <v>217</v>
      </c>
      <c r="I27" s="119">
        <v>4</v>
      </c>
      <c r="J27" s="40" t="s">
        <v>12</v>
      </c>
      <c r="K27" s="163">
        <f t="shared" si="1"/>
        <v>16</v>
      </c>
      <c r="L27" s="40" t="s">
        <v>3</v>
      </c>
      <c r="M27" s="528">
        <v>8270</v>
      </c>
      <c r="N27" s="128">
        <f t="shared" si="2"/>
        <v>8696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7</v>
      </c>
      <c r="C28" s="277">
        <f t="shared" si="5"/>
        <v>13051</v>
      </c>
      <c r="D28" s="9">
        <f t="shared" si="6"/>
        <v>15409</v>
      </c>
      <c r="E28" s="66">
        <f t="shared" si="3"/>
        <v>111.30916844349682</v>
      </c>
      <c r="F28" s="66">
        <f t="shared" si="4"/>
        <v>84.697254851061061</v>
      </c>
      <c r="G28" s="88"/>
      <c r="H28" s="127">
        <v>122</v>
      </c>
      <c r="I28" s="119">
        <v>18</v>
      </c>
      <c r="J28" s="40" t="s">
        <v>23</v>
      </c>
      <c r="K28" s="253">
        <f t="shared" si="1"/>
        <v>26</v>
      </c>
      <c r="L28" s="103" t="s">
        <v>31</v>
      </c>
      <c r="M28" s="529">
        <v>7977</v>
      </c>
      <c r="N28" s="234">
        <f t="shared" si="2"/>
        <v>8416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8696</v>
      </c>
      <c r="D29" s="9">
        <f t="shared" si="6"/>
        <v>11099</v>
      </c>
      <c r="E29" s="66">
        <f t="shared" si="3"/>
        <v>105.15114873035067</v>
      </c>
      <c r="F29" s="66">
        <f t="shared" si="4"/>
        <v>78.349400846923146</v>
      </c>
      <c r="G29" s="87"/>
      <c r="H29" s="127">
        <v>105</v>
      </c>
      <c r="I29" s="119">
        <v>29</v>
      </c>
      <c r="J29" s="40" t="s">
        <v>57</v>
      </c>
      <c r="K29" s="161"/>
      <c r="L29" s="161" t="s">
        <v>205</v>
      </c>
      <c r="M29" s="530">
        <v>217806</v>
      </c>
      <c r="N29" s="242">
        <f>SUM(H44)</f>
        <v>220965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31</v>
      </c>
      <c r="C30" s="277">
        <f t="shared" si="5"/>
        <v>8416</v>
      </c>
      <c r="D30" s="9">
        <f t="shared" si="6"/>
        <v>6681</v>
      </c>
      <c r="E30" s="72">
        <f t="shared" si="3"/>
        <v>105.50332205089632</v>
      </c>
      <c r="F30" s="78">
        <f t="shared" si="4"/>
        <v>125.96916629247119</v>
      </c>
      <c r="G30" s="90"/>
      <c r="H30" s="127">
        <v>96</v>
      </c>
      <c r="I30" s="119">
        <v>10</v>
      </c>
      <c r="J30" s="40" t="s">
        <v>17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60</v>
      </c>
      <c r="C31" s="82">
        <f>SUM(H44)</f>
        <v>220965</v>
      </c>
      <c r="D31" s="82">
        <f>SUM(L14)</f>
        <v>198579</v>
      </c>
      <c r="E31" s="85">
        <f>SUM(N29/M29*100)</f>
        <v>101.45037326795405</v>
      </c>
      <c r="F31" s="78">
        <f t="shared" si="4"/>
        <v>111.27309534240781</v>
      </c>
      <c r="G31" s="86"/>
      <c r="H31" s="127">
        <v>83</v>
      </c>
      <c r="I31" s="119">
        <v>20</v>
      </c>
      <c r="J31" s="40" t="s">
        <v>25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128">
        <v>40</v>
      </c>
      <c r="I32" s="119">
        <v>5</v>
      </c>
      <c r="J32" s="40" t="s">
        <v>13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18</v>
      </c>
      <c r="I33" s="119">
        <v>15</v>
      </c>
      <c r="J33" s="40" t="s">
        <v>21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15</v>
      </c>
      <c r="I34" s="119">
        <v>23</v>
      </c>
      <c r="J34" s="40" t="s">
        <v>28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14</v>
      </c>
      <c r="I35" s="119">
        <v>37</v>
      </c>
      <c r="J35" s="40" t="s">
        <v>38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0</v>
      </c>
      <c r="I36" s="119">
        <v>6</v>
      </c>
      <c r="J36" s="40" t="s">
        <v>14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0</v>
      </c>
      <c r="I37" s="119">
        <v>7</v>
      </c>
      <c r="J37" s="40" t="s">
        <v>15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8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19</v>
      </c>
      <c r="J39" s="40" t="s">
        <v>24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220965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219</v>
      </c>
      <c r="I48" s="119"/>
      <c r="J48" s="263" t="s">
        <v>104</v>
      </c>
      <c r="K48" s="5"/>
      <c r="L48" s="446" t="s">
        <v>210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6" t="s">
        <v>120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24064</v>
      </c>
      <c r="I50" s="119">
        <v>16</v>
      </c>
      <c r="J50" s="40" t="s">
        <v>3</v>
      </c>
      <c r="K50" s="444">
        <f>SUM(I50)</f>
        <v>16</v>
      </c>
      <c r="L50" s="447">
        <v>36868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27">
        <v>8531</v>
      </c>
      <c r="I51" s="119">
        <v>26</v>
      </c>
      <c r="J51" s="40" t="s">
        <v>31</v>
      </c>
      <c r="K51" s="444">
        <f t="shared" ref="K51:K59" si="7">SUM(I51)</f>
        <v>26</v>
      </c>
      <c r="L51" s="448">
        <v>3045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127">
        <v>6208</v>
      </c>
      <c r="I52" s="119">
        <v>38</v>
      </c>
      <c r="J52" s="40" t="s">
        <v>39</v>
      </c>
      <c r="K52" s="444">
        <f t="shared" si="7"/>
        <v>38</v>
      </c>
      <c r="L52" s="448">
        <v>2456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47</v>
      </c>
      <c r="B53" s="74" t="s">
        <v>56</v>
      </c>
      <c r="C53" s="74" t="s">
        <v>219</v>
      </c>
      <c r="D53" s="74" t="s">
        <v>210</v>
      </c>
      <c r="E53" s="74" t="s">
        <v>54</v>
      </c>
      <c r="F53" s="74" t="s">
        <v>53</v>
      </c>
      <c r="G53" s="75" t="s">
        <v>55</v>
      </c>
      <c r="H53" s="127">
        <v>3543</v>
      </c>
      <c r="I53" s="119">
        <v>34</v>
      </c>
      <c r="J53" s="40" t="s">
        <v>1</v>
      </c>
      <c r="K53" s="444">
        <f t="shared" si="7"/>
        <v>34</v>
      </c>
      <c r="L53" s="448">
        <v>835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24064</v>
      </c>
      <c r="D54" s="139">
        <f>SUM(L50)</f>
        <v>36868</v>
      </c>
      <c r="E54" s="66">
        <f t="shared" ref="E54:E63" si="8">SUM(N67/M67*100)</f>
        <v>98.240457236170641</v>
      </c>
      <c r="F54" s="66">
        <f t="shared" ref="F54:F61" si="9">SUM(C54/D54*100)</f>
        <v>65.270695454052301</v>
      </c>
      <c r="G54" s="77"/>
      <c r="H54" s="53">
        <v>3166</v>
      </c>
      <c r="I54" s="119">
        <v>33</v>
      </c>
      <c r="J54" s="40" t="s">
        <v>0</v>
      </c>
      <c r="K54" s="444">
        <f t="shared" si="7"/>
        <v>33</v>
      </c>
      <c r="L54" s="448">
        <v>1843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31</v>
      </c>
      <c r="C55" s="52">
        <f t="shared" ref="C55:C63" si="10">SUM(H51)</f>
        <v>8531</v>
      </c>
      <c r="D55" s="139">
        <f t="shared" ref="D55:D63" si="11">SUM(L51)</f>
        <v>3045</v>
      </c>
      <c r="E55" s="66">
        <f t="shared" si="8"/>
        <v>245.70852534562212</v>
      </c>
      <c r="F55" s="66">
        <f t="shared" si="9"/>
        <v>280.16420361247947</v>
      </c>
      <c r="G55" s="77"/>
      <c r="H55" s="53">
        <v>3136</v>
      </c>
      <c r="I55" s="119">
        <v>25</v>
      </c>
      <c r="J55" s="40" t="s">
        <v>30</v>
      </c>
      <c r="K55" s="444">
        <f t="shared" si="7"/>
        <v>25</v>
      </c>
      <c r="L55" s="448">
        <v>612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39</v>
      </c>
      <c r="C56" s="52">
        <f t="shared" si="10"/>
        <v>6208</v>
      </c>
      <c r="D56" s="139">
        <f t="shared" si="11"/>
        <v>2456</v>
      </c>
      <c r="E56" s="66">
        <f t="shared" si="8"/>
        <v>110.3252177003732</v>
      </c>
      <c r="F56" s="66">
        <f t="shared" si="9"/>
        <v>252.7687296416938</v>
      </c>
      <c r="G56" s="77"/>
      <c r="H56" s="53">
        <v>643</v>
      </c>
      <c r="I56" s="119">
        <v>14</v>
      </c>
      <c r="J56" s="40" t="s">
        <v>20</v>
      </c>
      <c r="K56" s="444">
        <f t="shared" si="7"/>
        <v>14</v>
      </c>
      <c r="L56" s="448">
        <v>528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1</v>
      </c>
      <c r="C57" s="52">
        <f t="shared" si="10"/>
        <v>3543</v>
      </c>
      <c r="D57" s="139">
        <f t="shared" si="11"/>
        <v>835</v>
      </c>
      <c r="E57" s="66">
        <f t="shared" si="8"/>
        <v>94.935691318327969</v>
      </c>
      <c r="F57" s="66">
        <f t="shared" si="9"/>
        <v>424.31137724550905</v>
      </c>
      <c r="G57" s="77"/>
      <c r="H57" s="53">
        <v>552</v>
      </c>
      <c r="I57" s="119">
        <v>36</v>
      </c>
      <c r="J57" s="40" t="s">
        <v>5</v>
      </c>
      <c r="K57" s="444">
        <f t="shared" si="7"/>
        <v>36</v>
      </c>
      <c r="L57" s="448">
        <v>66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0</v>
      </c>
      <c r="C58" s="52">
        <f t="shared" si="10"/>
        <v>3166</v>
      </c>
      <c r="D58" s="139">
        <f t="shared" si="11"/>
        <v>1843</v>
      </c>
      <c r="E58" s="66">
        <f t="shared" si="8"/>
        <v>117.78273809523809</v>
      </c>
      <c r="F58" s="66">
        <f t="shared" si="9"/>
        <v>171.78513293543136</v>
      </c>
      <c r="G58" s="87"/>
      <c r="H58" s="127">
        <v>526</v>
      </c>
      <c r="I58" s="119">
        <v>40</v>
      </c>
      <c r="J58" s="40" t="s">
        <v>2</v>
      </c>
      <c r="K58" s="444">
        <f t="shared" si="7"/>
        <v>40</v>
      </c>
      <c r="L58" s="448">
        <v>462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30</v>
      </c>
      <c r="C59" s="52">
        <f t="shared" si="10"/>
        <v>3136</v>
      </c>
      <c r="D59" s="139">
        <f t="shared" si="11"/>
        <v>612</v>
      </c>
      <c r="E59" s="66">
        <f t="shared" si="8"/>
        <v>185.34278959810874</v>
      </c>
      <c r="F59" s="66">
        <f t="shared" si="9"/>
        <v>512.41830065359477</v>
      </c>
      <c r="G59" s="77"/>
      <c r="H59" s="553">
        <v>494</v>
      </c>
      <c r="I59" s="194">
        <v>31</v>
      </c>
      <c r="J59" s="103" t="s">
        <v>128</v>
      </c>
      <c r="K59" s="445">
        <f t="shared" si="7"/>
        <v>31</v>
      </c>
      <c r="L59" s="449">
        <v>262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09">
        <v>7</v>
      </c>
      <c r="B60" s="40" t="s">
        <v>20</v>
      </c>
      <c r="C60" s="128">
        <f t="shared" si="10"/>
        <v>643</v>
      </c>
      <c r="D60" s="139">
        <f t="shared" si="11"/>
        <v>528</v>
      </c>
      <c r="E60" s="66">
        <f t="shared" si="8"/>
        <v>111.63194444444444</v>
      </c>
      <c r="F60" s="66">
        <f t="shared" si="9"/>
        <v>121.78030303030303</v>
      </c>
      <c r="G60" s="510"/>
      <c r="H60" s="552">
        <v>473</v>
      </c>
      <c r="I60" s="306">
        <v>1</v>
      </c>
      <c r="J60" s="524" t="s">
        <v>4</v>
      </c>
      <c r="K60" s="511" t="s">
        <v>8</v>
      </c>
      <c r="L60" s="539">
        <v>48350</v>
      </c>
      <c r="M60" s="512"/>
      <c r="N60" s="130"/>
      <c r="Q60" s="129"/>
      <c r="R60" s="512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5</v>
      </c>
      <c r="C61" s="52">
        <f t="shared" si="10"/>
        <v>552</v>
      </c>
      <c r="D61" s="139">
        <f t="shared" si="11"/>
        <v>66</v>
      </c>
      <c r="E61" s="66">
        <f t="shared" si="8"/>
        <v>171.96261682242991</v>
      </c>
      <c r="F61" s="66">
        <f t="shared" si="9"/>
        <v>836.36363636363637</v>
      </c>
      <c r="G61" s="88"/>
      <c r="H61" s="53">
        <v>228</v>
      </c>
      <c r="I61" s="119">
        <v>15</v>
      </c>
      <c r="J61" s="40" t="s">
        <v>21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" t="s">
        <v>2</v>
      </c>
      <c r="C62" s="52">
        <f t="shared" si="10"/>
        <v>526</v>
      </c>
      <c r="D62" s="139">
        <f t="shared" si="11"/>
        <v>462</v>
      </c>
      <c r="E62" s="66">
        <f t="shared" si="8"/>
        <v>110.73684210526315</v>
      </c>
      <c r="F62" s="66">
        <f>SUM(C62/D62*100)</f>
        <v>113.85281385281385</v>
      </c>
      <c r="G62" s="87"/>
      <c r="H62" s="53">
        <v>174</v>
      </c>
      <c r="I62" s="119">
        <v>24</v>
      </c>
      <c r="J62" s="407" t="s">
        <v>29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71</v>
      </c>
      <c r="C63" s="52">
        <f t="shared" si="10"/>
        <v>494</v>
      </c>
      <c r="D63" s="139">
        <f t="shared" si="11"/>
        <v>262</v>
      </c>
      <c r="E63" s="72">
        <f t="shared" si="8"/>
        <v>115.15151515151516</v>
      </c>
      <c r="F63" s="66">
        <f>SUM(C63/D63*100)</f>
        <v>188.54961832061068</v>
      </c>
      <c r="G63" s="90"/>
      <c r="H63" s="400">
        <v>96</v>
      </c>
      <c r="I63" s="119">
        <v>37</v>
      </c>
      <c r="J63" s="40" t="s">
        <v>38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61</v>
      </c>
      <c r="C64" s="82">
        <f>SUM(H90)</f>
        <v>52087</v>
      </c>
      <c r="D64" s="82">
        <f>SUM(L60)</f>
        <v>48350</v>
      </c>
      <c r="E64" s="85">
        <f>SUM(N77/M77*100)</f>
        <v>116.32794354118276</v>
      </c>
      <c r="F64" s="85">
        <f>SUM(C64/D64*100)</f>
        <v>107.72905894519131</v>
      </c>
      <c r="G64" s="86"/>
      <c r="H64" s="169">
        <v>91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52">
        <v>80</v>
      </c>
      <c r="I65" s="119">
        <v>9</v>
      </c>
      <c r="J65" s="457" t="s">
        <v>201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43</v>
      </c>
      <c r="I66" s="119">
        <v>19</v>
      </c>
      <c r="J66" s="40" t="s">
        <v>24</v>
      </c>
      <c r="K66" s="1"/>
      <c r="L66" s="264" t="s">
        <v>104</v>
      </c>
      <c r="M66" s="468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34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9">
        <v>24495</v>
      </c>
      <c r="N67" s="128">
        <f>SUM(H50)</f>
        <v>24064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127">
        <v>5</v>
      </c>
      <c r="I68" s="119">
        <v>23</v>
      </c>
      <c r="J68" s="40" t="s">
        <v>28</v>
      </c>
      <c r="K68" s="5">
        <f t="shared" ref="K68:K76" si="12">SUM(I51)</f>
        <v>26</v>
      </c>
      <c r="L68" s="40" t="s">
        <v>31</v>
      </c>
      <c r="M68" s="240">
        <v>3472</v>
      </c>
      <c r="N68" s="128">
        <f t="shared" ref="N68:N76" si="13">SUM(H51)</f>
        <v>8531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2</v>
      </c>
      <c r="J69" s="40" t="s">
        <v>6</v>
      </c>
      <c r="K69" s="5">
        <f t="shared" si="12"/>
        <v>38</v>
      </c>
      <c r="L69" s="40" t="s">
        <v>39</v>
      </c>
      <c r="M69" s="240">
        <v>5627</v>
      </c>
      <c r="N69" s="128">
        <f t="shared" si="13"/>
        <v>6208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3</v>
      </c>
      <c r="J70" s="40" t="s">
        <v>11</v>
      </c>
      <c r="K70" s="5">
        <f t="shared" si="12"/>
        <v>34</v>
      </c>
      <c r="L70" s="40" t="s">
        <v>1</v>
      </c>
      <c r="M70" s="240">
        <v>3732</v>
      </c>
      <c r="N70" s="128">
        <f t="shared" si="13"/>
        <v>3543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4</v>
      </c>
      <c r="J71" s="40" t="s">
        <v>12</v>
      </c>
      <c r="K71" s="5">
        <f t="shared" si="12"/>
        <v>33</v>
      </c>
      <c r="L71" s="40" t="s">
        <v>0</v>
      </c>
      <c r="M71" s="240">
        <v>2688</v>
      </c>
      <c r="N71" s="128">
        <f t="shared" si="13"/>
        <v>3166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53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40">
        <v>1692</v>
      </c>
      <c r="N72" s="128">
        <f t="shared" si="13"/>
        <v>3136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6</v>
      </c>
      <c r="J73" s="40" t="s">
        <v>14</v>
      </c>
      <c r="K73" s="5">
        <f t="shared" si="12"/>
        <v>14</v>
      </c>
      <c r="L73" s="40" t="s">
        <v>20</v>
      </c>
      <c r="M73" s="240">
        <v>576</v>
      </c>
      <c r="N73" s="128">
        <f t="shared" si="13"/>
        <v>643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53">
        <v>0</v>
      </c>
      <c r="I74" s="119">
        <v>7</v>
      </c>
      <c r="J74" s="40" t="s">
        <v>15</v>
      </c>
      <c r="K74" s="5">
        <f t="shared" si="12"/>
        <v>36</v>
      </c>
      <c r="L74" s="40" t="s">
        <v>5</v>
      </c>
      <c r="M74" s="240">
        <v>321</v>
      </c>
      <c r="N74" s="128">
        <f t="shared" si="13"/>
        <v>552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8</v>
      </c>
      <c r="J75" s="40" t="s">
        <v>16</v>
      </c>
      <c r="K75" s="5">
        <f t="shared" si="12"/>
        <v>40</v>
      </c>
      <c r="L75" s="40" t="s">
        <v>2</v>
      </c>
      <c r="M75" s="240">
        <v>475</v>
      </c>
      <c r="N75" s="128">
        <f t="shared" si="13"/>
        <v>526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10</v>
      </c>
      <c r="J76" s="40" t="s">
        <v>17</v>
      </c>
      <c r="K76" s="18">
        <f t="shared" si="12"/>
        <v>31</v>
      </c>
      <c r="L76" s="103" t="s">
        <v>71</v>
      </c>
      <c r="M76" s="241">
        <v>429</v>
      </c>
      <c r="N76" s="234">
        <f t="shared" si="13"/>
        <v>494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11</v>
      </c>
      <c r="J77" s="40" t="s">
        <v>18</v>
      </c>
      <c r="K77" s="5"/>
      <c r="L77" s="161" t="s">
        <v>69</v>
      </c>
      <c r="M77" s="412">
        <v>44776</v>
      </c>
      <c r="N77" s="242">
        <f>SUM(H90)</f>
        <v>52087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127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52087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topLeftCell="F1" zoomScaleNormal="100" workbookViewId="0">
      <pane xSplit="7" ySplit="21" topLeftCell="M22" activePane="bottomRight" state="frozen"/>
      <selection activeCell="F1" sqref="F1"/>
      <selection pane="topRight" activeCell="M1" sqref="M1"/>
      <selection pane="bottomLeft" activeCell="F22" sqref="F22"/>
      <selection pane="bottomRight" activeCell="M23" sqref="M23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1" t="s">
        <v>224</v>
      </c>
      <c r="I2" s="5"/>
      <c r="J2" s="255" t="s">
        <v>122</v>
      </c>
      <c r="K2" s="117"/>
      <c r="L2" s="435" t="s">
        <v>226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120</v>
      </c>
      <c r="I3" s="5"/>
      <c r="J3" s="202" t="s">
        <v>10</v>
      </c>
      <c r="K3" s="117"/>
      <c r="L3" s="436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34659</v>
      </c>
      <c r="I4" s="119">
        <v>33</v>
      </c>
      <c r="J4" s="225" t="s">
        <v>0</v>
      </c>
      <c r="K4" s="167">
        <f>SUM(I4)</f>
        <v>33</v>
      </c>
      <c r="L4" s="428">
        <v>35068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127">
        <v>26906</v>
      </c>
      <c r="I5" s="119">
        <v>34</v>
      </c>
      <c r="J5" s="225" t="s">
        <v>1</v>
      </c>
      <c r="K5" s="167">
        <f t="shared" ref="K5:K13" si="0">SUM(I5)</f>
        <v>34</v>
      </c>
      <c r="L5" s="429">
        <v>21353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10044</v>
      </c>
      <c r="I6" s="119">
        <v>40</v>
      </c>
      <c r="J6" s="225" t="s">
        <v>2</v>
      </c>
      <c r="K6" s="167">
        <f t="shared" si="0"/>
        <v>40</v>
      </c>
      <c r="L6" s="429">
        <v>17927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9221</v>
      </c>
      <c r="I7" s="119">
        <v>13</v>
      </c>
      <c r="J7" s="225" t="s">
        <v>7</v>
      </c>
      <c r="K7" s="167">
        <f t="shared" si="0"/>
        <v>13</v>
      </c>
      <c r="L7" s="429">
        <v>10261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8013</v>
      </c>
      <c r="I8" s="119">
        <v>24</v>
      </c>
      <c r="J8" s="225" t="s">
        <v>29</v>
      </c>
      <c r="K8" s="167">
        <f t="shared" si="0"/>
        <v>24</v>
      </c>
      <c r="L8" s="429">
        <v>8089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6864</v>
      </c>
      <c r="I9" s="119">
        <v>9</v>
      </c>
      <c r="J9" s="476" t="s">
        <v>200</v>
      </c>
      <c r="K9" s="167">
        <f t="shared" si="0"/>
        <v>9</v>
      </c>
      <c r="L9" s="429">
        <v>7042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4245</v>
      </c>
      <c r="I10" s="119">
        <v>36</v>
      </c>
      <c r="J10" s="225" t="s">
        <v>5</v>
      </c>
      <c r="K10" s="167">
        <f t="shared" si="0"/>
        <v>36</v>
      </c>
      <c r="L10" s="429">
        <v>5727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2688</v>
      </c>
      <c r="I11" s="119">
        <v>25</v>
      </c>
      <c r="J11" s="225" t="s">
        <v>30</v>
      </c>
      <c r="K11" s="167">
        <f t="shared" si="0"/>
        <v>25</v>
      </c>
      <c r="L11" s="429">
        <v>2978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2074</v>
      </c>
      <c r="I12" s="119">
        <v>22</v>
      </c>
      <c r="J12" s="225" t="s">
        <v>27</v>
      </c>
      <c r="K12" s="167">
        <f t="shared" si="0"/>
        <v>22</v>
      </c>
      <c r="L12" s="429">
        <v>2000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1919</v>
      </c>
      <c r="I13" s="194">
        <v>16</v>
      </c>
      <c r="J13" s="305" t="s">
        <v>3</v>
      </c>
      <c r="K13" s="254">
        <f t="shared" si="0"/>
        <v>16</v>
      </c>
      <c r="L13" s="437">
        <v>725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554">
        <v>1400</v>
      </c>
      <c r="I14" s="306">
        <v>12</v>
      </c>
      <c r="J14" s="532" t="s">
        <v>19</v>
      </c>
      <c r="K14" s="117" t="s">
        <v>8</v>
      </c>
      <c r="L14" s="438">
        <v>119915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1052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1028</v>
      </c>
      <c r="I16" s="119">
        <v>31</v>
      </c>
      <c r="J16" s="119" t="s">
        <v>183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127">
        <v>773</v>
      </c>
      <c r="I17" s="119">
        <v>38</v>
      </c>
      <c r="J17" s="225" t="s">
        <v>39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169">
        <v>582</v>
      </c>
      <c r="I18" s="119">
        <v>21</v>
      </c>
      <c r="J18" s="225" t="s">
        <v>26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580</v>
      </c>
      <c r="I19" s="119">
        <v>6</v>
      </c>
      <c r="J19" s="225" t="s">
        <v>14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127">
        <v>275</v>
      </c>
      <c r="I20" s="119">
        <v>14</v>
      </c>
      <c r="J20" s="225" t="s">
        <v>20</v>
      </c>
      <c r="K20" s="167">
        <f>SUM(I4)</f>
        <v>33</v>
      </c>
      <c r="L20" s="225" t="s">
        <v>0</v>
      </c>
      <c r="M20" s="439">
        <v>24040</v>
      </c>
      <c r="N20" s="128">
        <f>SUM(H4)</f>
        <v>34659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47</v>
      </c>
      <c r="B21" s="74" t="s">
        <v>56</v>
      </c>
      <c r="C21" s="74" t="s">
        <v>219</v>
      </c>
      <c r="D21" s="74" t="s">
        <v>210</v>
      </c>
      <c r="E21" s="74" t="s">
        <v>54</v>
      </c>
      <c r="F21" s="74" t="s">
        <v>53</v>
      </c>
      <c r="G21" s="75" t="s">
        <v>55</v>
      </c>
      <c r="H21" s="127">
        <v>184</v>
      </c>
      <c r="I21" s="119">
        <v>26</v>
      </c>
      <c r="J21" s="225" t="s">
        <v>31</v>
      </c>
      <c r="K21" s="167">
        <f t="shared" ref="K21:K29" si="1">SUM(I5)</f>
        <v>34</v>
      </c>
      <c r="L21" s="225" t="s">
        <v>1</v>
      </c>
      <c r="M21" s="440">
        <v>18939</v>
      </c>
      <c r="N21" s="128">
        <f t="shared" ref="N21:N29" si="2">SUM(H5)</f>
        <v>26906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0</v>
      </c>
      <c r="C22" s="52">
        <f>SUM(H4)</f>
        <v>34659</v>
      </c>
      <c r="D22" s="139">
        <f>SUM(L4)</f>
        <v>35068</v>
      </c>
      <c r="E22" s="70">
        <f t="shared" ref="E22:E31" si="3">SUM(N20/M20*100)</f>
        <v>144.17221297836937</v>
      </c>
      <c r="F22" s="66">
        <f t="shared" ref="F22:F32" si="4">SUM(C22/D22*100)</f>
        <v>98.833694536329418</v>
      </c>
      <c r="G22" s="77"/>
      <c r="H22" s="127">
        <v>181</v>
      </c>
      <c r="I22" s="119">
        <v>18</v>
      </c>
      <c r="J22" s="225" t="s">
        <v>23</v>
      </c>
      <c r="K22" s="167">
        <f t="shared" si="1"/>
        <v>40</v>
      </c>
      <c r="L22" s="225" t="s">
        <v>2</v>
      </c>
      <c r="M22" s="440">
        <v>8640</v>
      </c>
      <c r="N22" s="128">
        <f t="shared" si="2"/>
        <v>10044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1</v>
      </c>
      <c r="C23" s="52">
        <f t="shared" ref="C23:C31" si="5">SUM(H5)</f>
        <v>26906</v>
      </c>
      <c r="D23" s="139">
        <f t="shared" ref="D23:D31" si="6">SUM(L5)</f>
        <v>21353</v>
      </c>
      <c r="E23" s="70">
        <f t="shared" si="3"/>
        <v>142.0666349860077</v>
      </c>
      <c r="F23" s="66">
        <f t="shared" si="4"/>
        <v>126.00571348288297</v>
      </c>
      <c r="G23" s="77"/>
      <c r="H23" s="400">
        <v>163</v>
      </c>
      <c r="I23" s="119">
        <v>5</v>
      </c>
      <c r="J23" s="225" t="s">
        <v>13</v>
      </c>
      <c r="K23" s="167">
        <f t="shared" si="1"/>
        <v>13</v>
      </c>
      <c r="L23" s="225" t="s">
        <v>7</v>
      </c>
      <c r="M23" s="440">
        <v>7957</v>
      </c>
      <c r="N23" s="128">
        <f t="shared" si="2"/>
        <v>9221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10044</v>
      </c>
      <c r="D24" s="139">
        <f t="shared" si="6"/>
        <v>17927</v>
      </c>
      <c r="E24" s="70">
        <f t="shared" si="3"/>
        <v>116.25000000000001</v>
      </c>
      <c r="F24" s="66">
        <f t="shared" si="4"/>
        <v>56.027221509455018</v>
      </c>
      <c r="G24" s="77"/>
      <c r="H24" s="127">
        <v>90</v>
      </c>
      <c r="I24" s="119">
        <v>11</v>
      </c>
      <c r="J24" s="225" t="s">
        <v>18</v>
      </c>
      <c r="K24" s="167">
        <f t="shared" si="1"/>
        <v>24</v>
      </c>
      <c r="L24" s="225" t="s">
        <v>29</v>
      </c>
      <c r="M24" s="440">
        <v>7171</v>
      </c>
      <c r="N24" s="128">
        <f t="shared" si="2"/>
        <v>8013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9221</v>
      </c>
      <c r="D25" s="139">
        <f t="shared" si="6"/>
        <v>10261</v>
      </c>
      <c r="E25" s="70">
        <f t="shared" si="3"/>
        <v>115.88538393867036</v>
      </c>
      <c r="F25" s="66">
        <f t="shared" si="4"/>
        <v>89.864535620309908</v>
      </c>
      <c r="G25" s="77"/>
      <c r="H25" s="127">
        <v>61</v>
      </c>
      <c r="I25" s="119">
        <v>2</v>
      </c>
      <c r="J25" s="225" t="s">
        <v>6</v>
      </c>
      <c r="K25" s="167">
        <f t="shared" si="1"/>
        <v>9</v>
      </c>
      <c r="L25" s="476" t="s">
        <v>199</v>
      </c>
      <c r="M25" s="440">
        <v>7300</v>
      </c>
      <c r="N25" s="128">
        <f t="shared" si="2"/>
        <v>6864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29</v>
      </c>
      <c r="C26" s="52">
        <f t="shared" si="5"/>
        <v>8013</v>
      </c>
      <c r="D26" s="139">
        <f t="shared" si="6"/>
        <v>8089</v>
      </c>
      <c r="E26" s="70">
        <f t="shared" si="3"/>
        <v>111.74173755403709</v>
      </c>
      <c r="F26" s="66">
        <f t="shared" si="4"/>
        <v>99.06045246631227</v>
      </c>
      <c r="G26" s="87"/>
      <c r="H26" s="400">
        <v>59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440">
        <v>3364</v>
      </c>
      <c r="N26" s="128">
        <f t="shared" si="2"/>
        <v>4245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76" t="s">
        <v>199</v>
      </c>
      <c r="C27" s="52">
        <f t="shared" si="5"/>
        <v>6864</v>
      </c>
      <c r="D27" s="139">
        <f t="shared" si="6"/>
        <v>7042</v>
      </c>
      <c r="E27" s="70">
        <f t="shared" si="3"/>
        <v>94.027397260273972</v>
      </c>
      <c r="F27" s="66">
        <f t="shared" si="4"/>
        <v>97.47230900312411</v>
      </c>
      <c r="G27" s="91"/>
      <c r="H27" s="127">
        <v>46</v>
      </c>
      <c r="I27" s="119">
        <v>20</v>
      </c>
      <c r="J27" s="225" t="s">
        <v>25</v>
      </c>
      <c r="K27" s="167">
        <f t="shared" si="1"/>
        <v>25</v>
      </c>
      <c r="L27" s="225" t="s">
        <v>30</v>
      </c>
      <c r="M27" s="440">
        <v>2416</v>
      </c>
      <c r="N27" s="128">
        <f t="shared" si="2"/>
        <v>2688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4245</v>
      </c>
      <c r="D28" s="139">
        <f t="shared" si="6"/>
        <v>5727</v>
      </c>
      <c r="E28" s="70">
        <f t="shared" si="3"/>
        <v>126.18906064209274</v>
      </c>
      <c r="F28" s="66">
        <f t="shared" si="4"/>
        <v>74.122577265584084</v>
      </c>
      <c r="G28" s="77"/>
      <c r="H28" s="127">
        <v>46</v>
      </c>
      <c r="I28" s="119">
        <v>29</v>
      </c>
      <c r="J28" s="225" t="s">
        <v>116</v>
      </c>
      <c r="K28" s="167">
        <f t="shared" si="1"/>
        <v>22</v>
      </c>
      <c r="L28" s="225" t="s">
        <v>27</v>
      </c>
      <c r="M28" s="440">
        <v>568</v>
      </c>
      <c r="N28" s="128">
        <f t="shared" si="2"/>
        <v>2074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30</v>
      </c>
      <c r="C29" s="52">
        <f t="shared" si="5"/>
        <v>2688</v>
      </c>
      <c r="D29" s="139">
        <f t="shared" si="6"/>
        <v>2978</v>
      </c>
      <c r="E29" s="70">
        <f t="shared" si="3"/>
        <v>111.25827814569536</v>
      </c>
      <c r="F29" s="66">
        <f t="shared" si="4"/>
        <v>90.261920752182675</v>
      </c>
      <c r="G29" s="88"/>
      <c r="H29" s="400">
        <v>26</v>
      </c>
      <c r="I29" s="119">
        <v>27</v>
      </c>
      <c r="J29" s="225" t="s">
        <v>32</v>
      </c>
      <c r="K29" s="254">
        <f t="shared" si="1"/>
        <v>16</v>
      </c>
      <c r="L29" s="305" t="s">
        <v>3</v>
      </c>
      <c r="M29" s="441">
        <v>1990</v>
      </c>
      <c r="N29" s="128">
        <f t="shared" si="2"/>
        <v>1919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27</v>
      </c>
      <c r="C30" s="52">
        <f t="shared" si="5"/>
        <v>2074</v>
      </c>
      <c r="D30" s="139">
        <f t="shared" si="6"/>
        <v>2000</v>
      </c>
      <c r="E30" s="70">
        <f t="shared" si="3"/>
        <v>365.14084507042253</v>
      </c>
      <c r="F30" s="66">
        <f t="shared" si="4"/>
        <v>103.69999999999999</v>
      </c>
      <c r="G30" s="87"/>
      <c r="H30" s="400">
        <v>12</v>
      </c>
      <c r="I30" s="119">
        <v>39</v>
      </c>
      <c r="J30" s="225" t="s">
        <v>40</v>
      </c>
      <c r="K30" s="161"/>
      <c r="L30" s="454" t="s">
        <v>129</v>
      </c>
      <c r="M30" s="442">
        <v>90215</v>
      </c>
      <c r="N30" s="128">
        <f>SUM(H44)</f>
        <v>113197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1919</v>
      </c>
      <c r="D31" s="139">
        <f t="shared" si="6"/>
        <v>725</v>
      </c>
      <c r="E31" s="71">
        <f t="shared" si="3"/>
        <v>96.4321608040201</v>
      </c>
      <c r="F31" s="78">
        <f t="shared" si="4"/>
        <v>264.68965517241378</v>
      </c>
      <c r="G31" s="90"/>
      <c r="H31" s="127">
        <v>4</v>
      </c>
      <c r="I31" s="119">
        <v>4</v>
      </c>
      <c r="J31" s="225" t="s">
        <v>12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61</v>
      </c>
      <c r="C32" s="82">
        <f>SUM(H44)</f>
        <v>113197</v>
      </c>
      <c r="D32" s="82">
        <f>SUM(L14)</f>
        <v>119915</v>
      </c>
      <c r="E32" s="83">
        <f>SUM(N30/M30*100)</f>
        <v>125.47469932937983</v>
      </c>
      <c r="F32" s="78">
        <f t="shared" si="4"/>
        <v>94.397698369678523</v>
      </c>
      <c r="G32" s="86"/>
      <c r="H32" s="128">
        <v>1</v>
      </c>
      <c r="I32" s="119">
        <v>15</v>
      </c>
      <c r="J32" s="225" t="s">
        <v>21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23</v>
      </c>
      <c r="J33" s="225" t="s">
        <v>28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11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128">
        <v>0</v>
      </c>
      <c r="I35" s="119">
        <v>7</v>
      </c>
      <c r="J35" s="225" t="s">
        <v>15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16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28</v>
      </c>
      <c r="J39" s="225" t="s">
        <v>33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32</v>
      </c>
      <c r="J41" s="225" t="s">
        <v>36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35</v>
      </c>
      <c r="J42" s="225" t="s">
        <v>37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37</v>
      </c>
      <c r="J43" s="225" t="s">
        <v>38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113197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219</v>
      </c>
      <c r="I48" s="5"/>
      <c r="J48" s="251" t="s">
        <v>125</v>
      </c>
      <c r="K48" s="117"/>
      <c r="L48" s="414" t="s">
        <v>226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89135</v>
      </c>
      <c r="I50" s="225">
        <v>36</v>
      </c>
      <c r="J50" s="225" t="s">
        <v>5</v>
      </c>
      <c r="K50" s="170">
        <f>SUM(I50)</f>
        <v>36</v>
      </c>
      <c r="L50" s="415">
        <v>70372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34454</v>
      </c>
      <c r="I51" s="225">
        <v>17</v>
      </c>
      <c r="J51" s="224" t="s">
        <v>22</v>
      </c>
      <c r="K51" s="170">
        <f t="shared" ref="K51:K59" si="7">SUM(I51)</f>
        <v>17</v>
      </c>
      <c r="L51" s="415">
        <v>25682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20906</v>
      </c>
      <c r="I52" s="225">
        <v>33</v>
      </c>
      <c r="J52" s="224" t="s">
        <v>0</v>
      </c>
      <c r="K52" s="170">
        <f t="shared" si="7"/>
        <v>33</v>
      </c>
      <c r="L52" s="415">
        <v>5093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17655</v>
      </c>
      <c r="I53" s="225">
        <v>26</v>
      </c>
      <c r="J53" s="224" t="s">
        <v>31</v>
      </c>
      <c r="K53" s="170">
        <f t="shared" si="7"/>
        <v>26</v>
      </c>
      <c r="L53" s="415">
        <v>17937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47</v>
      </c>
      <c r="B54" s="74" t="s">
        <v>56</v>
      </c>
      <c r="C54" s="74" t="s">
        <v>219</v>
      </c>
      <c r="D54" s="74" t="s">
        <v>210</v>
      </c>
      <c r="E54" s="74" t="s">
        <v>54</v>
      </c>
      <c r="F54" s="74" t="s">
        <v>53</v>
      </c>
      <c r="G54" s="75" t="s">
        <v>55</v>
      </c>
      <c r="H54" s="127">
        <v>16438</v>
      </c>
      <c r="I54" s="225">
        <v>40</v>
      </c>
      <c r="J54" s="224" t="s">
        <v>2</v>
      </c>
      <c r="K54" s="170">
        <f t="shared" si="7"/>
        <v>40</v>
      </c>
      <c r="L54" s="415">
        <v>15982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89135</v>
      </c>
      <c r="D55" s="9">
        <f t="shared" ref="D55:D64" si="8">SUM(L50)</f>
        <v>70372</v>
      </c>
      <c r="E55" s="66">
        <f>SUM(N66/M66*100)</f>
        <v>124.00011129196056</v>
      </c>
      <c r="F55" s="66">
        <f t="shared" ref="F55:F65" si="9">SUM(C55/D55*100)</f>
        <v>126.66259307679191</v>
      </c>
      <c r="G55" s="77"/>
      <c r="H55" s="400">
        <v>15291</v>
      </c>
      <c r="I55" s="225">
        <v>16</v>
      </c>
      <c r="J55" s="224" t="s">
        <v>3</v>
      </c>
      <c r="K55" s="170">
        <f t="shared" si="7"/>
        <v>16</v>
      </c>
      <c r="L55" s="415">
        <v>17828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22</v>
      </c>
      <c r="C56" s="52">
        <f t="shared" ref="C56:C64" si="10">SUM(H51)</f>
        <v>34454</v>
      </c>
      <c r="D56" s="9">
        <f t="shared" si="8"/>
        <v>25682</v>
      </c>
      <c r="E56" s="66">
        <f t="shared" ref="E56:E65" si="11">SUM(N67/M67*100)</f>
        <v>129.6335314922116</v>
      </c>
      <c r="F56" s="66">
        <f t="shared" si="9"/>
        <v>134.15621836305584</v>
      </c>
      <c r="G56" s="77"/>
      <c r="H56" s="127">
        <v>12856</v>
      </c>
      <c r="I56" s="225">
        <v>24</v>
      </c>
      <c r="J56" s="224" t="s">
        <v>29</v>
      </c>
      <c r="K56" s="170">
        <f t="shared" si="7"/>
        <v>24</v>
      </c>
      <c r="L56" s="415">
        <v>12483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0</v>
      </c>
      <c r="C57" s="52">
        <f t="shared" si="10"/>
        <v>20906</v>
      </c>
      <c r="D57" s="9">
        <f t="shared" si="8"/>
        <v>5093</v>
      </c>
      <c r="E57" s="66">
        <f t="shared" si="11"/>
        <v>157.24708537044</v>
      </c>
      <c r="F57" s="66">
        <f t="shared" si="9"/>
        <v>410.48497938346753</v>
      </c>
      <c r="G57" s="77"/>
      <c r="H57" s="127">
        <v>10695</v>
      </c>
      <c r="I57" s="225">
        <v>38</v>
      </c>
      <c r="J57" s="224" t="s">
        <v>39</v>
      </c>
      <c r="K57" s="170">
        <f t="shared" si="7"/>
        <v>38</v>
      </c>
      <c r="L57" s="415">
        <v>9591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31</v>
      </c>
      <c r="C58" s="52">
        <f t="shared" si="10"/>
        <v>17655</v>
      </c>
      <c r="D58" s="9">
        <f t="shared" si="8"/>
        <v>17937</v>
      </c>
      <c r="E58" s="66">
        <f t="shared" si="11"/>
        <v>124.92923860741581</v>
      </c>
      <c r="F58" s="66">
        <f t="shared" si="9"/>
        <v>98.427830740926581</v>
      </c>
      <c r="G58" s="77"/>
      <c r="H58" s="519">
        <v>9723</v>
      </c>
      <c r="I58" s="227">
        <v>25</v>
      </c>
      <c r="J58" s="227" t="s">
        <v>30</v>
      </c>
      <c r="K58" s="170">
        <f t="shared" si="7"/>
        <v>25</v>
      </c>
      <c r="L58" s="413">
        <v>6605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2</v>
      </c>
      <c r="C59" s="52">
        <f t="shared" si="10"/>
        <v>16438</v>
      </c>
      <c r="D59" s="9">
        <f t="shared" si="8"/>
        <v>15982</v>
      </c>
      <c r="E59" s="66">
        <f t="shared" si="11"/>
        <v>75.831526502744836</v>
      </c>
      <c r="F59" s="66">
        <f t="shared" si="9"/>
        <v>102.85320986109372</v>
      </c>
      <c r="G59" s="87"/>
      <c r="H59" s="519">
        <v>9445</v>
      </c>
      <c r="I59" s="305">
        <v>37</v>
      </c>
      <c r="J59" s="227" t="s">
        <v>38</v>
      </c>
      <c r="K59" s="170">
        <f t="shared" si="7"/>
        <v>37</v>
      </c>
      <c r="L59" s="413">
        <v>6655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3</v>
      </c>
      <c r="C60" s="52">
        <f t="shared" si="10"/>
        <v>15291</v>
      </c>
      <c r="D60" s="9">
        <f t="shared" si="8"/>
        <v>17828</v>
      </c>
      <c r="E60" s="66">
        <f t="shared" si="11"/>
        <v>106.32779361657742</v>
      </c>
      <c r="F60" s="66">
        <f t="shared" si="9"/>
        <v>85.769575947947047</v>
      </c>
      <c r="G60" s="77"/>
      <c r="H60" s="542">
        <v>4032</v>
      </c>
      <c r="I60" s="307">
        <v>15</v>
      </c>
      <c r="J60" s="307" t="s">
        <v>21</v>
      </c>
      <c r="K60" s="117" t="s">
        <v>8</v>
      </c>
      <c r="L60" s="417">
        <v>212435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29</v>
      </c>
      <c r="C61" s="52">
        <f t="shared" si="10"/>
        <v>12856</v>
      </c>
      <c r="D61" s="9">
        <f t="shared" si="8"/>
        <v>12483</v>
      </c>
      <c r="E61" s="66">
        <f t="shared" si="11"/>
        <v>113.94132766108305</v>
      </c>
      <c r="F61" s="66">
        <f t="shared" si="9"/>
        <v>102.98806376672273</v>
      </c>
      <c r="G61" s="77"/>
      <c r="H61" s="400">
        <v>2655</v>
      </c>
      <c r="I61" s="225">
        <v>34</v>
      </c>
      <c r="J61" s="224" t="s">
        <v>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39</v>
      </c>
      <c r="C62" s="52">
        <f t="shared" si="10"/>
        <v>10695</v>
      </c>
      <c r="D62" s="9">
        <f t="shared" si="8"/>
        <v>9591</v>
      </c>
      <c r="E62" s="66">
        <f t="shared" si="11"/>
        <v>97.138964577656679</v>
      </c>
      <c r="F62" s="66">
        <f t="shared" si="9"/>
        <v>111.51079136690647</v>
      </c>
      <c r="G62" s="88"/>
      <c r="H62" s="127">
        <v>2090</v>
      </c>
      <c r="I62" s="225">
        <v>30</v>
      </c>
      <c r="J62" s="224" t="s">
        <v>119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30</v>
      </c>
      <c r="C63" s="52">
        <f t="shared" si="10"/>
        <v>9723</v>
      </c>
      <c r="D63" s="9">
        <f t="shared" si="8"/>
        <v>6605</v>
      </c>
      <c r="E63" s="66">
        <f t="shared" si="11"/>
        <v>115.77756608716361</v>
      </c>
      <c r="F63" s="66">
        <f t="shared" si="9"/>
        <v>147.20666161998486</v>
      </c>
      <c r="G63" s="87"/>
      <c r="H63" s="127">
        <v>2084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38</v>
      </c>
      <c r="C64" s="52">
        <f t="shared" si="10"/>
        <v>9445</v>
      </c>
      <c r="D64" s="9">
        <f t="shared" si="8"/>
        <v>6655</v>
      </c>
      <c r="E64" s="72">
        <f t="shared" si="11"/>
        <v>97.240811283846398</v>
      </c>
      <c r="F64" s="66">
        <f t="shared" si="9"/>
        <v>141.92336589030802</v>
      </c>
      <c r="G64" s="90"/>
      <c r="H64" s="169">
        <v>1692</v>
      </c>
      <c r="I64" s="224">
        <v>18</v>
      </c>
      <c r="J64" s="224" t="s">
        <v>23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61</v>
      </c>
      <c r="C65" s="82">
        <f>SUM(H90)</f>
        <v>255406</v>
      </c>
      <c r="D65" s="82">
        <f>SUM(L60)</f>
        <v>212435</v>
      </c>
      <c r="E65" s="85">
        <f t="shared" si="11"/>
        <v>116.57636850777537</v>
      </c>
      <c r="F65" s="85">
        <f t="shared" si="9"/>
        <v>120.22783439640361</v>
      </c>
      <c r="G65" s="86"/>
      <c r="H65" s="128">
        <v>1273</v>
      </c>
      <c r="I65" s="225">
        <v>35</v>
      </c>
      <c r="J65" s="224" t="s">
        <v>37</v>
      </c>
      <c r="K65" s="1"/>
      <c r="L65" s="265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127">
        <v>1258</v>
      </c>
      <c r="I66" s="225">
        <v>29</v>
      </c>
      <c r="J66" s="224" t="s">
        <v>116</v>
      </c>
      <c r="K66" s="163">
        <f>SUM(I50)</f>
        <v>36</v>
      </c>
      <c r="L66" s="225" t="s">
        <v>5</v>
      </c>
      <c r="M66" s="427">
        <v>71883</v>
      </c>
      <c r="N66" s="128">
        <f>SUM(H50)</f>
        <v>89135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127">
        <v>1138</v>
      </c>
      <c r="I67" s="225">
        <v>14</v>
      </c>
      <c r="J67" s="224" t="s">
        <v>20</v>
      </c>
      <c r="K67" s="163">
        <f t="shared" ref="K67:K75" si="12">SUM(I51)</f>
        <v>17</v>
      </c>
      <c r="L67" s="224" t="s">
        <v>22</v>
      </c>
      <c r="M67" s="425">
        <v>26578</v>
      </c>
      <c r="N67" s="128">
        <f t="shared" ref="N67:N75" si="13">SUM(H51)</f>
        <v>34454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1026</v>
      </c>
      <c r="I68" s="224">
        <v>8</v>
      </c>
      <c r="J68" s="224" t="s">
        <v>16</v>
      </c>
      <c r="K68" s="163">
        <f t="shared" si="12"/>
        <v>33</v>
      </c>
      <c r="L68" s="224" t="s">
        <v>0</v>
      </c>
      <c r="M68" s="425">
        <v>13295</v>
      </c>
      <c r="N68" s="128">
        <f t="shared" si="13"/>
        <v>20906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127">
        <v>516</v>
      </c>
      <c r="I69" s="224">
        <v>1</v>
      </c>
      <c r="J69" s="224" t="s">
        <v>4</v>
      </c>
      <c r="K69" s="163">
        <f t="shared" si="12"/>
        <v>26</v>
      </c>
      <c r="L69" s="224" t="s">
        <v>31</v>
      </c>
      <c r="M69" s="425">
        <v>14132</v>
      </c>
      <c r="N69" s="128">
        <f t="shared" si="13"/>
        <v>17655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368</v>
      </c>
      <c r="I70" s="224">
        <v>21</v>
      </c>
      <c r="J70" s="224" t="s">
        <v>26</v>
      </c>
      <c r="K70" s="163">
        <f t="shared" si="12"/>
        <v>40</v>
      </c>
      <c r="L70" s="224" t="s">
        <v>2</v>
      </c>
      <c r="M70" s="425">
        <v>21677</v>
      </c>
      <c r="N70" s="128">
        <f t="shared" si="13"/>
        <v>16438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317</v>
      </c>
      <c r="I71" s="224">
        <v>13</v>
      </c>
      <c r="J71" s="224" t="s">
        <v>7</v>
      </c>
      <c r="K71" s="163">
        <f t="shared" si="12"/>
        <v>16</v>
      </c>
      <c r="L71" s="224" t="s">
        <v>3</v>
      </c>
      <c r="M71" s="425">
        <v>14381</v>
      </c>
      <c r="N71" s="128">
        <f t="shared" si="13"/>
        <v>15291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115</v>
      </c>
      <c r="I72" s="224">
        <v>9</v>
      </c>
      <c r="J72" s="457" t="s">
        <v>200</v>
      </c>
      <c r="K72" s="163">
        <f t="shared" si="12"/>
        <v>24</v>
      </c>
      <c r="L72" s="224" t="s">
        <v>29</v>
      </c>
      <c r="M72" s="425">
        <v>11283</v>
      </c>
      <c r="N72" s="128">
        <f t="shared" si="13"/>
        <v>12856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268">
        <v>103</v>
      </c>
      <c r="I73" s="224">
        <v>22</v>
      </c>
      <c r="J73" s="224" t="s">
        <v>27</v>
      </c>
      <c r="K73" s="163">
        <f t="shared" si="12"/>
        <v>38</v>
      </c>
      <c r="L73" s="224" t="s">
        <v>39</v>
      </c>
      <c r="M73" s="425">
        <v>11010</v>
      </c>
      <c r="N73" s="128">
        <f t="shared" si="13"/>
        <v>10695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47</v>
      </c>
      <c r="I74" s="224">
        <v>4</v>
      </c>
      <c r="J74" s="224" t="s">
        <v>12</v>
      </c>
      <c r="K74" s="163">
        <f t="shared" si="12"/>
        <v>25</v>
      </c>
      <c r="L74" s="227" t="s">
        <v>30</v>
      </c>
      <c r="M74" s="426">
        <v>8398</v>
      </c>
      <c r="N74" s="128">
        <f t="shared" si="13"/>
        <v>9723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33</v>
      </c>
      <c r="I75" s="224">
        <v>27</v>
      </c>
      <c r="J75" s="224" t="s">
        <v>32</v>
      </c>
      <c r="K75" s="163">
        <f t="shared" si="12"/>
        <v>37</v>
      </c>
      <c r="L75" s="227" t="s">
        <v>38</v>
      </c>
      <c r="M75" s="426">
        <v>9713</v>
      </c>
      <c r="N75" s="234">
        <f t="shared" si="13"/>
        <v>9445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27</v>
      </c>
      <c r="I76" s="224">
        <v>28</v>
      </c>
      <c r="J76" s="224" t="s">
        <v>33</v>
      </c>
      <c r="K76" s="5"/>
      <c r="L76" s="454" t="s">
        <v>129</v>
      </c>
      <c r="M76" s="465">
        <v>219089</v>
      </c>
      <c r="N76" s="242">
        <f>SUM(H90)</f>
        <v>255406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24</v>
      </c>
      <c r="I77" s="224">
        <v>23</v>
      </c>
      <c r="J77" s="224" t="s">
        <v>28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10</v>
      </c>
      <c r="I78" s="224">
        <v>20</v>
      </c>
      <c r="J78" s="224" t="s">
        <v>25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400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11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127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400">
        <v>0</v>
      </c>
      <c r="I85" s="224">
        <v>11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19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24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>
      <c r="H90" s="164">
        <f>SUM(H50:H89)</f>
        <v>255406</v>
      </c>
      <c r="I90" s="5"/>
      <c r="J90" s="10" t="s">
        <v>51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zoomScaleNormal="100" workbookViewId="0">
      <selection activeCell="I17" sqref="I17"/>
    </sheetView>
  </sheetViews>
  <sheetFormatPr defaultRowHeight="13.5"/>
  <cols>
    <col min="1" max="1" width="5.625" style="308" customWidth="1"/>
    <col min="2" max="2" width="19.5" style="308" customWidth="1"/>
    <col min="3" max="4" width="13.25" style="308" customWidth="1"/>
    <col min="5" max="5" width="11.875" style="308" customWidth="1"/>
    <col min="6" max="6" width="15.125" style="308" customWidth="1"/>
    <col min="7" max="7" width="15" style="308" customWidth="1"/>
    <col min="8" max="8" width="15.5" style="308" customWidth="1"/>
    <col min="9" max="9" width="18.375" style="308" customWidth="1"/>
    <col min="10" max="10" width="17.125" style="308" customWidth="1"/>
    <col min="11" max="11" width="18.5" style="308" customWidth="1"/>
    <col min="12" max="12" width="16.875" style="308" customWidth="1"/>
    <col min="13" max="13" width="15.125" style="308" customWidth="1"/>
    <col min="14" max="16384" width="9" style="308"/>
  </cols>
  <sheetData>
    <row r="1" spans="1:12" ht="22.5" customHeight="1">
      <c r="A1" s="577" t="s">
        <v>237</v>
      </c>
      <c r="B1" s="578"/>
      <c r="C1" s="578"/>
      <c r="D1" s="578"/>
      <c r="E1" s="578"/>
      <c r="F1" s="578"/>
      <c r="G1" s="578"/>
      <c r="I1" s="146" t="s">
        <v>74</v>
      </c>
    </row>
    <row r="2" spans="1:12">
      <c r="A2" s="1"/>
      <c r="B2" s="1"/>
      <c r="C2" s="1"/>
      <c r="D2" s="1"/>
      <c r="E2" s="1"/>
      <c r="F2" s="1"/>
      <c r="G2" s="1"/>
      <c r="I2" s="404" t="s">
        <v>219</v>
      </c>
      <c r="J2" s="404" t="s">
        <v>211</v>
      </c>
      <c r="K2" s="408" t="s">
        <v>210</v>
      </c>
      <c r="L2" s="408" t="s">
        <v>207</v>
      </c>
    </row>
    <row r="3" spans="1:12">
      <c r="I3" s="40" t="s">
        <v>84</v>
      </c>
      <c r="J3" s="405">
        <v>162111</v>
      </c>
      <c r="K3" s="40" t="s">
        <v>84</v>
      </c>
      <c r="L3" s="409">
        <v>171952</v>
      </c>
    </row>
    <row r="4" spans="1:12">
      <c r="I4" s="18" t="s">
        <v>86</v>
      </c>
      <c r="J4" s="405">
        <v>125854</v>
      </c>
      <c r="K4" s="18" t="s">
        <v>86</v>
      </c>
      <c r="L4" s="409">
        <v>124950</v>
      </c>
    </row>
    <row r="5" spans="1:12">
      <c r="I5" s="18" t="s">
        <v>113</v>
      </c>
      <c r="J5" s="405">
        <v>90869</v>
      </c>
      <c r="K5" s="18" t="s">
        <v>113</v>
      </c>
      <c r="L5" s="409">
        <v>79570</v>
      </c>
    </row>
    <row r="6" spans="1:12">
      <c r="I6" s="18" t="s">
        <v>115</v>
      </c>
      <c r="J6" s="405">
        <v>86741</v>
      </c>
      <c r="K6" s="18" t="s">
        <v>115</v>
      </c>
      <c r="L6" s="409">
        <v>80080</v>
      </c>
    </row>
    <row r="7" spans="1:12">
      <c r="I7" s="18" t="s">
        <v>105</v>
      </c>
      <c r="J7" s="405">
        <v>83742</v>
      </c>
      <c r="K7" s="18" t="s">
        <v>105</v>
      </c>
      <c r="L7" s="409">
        <v>89929</v>
      </c>
    </row>
    <row r="8" spans="1:12">
      <c r="I8" s="18" t="s">
        <v>107</v>
      </c>
      <c r="J8" s="405">
        <v>83556</v>
      </c>
      <c r="K8" s="18" t="s">
        <v>107</v>
      </c>
      <c r="L8" s="409">
        <v>72895</v>
      </c>
    </row>
    <row r="9" spans="1:12">
      <c r="I9" s="18" t="s">
        <v>87</v>
      </c>
      <c r="J9" s="405">
        <v>81663</v>
      </c>
      <c r="K9" s="18" t="s">
        <v>87</v>
      </c>
      <c r="L9" s="409">
        <v>96082</v>
      </c>
    </row>
    <row r="10" spans="1:12">
      <c r="I10" s="18" t="s">
        <v>110</v>
      </c>
      <c r="J10" s="405">
        <v>61824</v>
      </c>
      <c r="K10" s="18" t="s">
        <v>110</v>
      </c>
      <c r="L10" s="409">
        <v>52381</v>
      </c>
    </row>
    <row r="11" spans="1:12">
      <c r="I11" s="18" t="s">
        <v>109</v>
      </c>
      <c r="J11" s="405">
        <v>52706</v>
      </c>
      <c r="K11" s="18" t="s">
        <v>109</v>
      </c>
      <c r="L11" s="409">
        <v>55664</v>
      </c>
    </row>
    <row r="12" spans="1:12" ht="14.25" thickBot="1">
      <c r="I12" s="18" t="s">
        <v>108</v>
      </c>
      <c r="J12" s="406">
        <v>50468</v>
      </c>
      <c r="K12" s="18" t="s">
        <v>108</v>
      </c>
      <c r="L12" s="410">
        <v>51554</v>
      </c>
    </row>
    <row r="13" spans="1:12" ht="15.75" thickTop="1" thickBot="1">
      <c r="A13" s="65"/>
      <c r="B13" s="210"/>
      <c r="C13" s="310"/>
      <c r="D13" s="311"/>
      <c r="E13" s="65"/>
      <c r="F13" s="39"/>
      <c r="G13" s="39"/>
      <c r="I13" s="120" t="s">
        <v>215</v>
      </c>
      <c r="J13" s="443">
        <v>1242988</v>
      </c>
      <c r="K13" s="35" t="s">
        <v>8</v>
      </c>
      <c r="L13" s="174">
        <v>1248629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9</v>
      </c>
      <c r="J22" s="4"/>
      <c r="L22" s="22"/>
    </row>
    <row r="23" spans="9:14">
      <c r="I23" s="456" t="s">
        <v>225</v>
      </c>
      <c r="K23" s="479" t="s">
        <v>225</v>
      </c>
      <c r="L23" s="22" t="s">
        <v>70</v>
      </c>
      <c r="M23" s="8"/>
    </row>
    <row r="24" spans="9:14">
      <c r="I24" s="405">
        <f t="shared" ref="I24:I33" si="0">SUM(J3)</f>
        <v>162111</v>
      </c>
      <c r="J24" s="40" t="s">
        <v>84</v>
      </c>
      <c r="K24" s="405">
        <f>SUM(I24)</f>
        <v>162111</v>
      </c>
      <c r="L24" s="515">
        <v>154739</v>
      </c>
      <c r="M24" s="141"/>
      <c r="N24" s="1"/>
    </row>
    <row r="25" spans="9:14">
      <c r="I25" s="405">
        <f t="shared" si="0"/>
        <v>125854</v>
      </c>
      <c r="J25" s="18" t="s">
        <v>86</v>
      </c>
      <c r="K25" s="405">
        <f t="shared" ref="K25:K33" si="1">SUM(I25)</f>
        <v>125854</v>
      </c>
      <c r="L25" s="515">
        <v>123890</v>
      </c>
      <c r="M25" s="177"/>
      <c r="N25" s="1"/>
    </row>
    <row r="26" spans="9:14">
      <c r="I26" s="405">
        <f t="shared" si="0"/>
        <v>90869</v>
      </c>
      <c r="J26" s="18" t="s">
        <v>113</v>
      </c>
      <c r="K26" s="405">
        <f t="shared" si="1"/>
        <v>90869</v>
      </c>
      <c r="L26" s="515">
        <v>94417</v>
      </c>
      <c r="M26" s="141"/>
      <c r="N26" s="1"/>
    </row>
    <row r="27" spans="9:14">
      <c r="I27" s="405">
        <f t="shared" si="0"/>
        <v>86741</v>
      </c>
      <c r="J27" s="18" t="s">
        <v>115</v>
      </c>
      <c r="K27" s="405">
        <f t="shared" si="1"/>
        <v>86741</v>
      </c>
      <c r="L27" s="515">
        <v>81239</v>
      </c>
      <c r="M27" s="141"/>
      <c r="N27" s="1"/>
    </row>
    <row r="28" spans="9:14">
      <c r="I28" s="405">
        <f t="shared" si="0"/>
        <v>83742</v>
      </c>
      <c r="J28" s="18" t="s">
        <v>105</v>
      </c>
      <c r="K28" s="405">
        <f t="shared" si="1"/>
        <v>83742</v>
      </c>
      <c r="L28" s="515">
        <v>87456</v>
      </c>
      <c r="M28" s="141"/>
      <c r="N28" s="2"/>
    </row>
    <row r="29" spans="9:14">
      <c r="I29" s="405">
        <f t="shared" si="0"/>
        <v>83556</v>
      </c>
      <c r="J29" s="18" t="s">
        <v>107</v>
      </c>
      <c r="K29" s="405">
        <f t="shared" si="1"/>
        <v>83556</v>
      </c>
      <c r="L29" s="515">
        <v>76438</v>
      </c>
      <c r="M29" s="141"/>
      <c r="N29" s="1"/>
    </row>
    <row r="30" spans="9:14">
      <c r="I30" s="405">
        <f t="shared" si="0"/>
        <v>81663</v>
      </c>
      <c r="J30" s="18" t="s">
        <v>87</v>
      </c>
      <c r="K30" s="405">
        <f t="shared" si="1"/>
        <v>81663</v>
      </c>
      <c r="L30" s="515">
        <v>96829</v>
      </c>
      <c r="M30" s="141"/>
      <c r="N30" s="1"/>
    </row>
    <row r="31" spans="9:14">
      <c r="I31" s="405">
        <f t="shared" si="0"/>
        <v>61824</v>
      </c>
      <c r="J31" s="18" t="s">
        <v>110</v>
      </c>
      <c r="K31" s="405">
        <f t="shared" si="1"/>
        <v>61824</v>
      </c>
      <c r="L31" s="515">
        <v>55009</v>
      </c>
      <c r="M31" s="141"/>
      <c r="N31" s="1"/>
    </row>
    <row r="32" spans="9:14">
      <c r="I32" s="405">
        <f t="shared" si="0"/>
        <v>52706</v>
      </c>
      <c r="J32" s="18" t="s">
        <v>109</v>
      </c>
      <c r="K32" s="405">
        <f t="shared" si="1"/>
        <v>52706</v>
      </c>
      <c r="L32" s="515">
        <v>49827</v>
      </c>
      <c r="M32" s="141"/>
      <c r="N32" s="37"/>
    </row>
    <row r="33" spans="8:14">
      <c r="I33" s="405">
        <f t="shared" si="0"/>
        <v>50468</v>
      </c>
      <c r="J33" s="18" t="s">
        <v>108</v>
      </c>
      <c r="K33" s="405">
        <f t="shared" si="1"/>
        <v>50468</v>
      </c>
      <c r="L33" s="516">
        <v>56038</v>
      </c>
      <c r="M33" s="141"/>
      <c r="N33" s="37"/>
    </row>
    <row r="34" spans="8:14" ht="14.25" thickBot="1">
      <c r="H34" s="8"/>
      <c r="I34" s="171">
        <f>SUM(J13-(I24+I25+I26+I27+I28+I29+I30+I31+I32+I33))</f>
        <v>363454</v>
      </c>
      <c r="J34" s="108" t="s">
        <v>131</v>
      </c>
      <c r="K34" s="171">
        <f>SUM(I34)</f>
        <v>363454</v>
      </c>
      <c r="L34" s="171" t="s">
        <v>85</v>
      </c>
    </row>
    <row r="35" spans="8:14" ht="15.75" thickTop="1" thickBot="1">
      <c r="H35" s="8"/>
      <c r="I35" s="459">
        <f>SUM(I24:I34)</f>
        <v>1242988</v>
      </c>
      <c r="J35" s="190" t="s">
        <v>8</v>
      </c>
      <c r="K35" s="172">
        <f>SUM(J13)</f>
        <v>1242988</v>
      </c>
      <c r="L35" s="192">
        <v>1244494</v>
      </c>
    </row>
    <row r="36" spans="8:14" ht="14.25" thickTop="1"/>
    <row r="37" spans="8:14">
      <c r="I37" s="456" t="s">
        <v>207</v>
      </c>
      <c r="J37" s="65"/>
      <c r="K37" s="479" t="s">
        <v>207</v>
      </c>
    </row>
    <row r="38" spans="8:14">
      <c r="I38" s="409">
        <f>SUM(L3)</f>
        <v>171952</v>
      </c>
      <c r="J38" s="40" t="s">
        <v>84</v>
      </c>
      <c r="K38" s="409">
        <f>SUM(I38)</f>
        <v>171952</v>
      </c>
    </row>
    <row r="39" spans="8:14">
      <c r="I39" s="409">
        <f t="shared" ref="I39:I47" si="2">SUM(L4)</f>
        <v>124950</v>
      </c>
      <c r="J39" s="18" t="s">
        <v>86</v>
      </c>
      <c r="K39" s="409">
        <f t="shared" ref="K39:K47" si="3">SUM(I39)</f>
        <v>124950</v>
      </c>
    </row>
    <row r="40" spans="8:14">
      <c r="I40" s="409">
        <f t="shared" si="2"/>
        <v>79570</v>
      </c>
      <c r="J40" s="18" t="s">
        <v>113</v>
      </c>
      <c r="K40" s="409">
        <f t="shared" si="3"/>
        <v>79570</v>
      </c>
    </row>
    <row r="41" spans="8:14">
      <c r="I41" s="409">
        <f t="shared" si="2"/>
        <v>80080</v>
      </c>
      <c r="J41" s="18" t="s">
        <v>115</v>
      </c>
      <c r="K41" s="409">
        <f t="shared" si="3"/>
        <v>80080</v>
      </c>
    </row>
    <row r="42" spans="8:14">
      <c r="I42" s="409">
        <f t="shared" si="2"/>
        <v>89929</v>
      </c>
      <c r="J42" s="18" t="s">
        <v>105</v>
      </c>
      <c r="K42" s="409">
        <f t="shared" si="3"/>
        <v>89929</v>
      </c>
    </row>
    <row r="43" spans="8:14">
      <c r="I43" s="409">
        <f>SUM(L8)</f>
        <v>72895</v>
      </c>
      <c r="J43" s="18" t="s">
        <v>107</v>
      </c>
      <c r="K43" s="409">
        <f t="shared" si="3"/>
        <v>72895</v>
      </c>
    </row>
    <row r="44" spans="8:14">
      <c r="I44" s="409">
        <f t="shared" si="2"/>
        <v>96082</v>
      </c>
      <c r="J44" s="18" t="s">
        <v>87</v>
      </c>
      <c r="K44" s="409">
        <f t="shared" si="3"/>
        <v>96082</v>
      </c>
    </row>
    <row r="45" spans="8:14">
      <c r="I45" s="409">
        <f>SUM(L10)</f>
        <v>52381</v>
      </c>
      <c r="J45" s="18" t="s">
        <v>110</v>
      </c>
      <c r="K45" s="409">
        <f t="shared" si="3"/>
        <v>52381</v>
      </c>
    </row>
    <row r="46" spans="8:14">
      <c r="I46" s="409">
        <f t="shared" si="2"/>
        <v>55664</v>
      </c>
      <c r="J46" s="18" t="s">
        <v>109</v>
      </c>
      <c r="K46" s="409">
        <f t="shared" si="3"/>
        <v>55664</v>
      </c>
      <c r="M46" s="8"/>
    </row>
    <row r="47" spans="8:14">
      <c r="I47" s="409">
        <f t="shared" si="2"/>
        <v>51554</v>
      </c>
      <c r="J47" s="18" t="s">
        <v>108</v>
      </c>
      <c r="K47" s="520">
        <f t="shared" si="3"/>
        <v>51554</v>
      </c>
      <c r="M47" s="8"/>
    </row>
    <row r="48" spans="8:14" ht="14.25" thickBot="1">
      <c r="I48" s="157">
        <f>SUM(L13-(I38+I39+I40+I41+I42+I43+I44+I45+I46+I47))</f>
        <v>373572</v>
      </c>
      <c r="J48" s="103" t="s">
        <v>131</v>
      </c>
      <c r="K48" s="157">
        <f>SUM(I48)</f>
        <v>373572</v>
      </c>
    </row>
    <row r="49" spans="1:12" ht="15" thickTop="1" thickBot="1">
      <c r="I49" s="513">
        <f>SUM(I38:I48)</f>
        <v>1248629</v>
      </c>
      <c r="J49" s="458" t="s">
        <v>194</v>
      </c>
      <c r="K49" s="173">
        <f>SUM(L13)</f>
        <v>1248629</v>
      </c>
      <c r="L49" s="8"/>
    </row>
    <row r="50" spans="1:12" ht="15" thickTop="1" thickBot="1"/>
    <row r="51" spans="1:12">
      <c r="A51" s="40" t="s">
        <v>47</v>
      </c>
      <c r="B51" s="28" t="s">
        <v>49</v>
      </c>
      <c r="C51" s="74" t="s">
        <v>219</v>
      </c>
      <c r="D51" s="74" t="s">
        <v>210</v>
      </c>
      <c r="E51" s="28" t="s">
        <v>42</v>
      </c>
      <c r="F51" s="28" t="s">
        <v>50</v>
      </c>
      <c r="G51" s="28" t="s">
        <v>64</v>
      </c>
      <c r="I51" s="8"/>
    </row>
    <row r="52" spans="1:12">
      <c r="A52" s="28">
        <v>1</v>
      </c>
      <c r="B52" s="40" t="s">
        <v>84</v>
      </c>
      <c r="C52" s="6">
        <f t="shared" ref="C52:C61" si="4">SUM(J3)</f>
        <v>162111</v>
      </c>
      <c r="D52" s="6">
        <f t="shared" ref="D52:D61" si="5">SUM(I38)</f>
        <v>171952</v>
      </c>
      <c r="E52" s="41">
        <f t="shared" ref="E52:E61" si="6">SUM(K24/L24*100)</f>
        <v>104.76415124823089</v>
      </c>
      <c r="F52" s="41">
        <f t="shared" ref="F52:F62" si="7">SUM(C52/D52*100)</f>
        <v>94.276891225458272</v>
      </c>
      <c r="G52" s="40"/>
      <c r="I52" s="8"/>
      <c r="K52" s="8"/>
    </row>
    <row r="53" spans="1:12">
      <c r="A53" s="28">
        <v>2</v>
      </c>
      <c r="B53" s="18" t="s">
        <v>86</v>
      </c>
      <c r="C53" s="6">
        <f t="shared" si="4"/>
        <v>125854</v>
      </c>
      <c r="D53" s="6">
        <f t="shared" si="5"/>
        <v>124950</v>
      </c>
      <c r="E53" s="41">
        <f t="shared" si="6"/>
        <v>101.58527726208733</v>
      </c>
      <c r="F53" s="41">
        <f t="shared" si="7"/>
        <v>100.72348939575831</v>
      </c>
      <c r="G53" s="40"/>
      <c r="I53" s="8"/>
    </row>
    <row r="54" spans="1:12">
      <c r="A54" s="28">
        <v>3</v>
      </c>
      <c r="B54" s="18" t="s">
        <v>113</v>
      </c>
      <c r="C54" s="6">
        <f t="shared" si="4"/>
        <v>90869</v>
      </c>
      <c r="D54" s="6">
        <f t="shared" si="5"/>
        <v>79570</v>
      </c>
      <c r="E54" s="41">
        <f t="shared" si="6"/>
        <v>96.242202145800022</v>
      </c>
      <c r="F54" s="41">
        <f t="shared" si="7"/>
        <v>114.20007540530351</v>
      </c>
      <c r="G54" s="40"/>
      <c r="I54" s="8"/>
    </row>
    <row r="55" spans="1:12" s="58" customFormat="1">
      <c r="A55" s="249">
        <v>4</v>
      </c>
      <c r="B55" s="18" t="s">
        <v>115</v>
      </c>
      <c r="C55" s="452">
        <f t="shared" si="4"/>
        <v>86741</v>
      </c>
      <c r="D55" s="452">
        <f t="shared" si="5"/>
        <v>80080</v>
      </c>
      <c r="E55" s="230">
        <f t="shared" si="6"/>
        <v>106.772609214786</v>
      </c>
      <c r="F55" s="230">
        <f t="shared" si="7"/>
        <v>108.31793206793208</v>
      </c>
      <c r="G55" s="407"/>
    </row>
    <row r="56" spans="1:12">
      <c r="A56" s="28">
        <v>5</v>
      </c>
      <c r="B56" s="18" t="s">
        <v>105</v>
      </c>
      <c r="C56" s="6">
        <f t="shared" si="4"/>
        <v>83742</v>
      </c>
      <c r="D56" s="452">
        <f t="shared" si="5"/>
        <v>89929</v>
      </c>
      <c r="E56" s="41">
        <f t="shared" si="6"/>
        <v>95.753293084522511</v>
      </c>
      <c r="F56" s="41">
        <f t="shared" si="7"/>
        <v>93.120128101057503</v>
      </c>
      <c r="G56" s="40"/>
    </row>
    <row r="57" spans="1:12">
      <c r="A57" s="28">
        <v>6</v>
      </c>
      <c r="B57" s="18" t="s">
        <v>107</v>
      </c>
      <c r="C57" s="6">
        <f t="shared" si="4"/>
        <v>83556</v>
      </c>
      <c r="D57" s="6">
        <f t="shared" si="5"/>
        <v>72895</v>
      </c>
      <c r="E57" s="41">
        <f t="shared" si="6"/>
        <v>109.31212224286351</v>
      </c>
      <c r="F57" s="41">
        <f t="shared" si="7"/>
        <v>114.62514575759654</v>
      </c>
      <c r="G57" s="40"/>
    </row>
    <row r="58" spans="1:12" s="58" customFormat="1">
      <c r="A58" s="249">
        <v>7</v>
      </c>
      <c r="B58" s="18" t="s">
        <v>87</v>
      </c>
      <c r="C58" s="452">
        <f t="shared" si="4"/>
        <v>81663</v>
      </c>
      <c r="D58" s="452">
        <f t="shared" si="5"/>
        <v>96082</v>
      </c>
      <c r="E58" s="230">
        <f t="shared" si="6"/>
        <v>84.337336954837909</v>
      </c>
      <c r="F58" s="230">
        <f t="shared" si="7"/>
        <v>84.993026789617204</v>
      </c>
      <c r="G58" s="407"/>
    </row>
    <row r="59" spans="1:12">
      <c r="A59" s="28">
        <v>8</v>
      </c>
      <c r="B59" s="18" t="s">
        <v>110</v>
      </c>
      <c r="C59" s="6">
        <f t="shared" si="4"/>
        <v>61824</v>
      </c>
      <c r="D59" s="6">
        <f t="shared" si="5"/>
        <v>52381</v>
      </c>
      <c r="E59" s="41">
        <f t="shared" si="6"/>
        <v>112.38888181933866</v>
      </c>
      <c r="F59" s="41">
        <f t="shared" si="7"/>
        <v>118.02752906588267</v>
      </c>
      <c r="G59" s="40"/>
    </row>
    <row r="60" spans="1:12">
      <c r="A60" s="28">
        <v>9</v>
      </c>
      <c r="B60" s="18" t="s">
        <v>109</v>
      </c>
      <c r="C60" s="6">
        <f t="shared" si="4"/>
        <v>52706</v>
      </c>
      <c r="D60" s="6">
        <f t="shared" si="5"/>
        <v>55664</v>
      </c>
      <c r="E60" s="41">
        <f t="shared" si="6"/>
        <v>105.77799185180726</v>
      </c>
      <c r="F60" s="41">
        <f t="shared" si="7"/>
        <v>94.685972980741596</v>
      </c>
      <c r="G60" s="40"/>
    </row>
    <row r="61" spans="1:12" ht="14.25" thickBot="1">
      <c r="A61" s="108">
        <v>10</v>
      </c>
      <c r="B61" s="18" t="s">
        <v>108</v>
      </c>
      <c r="C61" s="111">
        <f t="shared" si="4"/>
        <v>50468</v>
      </c>
      <c r="D61" s="111">
        <f t="shared" si="5"/>
        <v>51554</v>
      </c>
      <c r="E61" s="102">
        <f t="shared" si="6"/>
        <v>90.060316213997652</v>
      </c>
      <c r="F61" s="102">
        <f t="shared" si="7"/>
        <v>97.893470923691666</v>
      </c>
      <c r="G61" s="103"/>
    </row>
    <row r="62" spans="1:12" ht="14.25" thickTop="1">
      <c r="A62" s="188"/>
      <c r="B62" s="161" t="s">
        <v>82</v>
      </c>
      <c r="C62" s="189">
        <f>SUM(J13)</f>
        <v>1242988</v>
      </c>
      <c r="D62" s="189">
        <f>SUM(L13)</f>
        <v>1248629</v>
      </c>
      <c r="E62" s="191">
        <f>SUM(C62/L35)*100</f>
        <v>99.878986961769201</v>
      </c>
      <c r="F62" s="191">
        <f t="shared" si="7"/>
        <v>99.548224492623504</v>
      </c>
      <c r="G62" s="198">
        <v>67.900000000000006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2020-05-01T05:05:17Z</cp:lastPrinted>
  <dcterms:created xsi:type="dcterms:W3CDTF">2004-08-12T01:21:30Z</dcterms:created>
  <dcterms:modified xsi:type="dcterms:W3CDTF">2020-05-08T00:35:00Z</dcterms:modified>
</cp:coreProperties>
</file>