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N26" i="54"/>
  <c r="C22" i="13" l="1"/>
  <c r="C59" i="13" l="1"/>
  <c r="I46" i="44" l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N54" i="56"/>
  <c r="N28" i="56"/>
  <c r="O27" i="56"/>
  <c r="N27" i="56"/>
  <c r="N26" i="56"/>
  <c r="N25" i="56"/>
  <c r="O55" i="56" l="1"/>
  <c r="O56" i="56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<sst xmlns="http://schemas.openxmlformats.org/spreadsheetml/2006/main" count="1322" uniqueCount="242">
  <si>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</si>
  <si>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</si>
  <si>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</si>
  <si>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</si>
  <si>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</si>
  <si>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</si>
  <si>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</si>
  <si>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</si>
  <si>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</si>
  <si>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</si>
  <si>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</si>
  <si>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</si>
  <si>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</si>
  <si>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</si>
  <si>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</si>
  <si>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</si>
  <si>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</si>
  <si>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</si>
  <si>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</si>
  <si>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</si>
  <si>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</si>
  <si>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</si>
  <si>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</si>
  <si>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</si>
  <si>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</si>
  <si>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</si>
  <si>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</si>
  <si>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</si>
  <si>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</si>
  <si>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</si>
  <si>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</si>
  <si>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</si>
  <si>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</si>
  <si>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</si>
  <si>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</si>
  <si>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</si>
  <si>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</si>
  <si>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</si>
  <si>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</si>
  <si>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</si>
  <si>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</si>
  <si>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</si>
  <si>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</si>
  <si>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</si>
  <si>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</si>
  <si>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</si>
  <si>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</si>
  <si>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</si>
  <si>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</si>
  <si>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</si>
  <si>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</si>
  <si>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</si>
  <si>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</si>
  <si>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</si>
  <si>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</si>
  <si>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</si>
  <si>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</si>
  <si>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</si>
  <si>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</si>
  <si>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</si>
  <si>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</si>
  <si>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</si>
  <si>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</si>
  <si>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</si>
  <si>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</si>
  <si>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</si>
  <si>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</si>
  <si>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</si>
  <si>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</si>
  <si>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</si>
  <si>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</si>
  <si>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</si>
  <si>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</si>
  <si>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</si>
  <si>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</si>
  <si>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</si>
  <si>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</si>
  <si>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</si>
  <si>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</si>
  <si>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</si>
  <si>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</si>
  <si>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</si>
  <si>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</si>
  <si>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</si>
  <si>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</si>
  <si>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</si>
  <si>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</si>
  <si>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</si>
  <si>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</si>
  <si>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</si>
  <si>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</si>
  <si>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</si>
  <si>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</si>
  <si>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</si>
  <si>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</si>
  <si>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</si>
  <si>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</si>
  <si>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</si>
  <si>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</si>
  <si>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</si>
  <si>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</si>
  <si>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</si>
  <si>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</si>
  <si>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</si>
  <si>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</si>
  <si>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</si>
  <si>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</si>
  <si>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</si>
  <si>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</si>
  <si>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</si>
  <si>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</si>
  <si>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</si>
  <si>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</si>
  <si>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</si>
  <si>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</si>
  <si>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</si>
  <si>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</si>
  <si>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</si>
  <si>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</si>
  <si>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</si>
  <si>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</si>
  <si>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</si>
  <si>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</si>
  <si>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</si>
  <si>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</si>
  <si>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</si>
  <si>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</si>
  <si>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</si>
  <si>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</si>
  <si>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</si>
  <si>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</si>
  <si>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</si>
  <si>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</si>
  <si>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</si>
  <si>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</si>
  <si>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</si>
  <si>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</si>
  <si>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</si>
  <si>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</si>
  <si>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</si>
  <si>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</si>
  <si>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</si>
  <si>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</si>
  <si>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</si>
  <si>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</si>
  <si>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</si>
  <si>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</si>
  <si>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</si>
  <si>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</si>
  <si>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</si>
  <si>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</si>
  <si>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</si>
  <si>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</si>
  <si>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</si>
  <si>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</si>
  <si>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</si>
  <si>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</si>
  <si>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</si>
  <si>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</si>
  <si>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</si>
  <si>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</si>
  <si>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</si>
  <si>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</si>
  <si>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</si>
  <si>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</si>
  <si>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</si>
  <si>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</si>
  <si>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</si>
  <si>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</si>
  <si>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</si>
  <si>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</si>
  <si>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</si>
  <si>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</si>
  <si>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</si>
  <si>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</si>
  <si>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</si>
  <si>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</si>
  <si>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</si>
  <si>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</si>
  <si>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</si>
  <si>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</si>
  <si>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</si>
  <si>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</si>
  <si>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</si>
  <si>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</si>
  <si>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</si>
  <si>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</si>
  <si>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</si>
  <si>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</si>
  <si>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</si>
  <si>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</si>
  <si>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</si>
  <si>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</si>
  <si>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</si>
  <si>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</si>
  <si>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</si>
  <si>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</si>
  <si>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</si>
  <si>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</si>
  <si>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</si>
  <si>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</si>
  <si>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</si>
  <si>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</si>
  <si>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</si>
  <si>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</si>
  <si>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</si>
  <si>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</si>
  <si>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</si>
  <si>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</si>
  <si>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</si>
  <si>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</si>
  <si>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</si>
  <si>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</si>
  <si>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</si>
  <si>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</si>
  <si>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</si>
  <si>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金属製品</t>
    <rPh sb="0" eb="2">
      <t>キンゾク</t>
    </rPh>
    <rPh sb="2" eb="4">
      <t>セイヒン</t>
    </rPh>
    <phoneticPr fontId="2"/>
  </si>
  <si>
    <t>米</t>
    <rPh sb="0" eb="1">
      <t>コメ</t>
    </rPh>
    <phoneticPr fontId="2"/>
  </si>
  <si>
    <t>令和2年1月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</si>
  <si>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</si>
  <si>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</si>
  <si>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</si>
  <si>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31年（値）</t>
    <rPh sb="2" eb="3">
      <t>ネン</t>
    </rPh>
    <rPh sb="4" eb="5">
      <t>アタイ</t>
    </rPh>
    <phoneticPr fontId="2"/>
  </si>
  <si>
    <t>31年（％）</t>
    <rPh sb="2" eb="3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</si>
  <si>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</si>
  <si>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</si>
  <si>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</si>
  <si>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</si>
  <si>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　　　　　　　　　　　　　　　　令和2年1月末上位10品目入庫高(県合計）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</si>
  <si>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平成31年</t>
    <rPh sb="0" eb="2">
      <t>ヘイセイ</t>
    </rPh>
    <rPh sb="4" eb="5">
      <t>ネン</t>
    </rPh>
    <phoneticPr fontId="14"/>
  </si>
  <si>
    <t>　　　　　　　　　　　　令和2年1月末上位１０品目保管残高（県合計）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</si>
  <si>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</si>
  <si>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</si>
  <si>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</si>
  <si>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</si>
  <si>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8，887  ㎡</t>
    <phoneticPr fontId="2"/>
  </si>
  <si>
    <t>※</t>
    <phoneticPr fontId="2"/>
  </si>
  <si>
    <t>※</t>
    <phoneticPr fontId="2"/>
  </si>
  <si>
    <t>　　　　　※</t>
    <phoneticPr fontId="2"/>
  </si>
  <si>
    <t>令和2年1月所管面（1～3類）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</si>
  <si>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t>2，897　㎡</t>
    <phoneticPr fontId="2"/>
  </si>
  <si>
    <r>
      <t>95，378  m</t>
    </r>
    <r>
      <rPr>
        <sz val="8"/>
        <rFont val="ＭＳ Ｐゴシック"/>
        <family val="3"/>
        <charset val="128"/>
      </rPr>
      <t>3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</si>
</sst>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1" fillId="0" borderId="40" xfId="1" applyBorder="1"/>
    <xf numFmtId="38" fontId="1" fillId="0" borderId="39" xfId="1" applyBorder="1"/>
    <xf numFmtId="38" fontId="1" fillId="0" borderId="40" xfId="1" applyFill="1" applyBorder="1"/>
    <xf numFmtId="38" fontId="0" fillId="0" borderId="9" xfId="1" applyFont="1" applyBorder="1"/>
    <xf numFmtId="0" fontId="1" fillId="0" borderId="2" xfId="0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179" fontId="1" fillId="0" borderId="42" xfId="1" applyNumberFormat="1" applyFont="1" applyBorder="1"/>
    <xf numFmtId="179" fontId="1" fillId="0" borderId="11" xfId="1" applyNumberFormat="1" applyBorder="1"/>
    <xf numFmtId="38" fontId="1" fillId="0" borderId="38" xfId="1" applyFont="1" applyBorder="1"/>
    <xf numFmtId="38" fontId="1" fillId="0" borderId="10" xfId="1" applyFont="1" applyFill="1" applyBorder="1"/>
    <xf numFmtId="38" fontId="0" fillId="0" borderId="43" xfId="1" applyFont="1" applyFill="1" applyBorder="1"/>
    <xf numFmtId="38" fontId="40" fillId="19" borderId="31" xfId="1" applyFont="1" applyFill="1" applyBorder="1"/>
    <xf numFmtId="38" fontId="1" fillId="0" borderId="21" xfId="1" applyBorder="1"/>
    <xf numFmtId="0" fontId="1" fillId="0" borderId="39" xfId="0" applyFont="1" applyFill="1" applyBorder="1"/>
    <xf numFmtId="177" fontId="0" fillId="0" borderId="1" xfId="0" applyNumberFormat="1" applyFill="1" applyBorder="1" applyAlignment="1">
      <alignment horizontal="right"/>
    </xf>
    <xf numFmtId="38" fontId="0" fillId="0" borderId="12" xfId="1" applyFont="1" applyFill="1" applyBorder="1"/>
    <xf numFmtId="177" fontId="0" fillId="0" borderId="1" xfId="0" applyNumberFormat="1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0000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8916747026679526"/>
                  <c:y val="0.1587819467101684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43587270973963355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令和2年1月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536784"/>
        <c:axId val="255533648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令和2年1月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令和2年1月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242.8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36784"/>
        <c:axId val="255533648"/>
      </c:lineChart>
      <c:catAx>
        <c:axId val="2555367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55533648"/>
        <c:crosses val="autoZero"/>
        <c:auto val="1"/>
        <c:lblAlgn val="ctr"/>
        <c:lblOffset val="100"/>
        <c:tickLblSkip val="1"/>
        <c:noMultiLvlLbl val="0"/>
      </c:catAx>
      <c:valAx>
        <c:axId val="25553364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53678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2,427,892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2,427,892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421241</c:v>
                </c:pt>
                <c:pt idx="2">
                  <c:v>497030</c:v>
                </c:pt>
                <c:pt idx="3">
                  <c:v>152430</c:v>
                </c:pt>
                <c:pt idx="4">
                  <c:v>346932</c:v>
                </c:pt>
                <c:pt idx="5">
                  <c:v>818819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132214</c:v>
                </c:pt>
                <c:pt idx="1">
                  <c:v>274796</c:v>
                </c:pt>
                <c:pt idx="2">
                  <c:v>318433</c:v>
                </c:pt>
                <c:pt idx="3">
                  <c:v>122555</c:v>
                </c:pt>
                <c:pt idx="4">
                  <c:v>251874</c:v>
                </c:pt>
                <c:pt idx="5">
                  <c:v>543925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59226</c:v>
                </c:pt>
                <c:pt idx="1">
                  <c:v>146445</c:v>
                </c:pt>
                <c:pt idx="2">
                  <c:v>178597</c:v>
                </c:pt>
                <c:pt idx="3">
                  <c:v>29875</c:v>
                </c:pt>
                <c:pt idx="4">
                  <c:v>95058</c:v>
                </c:pt>
                <c:pt idx="5">
                  <c:v>274894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0.69062891767655665</c:v>
                </c:pt>
                <c:pt idx="1">
                  <c:v>0.65234865552023669</c:v>
                </c:pt>
                <c:pt idx="2">
                  <c:v>0.64067158924008616</c:v>
                </c:pt>
                <c:pt idx="3">
                  <c:v>0.80400839729712004</c:v>
                </c:pt>
                <c:pt idx="4">
                  <c:v>0.72600394313583061</c:v>
                </c:pt>
                <c:pt idx="5">
                  <c:v>0.66427989580114777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537568"/>
        <c:axId val="255534040"/>
        <c:axId val="0"/>
      </c:bar3DChart>
      <c:catAx>
        <c:axId val="25553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5534040"/>
        <c:crosses val="autoZero"/>
        <c:auto val="1"/>
        <c:lblAlgn val="ctr"/>
        <c:lblOffset val="100"/>
        <c:noMultiLvlLbl val="0"/>
      </c:catAx>
      <c:valAx>
        <c:axId val="2555340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5375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538194444444444E-2"/>
                  <c:y val="-4.824561403508771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令和</a:t>
                    </a:r>
                    <a:r>
                      <a:rPr lang="en-US" altLang="ja-JP" sz="800"/>
                      <a:t>2</a:t>
                    </a:r>
                    <a:r>
                      <a:rPr lang="ja-JP" altLang="en-US" sz="800"/>
                      <a:t>年</a:t>
                    </a:r>
                  </a:p>
                </c:rich>
              </c:tx>
              <c:spPr>
                <a:solidFill>
                  <a:schemeClr val="accent2">
                    <a:lumMod val="20000"/>
                    <a:lumOff val="80000"/>
                  </a:schemeClr>
                </a:solidFill>
                <a:ln w="19050">
                  <a:solidFill>
                    <a:srgbClr val="FC08F0"/>
                  </a:solidFill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rgbClr val="FC08F0"/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537960"/>
        <c:axId val="255535608"/>
      </c:lineChart>
      <c:catAx>
        <c:axId val="2555379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55535608"/>
        <c:crosses val="autoZero"/>
        <c:auto val="1"/>
        <c:lblAlgn val="ctr"/>
        <c:lblOffset val="100"/>
        <c:tickLblSkip val="1"/>
        <c:noMultiLvlLbl val="0"/>
      </c:catAx>
      <c:valAx>
        <c:axId val="255535608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25553796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7563783639316622E-3"/>
                  <c:y val="-4.204689178953301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令和</a:t>
                    </a:r>
                    <a:r>
                      <a:rPr lang="en-US" altLang="ja-JP" sz="800"/>
                      <a:t>2</a:t>
                    </a:r>
                    <a:r>
                      <a:rPr lang="ja-JP" altLang="en-US" sz="800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9050">
                <a:solidFill>
                  <a:srgbClr val="FC08F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536000"/>
        <c:axId val="255534824"/>
      </c:lineChart>
      <c:catAx>
        <c:axId val="2555360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55534824"/>
        <c:crosses val="autoZero"/>
        <c:auto val="1"/>
        <c:lblAlgn val="ctr"/>
        <c:lblOffset val="100"/>
        <c:noMultiLvlLbl val="0"/>
      </c:catAx>
      <c:valAx>
        <c:axId val="255534824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53600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028683181225554E-2"/>
                  <c:y val="-5.168925312907315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令和</a:t>
                    </a:r>
                    <a:r>
                      <a:rPr lang="en-US" altLang="ja-JP" sz="800"/>
                      <a:t>2</a:t>
                    </a:r>
                    <a:r>
                      <a:rPr lang="ja-JP" altLang="en-US" sz="800"/>
                      <a:t>年</a:t>
                    </a:r>
                  </a:p>
                </c:rich>
              </c:tx>
              <c:spPr>
                <a:solidFill>
                  <a:srgbClr val="FFCCFF"/>
                </a:solidFill>
                <a:ln w="19050" cmpd="sng">
                  <a:solidFill>
                    <a:srgbClr val="FC08F0"/>
                  </a:solidFill>
                  <a:prstDash val="solid"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094400"/>
        <c:axId val="255099888"/>
      </c:lineChart>
      <c:catAx>
        <c:axId val="2550944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55099888"/>
        <c:crosses val="autoZero"/>
        <c:auto val="1"/>
        <c:lblAlgn val="ctr"/>
        <c:lblOffset val="100"/>
        <c:noMultiLvlLbl val="0"/>
      </c:catAx>
      <c:valAx>
        <c:axId val="25509988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5509440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39811338415747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86814</c:v>
                </c:pt>
                <c:pt idx="1">
                  <c:v>81704</c:v>
                </c:pt>
                <c:pt idx="2">
                  <c:v>74617</c:v>
                </c:pt>
                <c:pt idx="3">
                  <c:v>59504</c:v>
                </c:pt>
                <c:pt idx="4">
                  <c:v>47794</c:v>
                </c:pt>
                <c:pt idx="5">
                  <c:v>46780</c:v>
                </c:pt>
                <c:pt idx="6">
                  <c:v>40682</c:v>
                </c:pt>
                <c:pt idx="7">
                  <c:v>35458</c:v>
                </c:pt>
                <c:pt idx="8">
                  <c:v>31691</c:v>
                </c:pt>
                <c:pt idx="9">
                  <c:v>30770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5.7715512833623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69835396857476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8.658463146652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-1.443001443001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70950619057236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54753095286084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109744</c:v>
                </c:pt>
                <c:pt idx="1">
                  <c:v>76459</c:v>
                </c:pt>
                <c:pt idx="2">
                  <c:v>78330</c:v>
                </c:pt>
                <c:pt idx="3">
                  <c:v>76739</c:v>
                </c:pt>
                <c:pt idx="4">
                  <c:v>55961</c:v>
                </c:pt>
                <c:pt idx="5">
                  <c:v>48495</c:v>
                </c:pt>
                <c:pt idx="6">
                  <c:v>40514</c:v>
                </c:pt>
                <c:pt idx="7">
                  <c:v>25170</c:v>
                </c:pt>
                <c:pt idx="8">
                  <c:v>33755</c:v>
                </c:pt>
                <c:pt idx="9">
                  <c:v>36389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255101064"/>
        <c:axId val="255100672"/>
      </c:barChart>
      <c:catAx>
        <c:axId val="25510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100672"/>
        <c:crosses val="autoZero"/>
        <c:auto val="1"/>
        <c:lblAlgn val="ctr"/>
        <c:lblOffset val="100"/>
        <c:noMultiLvlLbl val="0"/>
      </c:catAx>
      <c:valAx>
        <c:axId val="25510067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10106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398150017572591"/>
                  <c:y val="5.0474608105179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5392616521225"/>
                      <c:h val="0.1026453803366322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5.4886301605461783E-2"/>
                  <c:y val="-1.8268920513376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389341289603756"/>
                  <c:y val="-7.6513761467890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6.1594095609843635E-2"/>
                  <c:y val="-0.114281586361337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4055080721747387"/>
                  <c:y val="-0.10445568157191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"/>
                  <c:y val="4.83457343061475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40985261457"/>
                      <c:h val="0.1087615882877025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86814</c:v>
                </c:pt>
                <c:pt idx="1">
                  <c:v>81704</c:v>
                </c:pt>
                <c:pt idx="2">
                  <c:v>74617</c:v>
                </c:pt>
                <c:pt idx="3">
                  <c:v>59504</c:v>
                </c:pt>
                <c:pt idx="4">
                  <c:v>47794</c:v>
                </c:pt>
                <c:pt idx="5">
                  <c:v>46780</c:v>
                </c:pt>
                <c:pt idx="6">
                  <c:v>40682</c:v>
                </c:pt>
                <c:pt idx="7">
                  <c:v>35458</c:v>
                </c:pt>
                <c:pt idx="8">
                  <c:v>31691</c:v>
                </c:pt>
                <c:pt idx="9">
                  <c:v>30770</c:v>
                </c:pt>
                <c:pt idx="10">
                  <c:v>154332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86814</c:v>
                </c:pt>
                <c:pt idx="1">
                  <c:v>81704</c:v>
                </c:pt>
                <c:pt idx="2">
                  <c:v>74617</c:v>
                </c:pt>
                <c:pt idx="3">
                  <c:v>59504</c:v>
                </c:pt>
                <c:pt idx="4">
                  <c:v>47794</c:v>
                </c:pt>
                <c:pt idx="5">
                  <c:v>46780</c:v>
                </c:pt>
                <c:pt idx="6">
                  <c:v>40682</c:v>
                </c:pt>
                <c:pt idx="7">
                  <c:v>35458</c:v>
                </c:pt>
                <c:pt idx="8">
                  <c:v>31691</c:v>
                </c:pt>
                <c:pt idx="9">
                  <c:v>30770</c:v>
                </c:pt>
                <c:pt idx="10">
                  <c:v>154332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440183526677486"/>
                  <c:y val="7.6687483030138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028813467282106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7.7921366699391717E-2"/>
                  <c:y val="-5.0504480043442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486933408133143"/>
                  <c:y val="-0.12163960539415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1.0082213005817083E-2"/>
                  <c:y val="-4.6030349654569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9.5406089505987321E-2"/>
                  <c:y val="-0.105337798292454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414644734293709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732403678547815"/>
                  <c:y val="-7.903436208404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6.1580279564291095E-2"/>
                  <c:y val="-1.168733218692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4461541543948231E-2"/>
                  <c:y val="-1.7802033366518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68"/>
                      <c:h val="8.4490542130509536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109744</c:v>
                </c:pt>
                <c:pt idx="1">
                  <c:v>76459</c:v>
                </c:pt>
                <c:pt idx="2">
                  <c:v>78330</c:v>
                </c:pt>
                <c:pt idx="3">
                  <c:v>76739</c:v>
                </c:pt>
                <c:pt idx="4">
                  <c:v>55961</c:v>
                </c:pt>
                <c:pt idx="5">
                  <c:v>48495</c:v>
                </c:pt>
                <c:pt idx="6">
                  <c:v>40514</c:v>
                </c:pt>
                <c:pt idx="7">
                  <c:v>25170</c:v>
                </c:pt>
                <c:pt idx="8">
                  <c:v>33755</c:v>
                </c:pt>
                <c:pt idx="9">
                  <c:v>36389</c:v>
                </c:pt>
                <c:pt idx="10" formatCode="#,##0_);[Red]\(#,##0\)">
                  <c:v>164722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465018129872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19193</c:v>
                </c:pt>
                <c:pt idx="1">
                  <c:v>13400</c:v>
                </c:pt>
                <c:pt idx="2">
                  <c:v>8773</c:v>
                </c:pt>
                <c:pt idx="3">
                  <c:v>4617</c:v>
                </c:pt>
                <c:pt idx="4">
                  <c:v>3166</c:v>
                </c:pt>
                <c:pt idx="5">
                  <c:v>2285</c:v>
                </c:pt>
                <c:pt idx="6">
                  <c:v>2028</c:v>
                </c:pt>
                <c:pt idx="7">
                  <c:v>1578</c:v>
                </c:pt>
                <c:pt idx="8">
                  <c:v>1350</c:v>
                </c:pt>
                <c:pt idx="9">
                  <c:v>1100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22106</c:v>
                </c:pt>
                <c:pt idx="1">
                  <c:v>15624</c:v>
                </c:pt>
                <c:pt idx="2">
                  <c:v>8156</c:v>
                </c:pt>
                <c:pt idx="3">
                  <c:v>4545</c:v>
                </c:pt>
                <c:pt idx="4">
                  <c:v>2575</c:v>
                </c:pt>
                <c:pt idx="5">
                  <c:v>2642</c:v>
                </c:pt>
                <c:pt idx="6">
                  <c:v>2424</c:v>
                </c:pt>
                <c:pt idx="7">
                  <c:v>1177</c:v>
                </c:pt>
                <c:pt idx="8">
                  <c:v>1631</c:v>
                </c:pt>
                <c:pt idx="9">
                  <c:v>1324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95184"/>
        <c:axId val="255101456"/>
      </c:barChart>
      <c:catAx>
        <c:axId val="25509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101456"/>
        <c:crosses val="autoZero"/>
        <c:auto val="1"/>
        <c:lblAlgn val="ctr"/>
        <c:lblOffset val="100"/>
        <c:noMultiLvlLbl val="0"/>
      </c:catAx>
      <c:valAx>
        <c:axId val="25510145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0951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387799564269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4.26509186352400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145969498910684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47986</c:v>
                </c:pt>
                <c:pt idx="1">
                  <c:v>13011</c:v>
                </c:pt>
                <c:pt idx="2">
                  <c:v>12030</c:v>
                </c:pt>
                <c:pt idx="3">
                  <c:v>9110</c:v>
                </c:pt>
                <c:pt idx="4">
                  <c:v>7984</c:v>
                </c:pt>
                <c:pt idx="5">
                  <c:v>6235</c:v>
                </c:pt>
                <c:pt idx="6">
                  <c:v>4986</c:v>
                </c:pt>
                <c:pt idx="7">
                  <c:v>3858</c:v>
                </c:pt>
                <c:pt idx="8">
                  <c:v>2732</c:v>
                </c:pt>
                <c:pt idx="9">
                  <c:v>1618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576913179970157E-6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953153024050178E-17"/>
                  <c:y val="-2.272757098544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767810886383661E-3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64239</c:v>
                </c:pt>
                <c:pt idx="1">
                  <c:v>13888</c:v>
                </c:pt>
                <c:pt idx="2">
                  <c:v>14038</c:v>
                </c:pt>
                <c:pt idx="3">
                  <c:v>8842</c:v>
                </c:pt>
                <c:pt idx="4">
                  <c:v>16682</c:v>
                </c:pt>
                <c:pt idx="5">
                  <c:v>3839</c:v>
                </c:pt>
                <c:pt idx="6">
                  <c:v>13574</c:v>
                </c:pt>
                <c:pt idx="7">
                  <c:v>4072</c:v>
                </c:pt>
                <c:pt idx="8">
                  <c:v>2387</c:v>
                </c:pt>
                <c:pt idx="9">
                  <c:v>1551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99496"/>
        <c:axId val="255095968"/>
      </c:barChart>
      <c:catAx>
        <c:axId val="255099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095968"/>
        <c:crosses val="autoZero"/>
        <c:auto val="1"/>
        <c:lblAlgn val="ctr"/>
        <c:lblOffset val="100"/>
        <c:noMultiLvlLbl val="0"/>
      </c:catAx>
      <c:valAx>
        <c:axId val="25509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09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-7.7519379844961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184397163120633E-2"/>
                  <c:y val="-1.162821217115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木材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34234</c:v>
                </c:pt>
                <c:pt idx="1">
                  <c:v>17233</c:v>
                </c:pt>
                <c:pt idx="2">
                  <c:v>17227</c:v>
                </c:pt>
                <c:pt idx="3">
                  <c:v>15469</c:v>
                </c:pt>
                <c:pt idx="4">
                  <c:v>12540</c:v>
                </c:pt>
                <c:pt idx="5">
                  <c:v>12079</c:v>
                </c:pt>
                <c:pt idx="6">
                  <c:v>11562</c:v>
                </c:pt>
                <c:pt idx="7">
                  <c:v>8388</c:v>
                </c:pt>
                <c:pt idx="8">
                  <c:v>8153</c:v>
                </c:pt>
                <c:pt idx="9">
                  <c:v>6949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30496453900709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3.8762741866569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6099290780206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73049645390201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木材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23572</c:v>
                </c:pt>
                <c:pt idx="1">
                  <c:v>20091</c:v>
                </c:pt>
                <c:pt idx="2">
                  <c:v>20869</c:v>
                </c:pt>
                <c:pt idx="3">
                  <c:v>14274</c:v>
                </c:pt>
                <c:pt idx="4">
                  <c:v>14297</c:v>
                </c:pt>
                <c:pt idx="5">
                  <c:v>13862</c:v>
                </c:pt>
                <c:pt idx="6">
                  <c:v>12771</c:v>
                </c:pt>
                <c:pt idx="7">
                  <c:v>8924</c:v>
                </c:pt>
                <c:pt idx="8">
                  <c:v>8299</c:v>
                </c:pt>
                <c:pt idx="9">
                  <c:v>8353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55097928"/>
        <c:axId val="255098712"/>
      </c:barChart>
      <c:catAx>
        <c:axId val="25509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098712"/>
        <c:crosses val="autoZero"/>
        <c:auto val="1"/>
        <c:lblAlgn val="ctr"/>
        <c:lblOffset val="100"/>
        <c:noMultiLvlLbl val="0"/>
      </c:catAx>
      <c:valAx>
        <c:axId val="2550987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0979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紙・パルプ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26527</c:v>
                </c:pt>
                <c:pt idx="1">
                  <c:v>5583</c:v>
                </c:pt>
                <c:pt idx="2">
                  <c:v>3594</c:v>
                </c:pt>
                <c:pt idx="3">
                  <c:v>3144</c:v>
                </c:pt>
                <c:pt idx="4">
                  <c:v>2917</c:v>
                </c:pt>
                <c:pt idx="5">
                  <c:v>1713</c:v>
                </c:pt>
                <c:pt idx="6">
                  <c:v>1371</c:v>
                </c:pt>
                <c:pt idx="7">
                  <c:v>672</c:v>
                </c:pt>
                <c:pt idx="8">
                  <c:v>560</c:v>
                </c:pt>
                <c:pt idx="9">
                  <c:v>492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399825022035227E-7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紙・パルプ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33584</c:v>
                </c:pt>
                <c:pt idx="1">
                  <c:v>1723</c:v>
                </c:pt>
                <c:pt idx="2">
                  <c:v>773</c:v>
                </c:pt>
                <c:pt idx="3">
                  <c:v>4676</c:v>
                </c:pt>
                <c:pt idx="4">
                  <c:v>698</c:v>
                </c:pt>
                <c:pt idx="5">
                  <c:v>2489</c:v>
                </c:pt>
                <c:pt idx="6">
                  <c:v>0</c:v>
                </c:pt>
                <c:pt idx="7">
                  <c:v>750</c:v>
                </c:pt>
                <c:pt idx="8">
                  <c:v>481</c:v>
                </c:pt>
                <c:pt idx="9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397136"/>
        <c:axId val="659406936"/>
      </c:barChart>
      <c:catAx>
        <c:axId val="65939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59406936"/>
        <c:crosses val="autoZero"/>
        <c:auto val="1"/>
        <c:lblAlgn val="ctr"/>
        <c:lblOffset val="100"/>
        <c:noMultiLvlLbl val="0"/>
      </c:catAx>
      <c:valAx>
        <c:axId val="6594069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5939713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90441647549953E-3"/>
                  <c:y val="-1.41417915980841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20918</c:v>
                </c:pt>
                <c:pt idx="1">
                  <c:v>19054</c:v>
                </c:pt>
                <c:pt idx="2">
                  <c:v>9607</c:v>
                </c:pt>
                <c:pt idx="3">
                  <c:v>7258</c:v>
                </c:pt>
                <c:pt idx="4">
                  <c:v>6116</c:v>
                </c:pt>
                <c:pt idx="5">
                  <c:v>5255</c:v>
                </c:pt>
                <c:pt idx="6">
                  <c:v>3354</c:v>
                </c:pt>
                <c:pt idx="7">
                  <c:v>2820</c:v>
                </c:pt>
                <c:pt idx="8">
                  <c:v>2321</c:v>
                </c:pt>
                <c:pt idx="9">
                  <c:v>1986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57700070955698E-2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493438320209652E-3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127651366413846E-3"/>
                  <c:y val="-4.04525705473325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-3.8296484125925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19382</c:v>
                </c:pt>
                <c:pt idx="1">
                  <c:v>27243</c:v>
                </c:pt>
                <c:pt idx="2">
                  <c:v>10866</c:v>
                </c:pt>
                <c:pt idx="3">
                  <c:v>6517</c:v>
                </c:pt>
                <c:pt idx="4">
                  <c:v>7775</c:v>
                </c:pt>
                <c:pt idx="5">
                  <c:v>8132</c:v>
                </c:pt>
                <c:pt idx="6">
                  <c:v>4409</c:v>
                </c:pt>
                <c:pt idx="7">
                  <c:v>2665</c:v>
                </c:pt>
                <c:pt idx="8">
                  <c:v>1975</c:v>
                </c:pt>
                <c:pt idx="9">
                  <c:v>1289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396744"/>
        <c:axId val="659399096"/>
      </c:barChart>
      <c:catAx>
        <c:axId val="659396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59399096"/>
        <c:crosses val="autoZero"/>
        <c:auto val="1"/>
        <c:lblAlgn val="ctr"/>
        <c:lblOffset val="100"/>
        <c:noMultiLvlLbl val="0"/>
      </c:catAx>
      <c:valAx>
        <c:axId val="65939909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593967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424646794102447E-3"/>
                  <c:y val="-2.508960573476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899529058802838E-3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73698</c:v>
                </c:pt>
                <c:pt idx="1">
                  <c:v>26692</c:v>
                </c:pt>
                <c:pt idx="2">
                  <c:v>17140</c:v>
                </c:pt>
                <c:pt idx="3">
                  <c:v>14862</c:v>
                </c:pt>
                <c:pt idx="4">
                  <c:v>13265</c:v>
                </c:pt>
                <c:pt idx="5">
                  <c:v>12050</c:v>
                </c:pt>
                <c:pt idx="6">
                  <c:v>11333</c:v>
                </c:pt>
                <c:pt idx="7">
                  <c:v>7256</c:v>
                </c:pt>
                <c:pt idx="8">
                  <c:v>5979</c:v>
                </c:pt>
                <c:pt idx="9">
                  <c:v>4090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7.1690232269352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424646794100851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68845</c:v>
                </c:pt>
                <c:pt idx="1">
                  <c:v>24774</c:v>
                </c:pt>
                <c:pt idx="2">
                  <c:v>17815</c:v>
                </c:pt>
                <c:pt idx="3">
                  <c:v>15983</c:v>
                </c:pt>
                <c:pt idx="4">
                  <c:v>14356</c:v>
                </c:pt>
                <c:pt idx="5">
                  <c:v>12269</c:v>
                </c:pt>
                <c:pt idx="6">
                  <c:v>6714</c:v>
                </c:pt>
                <c:pt idx="7">
                  <c:v>7653</c:v>
                </c:pt>
                <c:pt idx="8">
                  <c:v>4877</c:v>
                </c:pt>
                <c:pt idx="9">
                  <c:v>7832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409288"/>
        <c:axId val="659410072"/>
      </c:barChart>
      <c:catAx>
        <c:axId val="65940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59410072"/>
        <c:crosses val="autoZero"/>
        <c:auto val="1"/>
        <c:lblAlgn val="ctr"/>
        <c:lblOffset val="100"/>
        <c:noMultiLvlLbl val="0"/>
      </c:catAx>
      <c:valAx>
        <c:axId val="6594100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594092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073046042614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11659586728367E-5"/>
                  <c:y val="2.873079038498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505802738513763E-3"/>
                  <c:y val="5.5214204915214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17686142645825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161799</c:v>
                </c:pt>
                <c:pt idx="1">
                  <c:v>118788</c:v>
                </c:pt>
                <c:pt idx="2">
                  <c:v>101499</c:v>
                </c:pt>
                <c:pt idx="3">
                  <c:v>93867</c:v>
                </c:pt>
                <c:pt idx="4">
                  <c:v>82506</c:v>
                </c:pt>
                <c:pt idx="5">
                  <c:v>80917</c:v>
                </c:pt>
                <c:pt idx="6">
                  <c:v>70256</c:v>
                </c:pt>
                <c:pt idx="7">
                  <c:v>57388</c:v>
                </c:pt>
                <c:pt idx="8">
                  <c:v>52151</c:v>
                </c:pt>
                <c:pt idx="9">
                  <c:v>48068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0999869996169994E-3"/>
                  <c:y val="-1.4684574119932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94320940806093E-2"/>
                  <c:y val="-2.994704488822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4708422491365283E-3"/>
                  <c:y val="1.528309319532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985060100418519E-3"/>
                  <c:y val="-1.190570207763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9.181432597823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503979171278289E-2"/>
                  <c:y val="1.216723194770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17920443832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170450</c:v>
                </c:pt>
                <c:pt idx="1">
                  <c:v>116671</c:v>
                </c:pt>
                <c:pt idx="2">
                  <c:v>99644</c:v>
                </c:pt>
                <c:pt idx="3">
                  <c:v>80728</c:v>
                </c:pt>
                <c:pt idx="4">
                  <c:v>74174</c:v>
                </c:pt>
                <c:pt idx="5">
                  <c:v>87221</c:v>
                </c:pt>
                <c:pt idx="6">
                  <c:v>54906</c:v>
                </c:pt>
                <c:pt idx="7">
                  <c:v>51591</c:v>
                </c:pt>
                <c:pt idx="8">
                  <c:v>49657</c:v>
                </c:pt>
                <c:pt idx="9">
                  <c:v>50368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659411640"/>
        <c:axId val="659411248"/>
      </c:barChart>
      <c:catAx>
        <c:axId val="659411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59411248"/>
        <c:crosses val="autoZero"/>
        <c:auto val="1"/>
        <c:lblAlgn val="ctr"/>
        <c:lblOffset val="100"/>
        <c:noMultiLvlLbl val="0"/>
      </c:catAx>
      <c:valAx>
        <c:axId val="65941124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5941164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364187389436588"/>
                  <c:y val="-0.10026628279394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8801935803926095"/>
                  <c:y val="-0.161219142761339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161799</c:v>
                </c:pt>
                <c:pt idx="1">
                  <c:v>118788</c:v>
                </c:pt>
                <c:pt idx="2">
                  <c:v>101499</c:v>
                </c:pt>
                <c:pt idx="3">
                  <c:v>93867</c:v>
                </c:pt>
                <c:pt idx="4">
                  <c:v>82506</c:v>
                </c:pt>
                <c:pt idx="5">
                  <c:v>80917</c:v>
                </c:pt>
                <c:pt idx="6">
                  <c:v>70256</c:v>
                </c:pt>
                <c:pt idx="7">
                  <c:v>57388</c:v>
                </c:pt>
                <c:pt idx="8">
                  <c:v>52151</c:v>
                </c:pt>
                <c:pt idx="9">
                  <c:v>48068</c:v>
                </c:pt>
                <c:pt idx="10">
                  <c:v>351576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6387279001292283E-2"/>
                  <c:y val="-6.0969906477876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7644723343592203"/>
                  <c:y val="-0.138174601788967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9722077887472185E-2"/>
                  <c:y val="-5.0409064720568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5161837003877054"/>
                  <c:y val="-8.08066064912618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飲料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170450</c:v>
                </c:pt>
                <c:pt idx="1">
                  <c:v>116671</c:v>
                </c:pt>
                <c:pt idx="2">
                  <c:v>99644</c:v>
                </c:pt>
                <c:pt idx="3">
                  <c:v>80728</c:v>
                </c:pt>
                <c:pt idx="4">
                  <c:v>74174</c:v>
                </c:pt>
                <c:pt idx="5">
                  <c:v>87221</c:v>
                </c:pt>
                <c:pt idx="6">
                  <c:v>54906</c:v>
                </c:pt>
                <c:pt idx="7">
                  <c:v>51591</c:v>
                </c:pt>
                <c:pt idx="8">
                  <c:v>49657</c:v>
                </c:pt>
                <c:pt idx="9">
                  <c:v>50368</c:v>
                </c:pt>
                <c:pt idx="10">
                  <c:v>360824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534749889331559E-3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15341</c:v>
                </c:pt>
                <c:pt idx="1">
                  <c:v>13243</c:v>
                </c:pt>
                <c:pt idx="2">
                  <c:v>10215</c:v>
                </c:pt>
                <c:pt idx="3">
                  <c:v>8259</c:v>
                </c:pt>
                <c:pt idx="4">
                  <c:v>5705</c:v>
                </c:pt>
                <c:pt idx="5">
                  <c:v>5351</c:v>
                </c:pt>
                <c:pt idx="6">
                  <c:v>5124</c:v>
                </c:pt>
                <c:pt idx="7">
                  <c:v>3067</c:v>
                </c:pt>
                <c:pt idx="8">
                  <c:v>2967</c:v>
                </c:pt>
                <c:pt idx="9">
                  <c:v>2741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037047838159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394864984506386E-2"/>
                  <c:y val="3.39502349889675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8534749889331559E-3"/>
                  <c:y val="1.85179406584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-3.703704783815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17039</c:v>
                </c:pt>
                <c:pt idx="1">
                  <c:v>11572</c:v>
                </c:pt>
                <c:pt idx="2">
                  <c:v>9476</c:v>
                </c:pt>
                <c:pt idx="3">
                  <c:v>6264</c:v>
                </c:pt>
                <c:pt idx="4">
                  <c:v>4680</c:v>
                </c:pt>
                <c:pt idx="5">
                  <c:v>4099</c:v>
                </c:pt>
                <c:pt idx="6">
                  <c:v>5222</c:v>
                </c:pt>
                <c:pt idx="7">
                  <c:v>3333</c:v>
                </c:pt>
                <c:pt idx="8">
                  <c:v>2438</c:v>
                </c:pt>
                <c:pt idx="9">
                  <c:v>2872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923144"/>
        <c:axId val="255923536"/>
      </c:barChart>
      <c:catAx>
        <c:axId val="255923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923536"/>
        <c:crosses val="autoZero"/>
        <c:auto val="1"/>
        <c:lblAlgn val="ctr"/>
        <c:lblOffset val="100"/>
        <c:noMultiLvlLbl val="0"/>
      </c:catAx>
      <c:valAx>
        <c:axId val="255923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55923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1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-3.0651642682595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106439</c:v>
                </c:pt>
                <c:pt idx="1">
                  <c:v>18876</c:v>
                </c:pt>
                <c:pt idx="2">
                  <c:v>18075</c:v>
                </c:pt>
                <c:pt idx="3">
                  <c:v>17187</c:v>
                </c:pt>
                <c:pt idx="4">
                  <c:v>13359</c:v>
                </c:pt>
                <c:pt idx="5">
                  <c:v>12228</c:v>
                </c:pt>
                <c:pt idx="6">
                  <c:v>11931</c:v>
                </c:pt>
                <c:pt idx="7">
                  <c:v>9795</c:v>
                </c:pt>
                <c:pt idx="8">
                  <c:v>6684</c:v>
                </c:pt>
                <c:pt idx="9">
                  <c:v>3891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7867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050397877984082E-3"/>
                  <c:y val="-3.8317193109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146772767462422E-2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6055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114846</c:v>
                </c:pt>
                <c:pt idx="1">
                  <c:v>18530</c:v>
                </c:pt>
                <c:pt idx="2">
                  <c:v>20237</c:v>
                </c:pt>
                <c:pt idx="3">
                  <c:v>11236</c:v>
                </c:pt>
                <c:pt idx="4">
                  <c:v>12387</c:v>
                </c:pt>
                <c:pt idx="5">
                  <c:v>13716</c:v>
                </c:pt>
                <c:pt idx="6">
                  <c:v>11748</c:v>
                </c:pt>
                <c:pt idx="7">
                  <c:v>10994</c:v>
                </c:pt>
                <c:pt idx="8">
                  <c:v>7807</c:v>
                </c:pt>
                <c:pt idx="9">
                  <c:v>3542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923928"/>
        <c:axId val="255920008"/>
      </c:barChart>
      <c:catAx>
        <c:axId val="25592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920008"/>
        <c:crosses val="autoZero"/>
        <c:auto val="1"/>
        <c:lblAlgn val="ctr"/>
        <c:lblOffset val="100"/>
        <c:noMultiLvlLbl val="0"/>
      </c:catAx>
      <c:valAx>
        <c:axId val="255920008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9239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5873E-2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2602475528447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50618882112992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1.867384224030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鉄鋼</c:v>
                </c:pt>
                <c:pt idx="7">
                  <c:v>紙・パルプ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90798</c:v>
                </c:pt>
                <c:pt idx="1">
                  <c:v>40527</c:v>
                </c:pt>
                <c:pt idx="2">
                  <c:v>35996</c:v>
                </c:pt>
                <c:pt idx="3">
                  <c:v>29851</c:v>
                </c:pt>
                <c:pt idx="4">
                  <c:v>22578</c:v>
                </c:pt>
                <c:pt idx="5">
                  <c:v>22099</c:v>
                </c:pt>
                <c:pt idx="6">
                  <c:v>19607</c:v>
                </c:pt>
                <c:pt idx="7">
                  <c:v>19001</c:v>
                </c:pt>
                <c:pt idx="8">
                  <c:v>16736</c:v>
                </c:pt>
                <c:pt idx="9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2530944105584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25309441055841E-3"/>
                  <c:y val="-1.1205069954490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253094410558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25309441055189E-3"/>
                  <c:y val="-3.734827264239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475928323167528E-3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874553191774738E-3"/>
                  <c:y val="1.867354815942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鉄鋼</c:v>
                </c:pt>
                <c:pt idx="7">
                  <c:v>紙・パルプ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77686</c:v>
                </c:pt>
                <c:pt idx="1">
                  <c:v>48109</c:v>
                </c:pt>
                <c:pt idx="2">
                  <c:v>38424</c:v>
                </c:pt>
                <c:pt idx="3">
                  <c:v>39882</c:v>
                </c:pt>
                <c:pt idx="4">
                  <c:v>22600</c:v>
                </c:pt>
                <c:pt idx="5">
                  <c:v>19852</c:v>
                </c:pt>
                <c:pt idx="6">
                  <c:v>18619</c:v>
                </c:pt>
                <c:pt idx="7">
                  <c:v>16955</c:v>
                </c:pt>
                <c:pt idx="8">
                  <c:v>23586</c:v>
                </c:pt>
                <c:pt idx="9">
                  <c:v>14763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918832"/>
        <c:axId val="255916480"/>
      </c:barChart>
      <c:catAx>
        <c:axId val="25591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916480"/>
        <c:crosses val="autoZero"/>
        <c:auto val="1"/>
        <c:lblAlgn val="ctr"/>
        <c:lblOffset val="100"/>
        <c:noMultiLvlLbl val="0"/>
      </c:catAx>
      <c:valAx>
        <c:axId val="2559164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9188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その他の化学工業品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37850</c:v>
                </c:pt>
                <c:pt idx="1">
                  <c:v>6857</c:v>
                </c:pt>
                <c:pt idx="2">
                  <c:v>5944</c:v>
                </c:pt>
                <c:pt idx="3">
                  <c:v>2946</c:v>
                </c:pt>
                <c:pt idx="4">
                  <c:v>2189</c:v>
                </c:pt>
                <c:pt idx="5">
                  <c:v>1946</c:v>
                </c:pt>
                <c:pt idx="6">
                  <c:v>1919</c:v>
                </c:pt>
                <c:pt idx="7">
                  <c:v>1371</c:v>
                </c:pt>
                <c:pt idx="8">
                  <c:v>1203</c:v>
                </c:pt>
                <c:pt idx="9">
                  <c:v>1001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5949E-2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その他の化学工業品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37457</c:v>
                </c:pt>
                <c:pt idx="1">
                  <c:v>6725</c:v>
                </c:pt>
                <c:pt idx="2">
                  <c:v>670</c:v>
                </c:pt>
                <c:pt idx="3">
                  <c:v>1491</c:v>
                </c:pt>
                <c:pt idx="4">
                  <c:v>1960</c:v>
                </c:pt>
                <c:pt idx="5">
                  <c:v>919</c:v>
                </c:pt>
                <c:pt idx="6">
                  <c:v>1087</c:v>
                </c:pt>
                <c:pt idx="7">
                  <c:v>0</c:v>
                </c:pt>
                <c:pt idx="8">
                  <c:v>1067</c:v>
                </c:pt>
                <c:pt idx="9">
                  <c:v>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920792"/>
        <c:axId val="255916872"/>
      </c:barChart>
      <c:catAx>
        <c:axId val="25592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5916872"/>
        <c:crosses val="autoZero"/>
        <c:auto val="1"/>
        <c:lblAlgn val="ctr"/>
        <c:lblOffset val="100"/>
        <c:noMultiLvlLbl val="0"/>
      </c:catAx>
      <c:valAx>
        <c:axId val="2559168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55920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593582887700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59714795342E-3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301247771836003E-3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2602495543672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27838</c:v>
                </c:pt>
                <c:pt idx="1">
                  <c:v>16602</c:v>
                </c:pt>
                <c:pt idx="2">
                  <c:v>14565</c:v>
                </c:pt>
                <c:pt idx="3">
                  <c:v>13962</c:v>
                </c:pt>
                <c:pt idx="4">
                  <c:v>8822</c:v>
                </c:pt>
                <c:pt idx="5">
                  <c:v>6412</c:v>
                </c:pt>
                <c:pt idx="6">
                  <c:v>4669</c:v>
                </c:pt>
                <c:pt idx="7">
                  <c:v>3845</c:v>
                </c:pt>
                <c:pt idx="8">
                  <c:v>3641</c:v>
                </c:pt>
                <c:pt idx="9">
                  <c:v>3445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8.9126559714795012E-3"/>
                  <c:y val="7.91295993300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63038443723944E-3"/>
                  <c:y val="1.5802243292987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113169677319097E-3"/>
                  <c:y val="-1.978239983251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308027004645809E-2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-1.9840968197377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37337712465021E-3"/>
                  <c:y val="1.5755824748498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1.186912836565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19773</c:v>
                </c:pt>
                <c:pt idx="1">
                  <c:v>15172</c:v>
                </c:pt>
                <c:pt idx="2">
                  <c:v>15526</c:v>
                </c:pt>
                <c:pt idx="3">
                  <c:v>13571</c:v>
                </c:pt>
                <c:pt idx="4">
                  <c:v>9066</c:v>
                </c:pt>
                <c:pt idx="5">
                  <c:v>8773</c:v>
                </c:pt>
                <c:pt idx="6">
                  <c:v>4243</c:v>
                </c:pt>
                <c:pt idx="7">
                  <c:v>4300</c:v>
                </c:pt>
                <c:pt idx="8">
                  <c:v>3292</c:v>
                </c:pt>
                <c:pt idx="9">
                  <c:v>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917656"/>
        <c:axId val="255918048"/>
      </c:barChart>
      <c:catAx>
        <c:axId val="255917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918048"/>
        <c:crosses val="autoZero"/>
        <c:auto val="1"/>
        <c:lblAlgn val="ctr"/>
        <c:lblOffset val="100"/>
        <c:noMultiLvlLbl val="0"/>
      </c:catAx>
      <c:valAx>
        <c:axId val="2559180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59176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314335708036495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572706189504122E-2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5.586200120706836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82256</c:v>
                </c:pt>
                <c:pt idx="1">
                  <c:v>34579</c:v>
                </c:pt>
                <c:pt idx="2">
                  <c:v>24924</c:v>
                </c:pt>
                <c:pt idx="3">
                  <c:v>22945</c:v>
                </c:pt>
                <c:pt idx="4">
                  <c:v>22532</c:v>
                </c:pt>
                <c:pt idx="5">
                  <c:v>21259</c:v>
                </c:pt>
                <c:pt idx="6">
                  <c:v>15754</c:v>
                </c:pt>
                <c:pt idx="7">
                  <c:v>15431</c:v>
                </c:pt>
                <c:pt idx="8">
                  <c:v>12555</c:v>
                </c:pt>
                <c:pt idx="9">
                  <c:v>10189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001708119818193E-3"/>
                  <c:y val="-1.4279338077392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90573400547156E-3"/>
                  <c:y val="1.41841761758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628851949062E-3"/>
                  <c:y val="7.148090445913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43357080364956E-3"/>
                  <c:y val="1.418333403511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-1.9088523025596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62885194777E-3"/>
                  <c:y val="1.0656729406150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8747656542932134E-5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83594</c:v>
                </c:pt>
                <c:pt idx="1">
                  <c:v>27209</c:v>
                </c:pt>
                <c:pt idx="2">
                  <c:v>22957</c:v>
                </c:pt>
                <c:pt idx="3">
                  <c:v>19400</c:v>
                </c:pt>
                <c:pt idx="4">
                  <c:v>18457</c:v>
                </c:pt>
                <c:pt idx="5">
                  <c:v>26307</c:v>
                </c:pt>
                <c:pt idx="6">
                  <c:v>14794</c:v>
                </c:pt>
                <c:pt idx="7">
                  <c:v>14215</c:v>
                </c:pt>
                <c:pt idx="8">
                  <c:v>14019</c:v>
                </c:pt>
                <c:pt idx="9">
                  <c:v>7063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51320"/>
        <c:axId val="256648576"/>
      </c:barChart>
      <c:catAx>
        <c:axId val="256651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6648576"/>
        <c:crosses val="autoZero"/>
        <c:auto val="1"/>
        <c:lblAlgn val="ctr"/>
        <c:lblOffset val="100"/>
        <c:noMultiLvlLbl val="0"/>
      </c:catAx>
      <c:valAx>
        <c:axId val="256648576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6651320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649360"/>
        <c:axId val="256649752"/>
      </c:lineChart>
      <c:catAx>
        <c:axId val="25664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649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4975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64936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652104"/>
        <c:axId val="256652888"/>
      </c:lineChart>
      <c:catAx>
        <c:axId val="25665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652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5288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6521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50720"/>
        <c:axId val="661353464"/>
      </c:lineChart>
      <c:catAx>
        <c:axId val="66135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3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346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0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79582239720033E-2"/>
                  <c:y val="-5.8360655737704922E-2"/>
                </c:manualLayout>
              </c:layout>
              <c:tx>
                <c:rich>
                  <a:bodyPr anchorCtr="0"/>
                  <a:lstStyle/>
                  <a:p>
                    <a:pPr algn="l">
                      <a:defRPr sz="800"/>
                    </a:pPr>
                    <a:r>
                      <a:rPr lang="ja-JP" altLang="en-US" sz="800"/>
                      <a:t>令和</a:t>
                    </a:r>
                    <a:r>
                      <a:rPr lang="en-US" altLang="ja-JP" sz="800"/>
                      <a:t>2</a:t>
                    </a:r>
                    <a:r>
                      <a:rPr lang="ja-JP" altLang="en-US" sz="800"/>
                      <a:t>年</a:t>
                    </a:r>
                  </a:p>
                  <a:p>
                    <a:pPr algn="l">
                      <a:defRPr sz="800"/>
                    </a:pPr>
                    <a:endParaRPr lang="ja-JP" altLang="en-US" sz="800"/>
                  </a:p>
                </c:rich>
              </c:tx>
              <c:spPr>
                <a:solidFill>
                  <a:srgbClr val="FFCCFF"/>
                </a:solidFill>
                <a:ln w="9525">
                  <a:solidFill>
                    <a:srgbClr val="FC08F0"/>
                  </a:solidFill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631944444444448E-2"/>
                      <c:h val="6.2950819672131134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47584"/>
        <c:axId val="661350328"/>
      </c:lineChart>
      <c:catAx>
        <c:axId val="66134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0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032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4758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71248906386701E-2"/>
                  <c:y val="-6.932367149758454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53072"/>
        <c:axId val="661348760"/>
      </c:lineChart>
      <c:catAx>
        <c:axId val="66135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4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4876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30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212427101964735E-2"/>
                  <c:y val="-5.807909604519782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49152"/>
        <c:axId val="661354640"/>
      </c:lineChart>
      <c:catAx>
        <c:axId val="66134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4640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4915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8491618250735458E-2"/>
                  <c:y val="-5.7981220657276997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令和</a:t>
                    </a:r>
                    <a:r>
                      <a:rPr lang="en-US" altLang="ja-JP" sz="800"/>
                      <a:t>2</a:t>
                    </a:r>
                    <a:r>
                      <a:rPr lang="ja-JP" altLang="en-US" sz="800"/>
                      <a:t>年</a:t>
                    </a:r>
                  </a:p>
                </c:rich>
              </c:tx>
              <c:spPr>
                <a:solidFill>
                  <a:srgbClr val="FFCCFF"/>
                </a:solidFill>
                <a:ln>
                  <a:solidFill>
                    <a:srgbClr val="FC08F0"/>
                  </a:solidFill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45232"/>
        <c:axId val="661354248"/>
      </c:lineChart>
      <c:catAx>
        <c:axId val="66134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4248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4523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14205219760374E-2"/>
                  <c:y val="-5.404761904761904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47192"/>
        <c:axId val="661355424"/>
      </c:lineChart>
      <c:catAx>
        <c:axId val="66134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5424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4719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178649237472767E-2"/>
                  <c:y val="-6.202090592334495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令和</a:t>
                    </a:r>
                    <a:r>
                      <a:rPr lang="en-US" altLang="ja-JP" sz="800"/>
                      <a:t>2</a:t>
                    </a:r>
                    <a:r>
                      <a:rPr lang="ja-JP" altLang="en-US" sz="800"/>
                      <a:t>年</a:t>
                    </a:r>
                  </a:p>
                </c:rich>
              </c:tx>
              <c:spPr>
                <a:solidFill>
                  <a:srgbClr val="FFCCFF"/>
                </a:solidFill>
                <a:ln>
                  <a:solidFill>
                    <a:srgbClr val="FC08F0"/>
                  </a:solidFill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51112"/>
        <c:axId val="661351896"/>
      </c:lineChart>
      <c:catAx>
        <c:axId val="661351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189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11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-9.788732394366196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  <a:p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74151436031339E-2"/>
                      <c:h val="7.2300469483568081E-2"/>
                    </c:manualLayout>
                  </c15:layout>
                </c:ext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55816"/>
        <c:axId val="661356208"/>
      </c:lineChart>
      <c:catAx>
        <c:axId val="66135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6208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5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449487931655604E-3"/>
                  <c:y val="1.2619047619047597E-2"/>
                </c:manualLayout>
              </c:layout>
              <c:tx>
                <c:rich>
                  <a:bodyPr/>
                  <a:lstStyle/>
                  <a:p>
                    <a:pPr>
                      <a:defRPr sz="8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令和</a:t>
                    </a:r>
                    <a:r>
                      <a:rPr lang="en-US" altLang="ja-JP" sz="800"/>
                      <a:t>2</a:t>
                    </a:r>
                    <a:r>
                      <a:rPr lang="ja-JP" altLang="en-US" sz="800"/>
                      <a:t>年</a:t>
                    </a:r>
                  </a:p>
                </c:rich>
              </c:tx>
              <c:spPr>
                <a:solidFill>
                  <a:srgbClr val="FFCCFF"/>
                </a:solidFill>
                <a:ln w="12700" cap="flat" cmpd="sng" algn="ctr">
                  <a:solidFill>
                    <a:srgbClr val="FC08F0"/>
                  </a:solidFill>
                  <a:prstDash val="solid"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46408"/>
        <c:axId val="661346016"/>
      </c:lineChart>
      <c:catAx>
        <c:axId val="66134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4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4601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4640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763888888888881E-3"/>
                  <c:y val="-8.594657375145184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  <a:p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576388888888895E-2"/>
                      <c:h val="6.2253193960511023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9525"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48368"/>
        <c:axId val="661346800"/>
      </c:lineChart>
      <c:catAx>
        <c:axId val="66134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4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46800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4836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4984936221493715E-2"/>
                  <c:y val="-7.649122807017544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51504"/>
        <c:axId val="661352680"/>
      </c:lineChart>
      <c:catAx>
        <c:axId val="66135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268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15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-4.825174825174829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57384"/>
        <c:axId val="661359736"/>
      </c:lineChart>
      <c:catAx>
        <c:axId val="66135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973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73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394007567235921E-2"/>
                  <c:y val="-6.507936507936500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令和</a:t>
                    </a:r>
                    <a:r>
                      <a:rPr lang="en-US" altLang="ja-JP" sz="800"/>
                      <a:t>2</a:t>
                    </a:r>
                    <a:r>
                      <a:rPr lang="ja-JP" altLang="en-US" sz="800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56992"/>
        <c:axId val="661357776"/>
      </c:lineChart>
      <c:catAx>
        <c:axId val="661356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7776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69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58168"/>
        <c:axId val="661358952"/>
      </c:lineChart>
      <c:catAx>
        <c:axId val="661358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58952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3581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599984"/>
        <c:axId val="669602728"/>
      </c:lineChart>
      <c:catAx>
        <c:axId val="66959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60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60272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5999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70.900000000000006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607824"/>
        <c:axId val="669610568"/>
      </c:lineChart>
      <c:catAx>
        <c:axId val="66960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610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61056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6078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0278208379102554E-2"/>
                  <c:y val="-6.05442176870748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708456097485921E-2"/>
                  <c:y val="5.736961451247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604296"/>
        <c:axId val="669606648"/>
      </c:lineChart>
      <c:catAx>
        <c:axId val="66960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606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606648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6042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823393159405987E-2"/>
                  <c:y val="-6.379928315412186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令和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年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610960"/>
        <c:axId val="669609784"/>
      </c:lineChart>
      <c:catAx>
        <c:axId val="66961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609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609784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6109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324709900180339E-2"/>
                  <c:y val="-6.4858757062146971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令和</a:t>
                    </a:r>
                    <a:r>
                      <a:rPr lang="en-US" altLang="ja-JP" sz="800"/>
                      <a:t>2</a:t>
                    </a:r>
                    <a:r>
                      <a:rPr lang="ja-JP" altLang="en-US" sz="800"/>
                      <a:t>年</a:t>
                    </a:r>
                  </a:p>
                </c:rich>
              </c:tx>
              <c:spPr>
                <a:solidFill>
                  <a:srgbClr val="FFCCFF"/>
                </a:solidFill>
                <a:ln>
                  <a:solidFill>
                    <a:srgbClr val="FC08F0"/>
                  </a:solidFill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solidFill>
                  <a:srgbClr val="FC08F0"/>
                </a:solidFill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609000"/>
        <c:axId val="669600376"/>
      </c:lineChart>
      <c:catAx>
        <c:axId val="669609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60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60037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6090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0.06786</cdr:y>
    </cdr:from>
    <cdr:to>
      <cdr:x>0.99476</cdr:x>
      <cdr:y>0.60357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58" y="180975"/>
          <a:ext cx="695417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0.91514</cdr:x>
      <cdr:y>0.33098</cdr:y>
    </cdr:from>
    <cdr:to>
      <cdr:x>0.99217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76966" y="895343"/>
          <a:ext cx="562022" cy="1114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0.83528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0" y="1002701"/>
          <a:ext cx="1080425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0.88561</cdr:x>
      <cdr:y>0.16153</cdr:y>
    </cdr:from>
    <cdr:to>
      <cdr:x>0.99221</cdr:x>
      <cdr:y>0.80612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269" y="452354"/>
          <a:ext cx="781831" cy="1805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55" t="s">
        <v>160</v>
      </c>
      <c r="B2" s="556"/>
      <c r="C2" s="556"/>
      <c r="D2" s="556"/>
      <c r="E2" s="556"/>
      <c r="F2" s="556"/>
      <c r="G2" s="556"/>
      <c r="H2" s="557"/>
    </row>
    <row r="3" spans="1:8" ht="30" customHeight="1">
      <c r="A3" s="558"/>
      <c r="B3" s="556"/>
      <c r="C3" s="556"/>
      <c r="D3" s="556"/>
      <c r="E3" s="556"/>
      <c r="F3" s="556"/>
      <c r="G3" s="556"/>
      <c r="H3" s="557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161</v>
      </c>
      <c r="C6" s="329"/>
      <c r="D6" s="330" t="s">
        <v>162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163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164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165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0">
        <v>4</v>
      </c>
      <c r="C13" s="334"/>
      <c r="D13" s="331" t="s">
        <v>166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167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168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169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170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171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172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173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174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175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176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177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104</v>
      </c>
      <c r="E35" s="359" t="s">
        <v>178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179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180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9" t="s">
        <v>181</v>
      </c>
      <c r="B42" s="560"/>
      <c r="C42" s="560"/>
      <c r="D42" s="560"/>
      <c r="E42" s="560"/>
      <c r="F42" s="560"/>
      <c r="G42" s="560"/>
      <c r="H42" s="561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O36" sqref="O36"/>
    </sheetView>
  </sheetViews>
  <sheetFormatPr defaultColWidth="10.625" defaultRowHeight="13.5"/>
  <cols>
    <col min="1" max="1" width="8.5" style="478" customWidth="1"/>
    <col min="2" max="2" width="13.375" style="478" customWidth="1"/>
    <col min="3" max="16384" width="10.625" style="478"/>
  </cols>
  <sheetData>
    <row r="1" spans="1:13" ht="17.25" customHeight="1">
      <c r="A1" s="562" t="s">
        <v>154</v>
      </c>
      <c r="F1" s="201"/>
      <c r="G1" s="201"/>
      <c r="H1" s="201"/>
    </row>
    <row r="2" spans="1:13">
      <c r="A2" s="556"/>
    </row>
    <row r="3" spans="1:13" ht="17.25">
      <c r="A3" s="556"/>
      <c r="C3" s="201"/>
    </row>
    <row r="4" spans="1:13" ht="17.25">
      <c r="A4" s="556"/>
      <c r="J4" s="201"/>
      <c r="K4" s="201"/>
      <c r="L4" s="201"/>
      <c r="M4" s="201"/>
    </row>
    <row r="5" spans="1:13">
      <c r="A5" s="556"/>
    </row>
    <row r="6" spans="1:13">
      <c r="A6" s="556"/>
    </row>
    <row r="7" spans="1:13">
      <c r="A7" s="556"/>
    </row>
    <row r="8" spans="1:13">
      <c r="A8" s="556"/>
    </row>
    <row r="9" spans="1:13">
      <c r="A9" s="556"/>
    </row>
    <row r="10" spans="1:13">
      <c r="A10" s="556"/>
    </row>
    <row r="11" spans="1:13">
      <c r="A11" s="556"/>
    </row>
    <row r="12" spans="1:13">
      <c r="A12" s="556"/>
    </row>
    <row r="13" spans="1:13">
      <c r="A13" s="556"/>
    </row>
    <row r="14" spans="1:13">
      <c r="A14" s="556"/>
    </row>
    <row r="15" spans="1:13">
      <c r="A15" s="556"/>
    </row>
    <row r="16" spans="1:13">
      <c r="A16" s="556"/>
    </row>
    <row r="17" spans="1:15">
      <c r="A17" s="556"/>
    </row>
    <row r="18" spans="1:15">
      <c r="A18" s="556"/>
    </row>
    <row r="19" spans="1:15">
      <c r="A19" s="556"/>
    </row>
    <row r="20" spans="1:15">
      <c r="A20" s="556"/>
    </row>
    <row r="21" spans="1:15">
      <c r="A21" s="556"/>
    </row>
    <row r="22" spans="1:15">
      <c r="A22" s="556"/>
    </row>
    <row r="23" spans="1:15">
      <c r="A23" s="556"/>
    </row>
    <row r="24" spans="1:15">
      <c r="A24" s="556"/>
    </row>
    <row r="25" spans="1:15">
      <c r="A25" s="556"/>
    </row>
    <row r="26" spans="1:15">
      <c r="A26" s="556"/>
    </row>
    <row r="27" spans="1:15">
      <c r="A27" s="556"/>
    </row>
    <row r="28" spans="1:15">
      <c r="A28" s="556"/>
    </row>
    <row r="29" spans="1:15">
      <c r="A29" s="556"/>
      <c r="O29" s="475"/>
    </row>
    <row r="30" spans="1:15">
      <c r="A30" s="556"/>
    </row>
    <row r="31" spans="1:15">
      <c r="A31" s="556"/>
    </row>
    <row r="32" spans="1:15">
      <c r="A32" s="556"/>
    </row>
    <row r="33" spans="1:15">
      <c r="A33" s="556"/>
    </row>
    <row r="34" spans="1:15">
      <c r="A34" s="556"/>
    </row>
    <row r="35" spans="1:15" s="51" customFormat="1" ht="20.100000000000001" customHeight="1">
      <c r="A35" s="556"/>
      <c r="B35" s="505" t="s">
        <v>204</v>
      </c>
      <c r="C35" s="505" t="s">
        <v>144</v>
      </c>
      <c r="D35" s="505" t="s">
        <v>153</v>
      </c>
      <c r="E35" s="505" t="s">
        <v>184</v>
      </c>
      <c r="F35" s="505" t="s">
        <v>185</v>
      </c>
      <c r="G35" s="506" t="s">
        <v>188</v>
      </c>
      <c r="H35" s="507" t="s">
        <v>191</v>
      </c>
      <c r="I35" s="507" t="s">
        <v>196</v>
      </c>
      <c r="J35" s="507" t="s">
        <v>203</v>
      </c>
      <c r="K35" s="507" t="s">
        <v>206</v>
      </c>
      <c r="L35" s="507" t="s">
        <v>213</v>
      </c>
      <c r="M35" s="508" t="s">
        <v>218</v>
      </c>
      <c r="N35" s="56"/>
      <c r="O35" s="203"/>
    </row>
    <row r="36" spans="1:15" ht="25.5" customHeight="1">
      <c r="A36" s="556"/>
      <c r="B36" s="270" t="s">
        <v>130</v>
      </c>
      <c r="C36" s="383">
        <v>101.6</v>
      </c>
      <c r="D36" s="383">
        <v>107.2</v>
      </c>
      <c r="E36" s="383">
        <v>105</v>
      </c>
      <c r="F36" s="383">
        <v>95.8</v>
      </c>
      <c r="G36" s="383">
        <v>99.5</v>
      </c>
      <c r="H36" s="383">
        <v>100.7</v>
      </c>
      <c r="I36" s="383">
        <v>106.9</v>
      </c>
      <c r="J36" s="383">
        <v>108.5</v>
      </c>
      <c r="K36" s="383">
        <v>114.8</v>
      </c>
      <c r="L36" s="383">
        <v>122.6</v>
      </c>
      <c r="M36" s="383">
        <v>121.9</v>
      </c>
      <c r="N36" s="1"/>
      <c r="O36" s="1"/>
    </row>
    <row r="37" spans="1:15" ht="25.5" customHeight="1">
      <c r="A37" s="556"/>
      <c r="B37" s="269" t="s">
        <v>158</v>
      </c>
      <c r="C37" s="383">
        <v>215.3</v>
      </c>
      <c r="D37" s="383">
        <v>214.8</v>
      </c>
      <c r="E37" s="383">
        <v>215</v>
      </c>
      <c r="F37" s="383">
        <v>220.5</v>
      </c>
      <c r="G37" s="383">
        <v>225.3</v>
      </c>
      <c r="H37" s="383">
        <v>226.3</v>
      </c>
      <c r="I37" s="383">
        <v>228.9</v>
      </c>
      <c r="J37" s="383">
        <v>231.8</v>
      </c>
      <c r="K37" s="383">
        <v>234.9</v>
      </c>
      <c r="L37" s="383">
        <v>240.8</v>
      </c>
      <c r="M37" s="383">
        <v>242.8</v>
      </c>
      <c r="N37" s="1"/>
      <c r="O37" s="1"/>
    </row>
    <row r="38" spans="1:15" ht="24.75" customHeight="1">
      <c r="A38" s="556"/>
      <c r="B38" s="243" t="s">
        <v>157</v>
      </c>
      <c r="C38" s="383">
        <v>174</v>
      </c>
      <c r="D38" s="383">
        <v>174</v>
      </c>
      <c r="E38" s="383">
        <v>174</v>
      </c>
      <c r="F38" s="383">
        <v>173</v>
      </c>
      <c r="G38" s="383">
        <v>171</v>
      </c>
      <c r="H38" s="383">
        <v>171</v>
      </c>
      <c r="I38" s="383">
        <v>171</v>
      </c>
      <c r="J38" s="383">
        <v>171</v>
      </c>
      <c r="K38" s="383">
        <v>170</v>
      </c>
      <c r="L38" s="383">
        <v>171</v>
      </c>
      <c r="M38" s="383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L31" sqref="L31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63" t="s">
        <v>239</v>
      </c>
      <c r="C1" s="563"/>
      <c r="D1" s="563"/>
      <c r="E1" s="563"/>
      <c r="F1" s="563"/>
      <c r="G1" s="564" t="s">
        <v>155</v>
      </c>
      <c r="H1" s="564"/>
      <c r="I1" s="564"/>
      <c r="J1" s="312" t="s">
        <v>132</v>
      </c>
      <c r="K1" s="5"/>
      <c r="M1" s="5" t="s">
        <v>198</v>
      </c>
    </row>
    <row r="2" spans="1:15">
      <c r="A2" s="309"/>
      <c r="B2" s="563"/>
      <c r="C2" s="563"/>
      <c r="D2" s="563"/>
      <c r="E2" s="563"/>
      <c r="F2" s="563"/>
      <c r="G2" s="564"/>
      <c r="H2" s="564"/>
      <c r="I2" s="564"/>
      <c r="J2" s="467">
        <v>191440</v>
      </c>
      <c r="K2" s="7" t="s">
        <v>134</v>
      </c>
      <c r="L2" s="279">
        <f t="shared" ref="L2:L7" si="0">SUM(J2)</f>
        <v>191440</v>
      </c>
      <c r="M2" s="467">
        <v>132214</v>
      </c>
    </row>
    <row r="3" spans="1:15">
      <c r="J3" s="467">
        <v>421241</v>
      </c>
      <c r="K3" s="5" t="s">
        <v>135</v>
      </c>
      <c r="L3" s="279">
        <f t="shared" si="0"/>
        <v>421241</v>
      </c>
      <c r="M3" s="467">
        <v>274796</v>
      </c>
    </row>
    <row r="4" spans="1:15">
      <c r="J4" s="467">
        <v>497030</v>
      </c>
      <c r="K4" s="5" t="s">
        <v>124</v>
      </c>
      <c r="L4" s="279">
        <f t="shared" si="0"/>
        <v>497030</v>
      </c>
      <c r="M4" s="467">
        <v>318433</v>
      </c>
    </row>
    <row r="5" spans="1:15">
      <c r="J5" s="467">
        <v>152430</v>
      </c>
      <c r="K5" s="5" t="s">
        <v>104</v>
      </c>
      <c r="L5" s="279">
        <f t="shared" si="0"/>
        <v>152430</v>
      </c>
      <c r="M5" s="467">
        <v>122555</v>
      </c>
    </row>
    <row r="6" spans="1:15">
      <c r="J6" s="467">
        <v>346932</v>
      </c>
      <c r="K6" s="5" t="s">
        <v>122</v>
      </c>
      <c r="L6" s="279">
        <f t="shared" si="0"/>
        <v>346932</v>
      </c>
      <c r="M6" s="467">
        <v>251874</v>
      </c>
    </row>
    <row r="7" spans="1:15">
      <c r="J7" s="467">
        <v>818819</v>
      </c>
      <c r="K7" s="5" t="s">
        <v>125</v>
      </c>
      <c r="L7" s="279">
        <f t="shared" si="0"/>
        <v>818819</v>
      </c>
      <c r="M7" s="467">
        <v>543925</v>
      </c>
    </row>
    <row r="8" spans="1:15">
      <c r="J8" s="279">
        <f>SUM(J2:J7)</f>
        <v>2427892</v>
      </c>
      <c r="K8" s="5" t="s">
        <v>111</v>
      </c>
      <c r="L8" s="60">
        <f>SUM(L2:L7)</f>
        <v>2427892</v>
      </c>
      <c r="M8" s="542">
        <f>SUM(M2:M7)</f>
        <v>1643797</v>
      </c>
    </row>
    <row r="10" spans="1:15">
      <c r="K10" s="5"/>
      <c r="L10" s="5" t="s">
        <v>198</v>
      </c>
      <c r="M10" s="5" t="s">
        <v>136</v>
      </c>
      <c r="N10" s="5"/>
      <c r="O10" s="5" t="s">
        <v>156</v>
      </c>
    </row>
    <row r="11" spans="1:15">
      <c r="K11" s="7" t="s">
        <v>134</v>
      </c>
      <c r="L11" s="279">
        <f>SUM(M2)</f>
        <v>132214</v>
      </c>
      <c r="M11" s="279">
        <f t="shared" ref="M11:M17" si="1">SUM(N11-L11)</f>
        <v>59226</v>
      </c>
      <c r="N11" s="279">
        <f t="shared" ref="N11:N17" si="2">SUM(L2)</f>
        <v>191440</v>
      </c>
      <c r="O11" s="468">
        <f>SUM(L11/N11)</f>
        <v>0.69062891767655665</v>
      </c>
    </row>
    <row r="12" spans="1:15">
      <c r="K12" s="5" t="s">
        <v>135</v>
      </c>
      <c r="L12" s="279">
        <f t="shared" ref="L12:L17" si="3">SUM(M3)</f>
        <v>274796</v>
      </c>
      <c r="M12" s="279">
        <f t="shared" si="1"/>
        <v>146445</v>
      </c>
      <c r="N12" s="279">
        <f t="shared" si="2"/>
        <v>421241</v>
      </c>
      <c r="O12" s="468">
        <f t="shared" ref="O12:O17" si="4">SUM(L12/N12)</f>
        <v>0.65234865552023669</v>
      </c>
    </row>
    <row r="13" spans="1:15">
      <c r="K13" s="5" t="s">
        <v>124</v>
      </c>
      <c r="L13" s="279">
        <f t="shared" si="3"/>
        <v>318433</v>
      </c>
      <c r="M13" s="279">
        <f t="shared" si="1"/>
        <v>178597</v>
      </c>
      <c r="N13" s="279">
        <f t="shared" si="2"/>
        <v>497030</v>
      </c>
      <c r="O13" s="468">
        <f t="shared" si="4"/>
        <v>0.64067158924008616</v>
      </c>
    </row>
    <row r="14" spans="1:15">
      <c r="K14" s="5" t="s">
        <v>104</v>
      </c>
      <c r="L14" s="279">
        <f t="shared" si="3"/>
        <v>122555</v>
      </c>
      <c r="M14" s="279">
        <f t="shared" si="1"/>
        <v>29875</v>
      </c>
      <c r="N14" s="279">
        <f t="shared" si="2"/>
        <v>152430</v>
      </c>
      <c r="O14" s="468">
        <f t="shared" si="4"/>
        <v>0.80400839729712004</v>
      </c>
    </row>
    <row r="15" spans="1:15">
      <c r="K15" s="5" t="s">
        <v>122</v>
      </c>
      <c r="L15" s="279">
        <f t="shared" si="3"/>
        <v>251874</v>
      </c>
      <c r="M15" s="279">
        <f t="shared" si="1"/>
        <v>95058</v>
      </c>
      <c r="N15" s="279">
        <f t="shared" si="2"/>
        <v>346932</v>
      </c>
      <c r="O15" s="468">
        <f t="shared" si="4"/>
        <v>0.72600394313583061</v>
      </c>
    </row>
    <row r="16" spans="1:15">
      <c r="K16" s="5" t="s">
        <v>125</v>
      </c>
      <c r="L16" s="279">
        <f t="shared" si="3"/>
        <v>543925</v>
      </c>
      <c r="M16" s="279">
        <f t="shared" si="1"/>
        <v>274894</v>
      </c>
      <c r="N16" s="279">
        <f t="shared" si="2"/>
        <v>818819</v>
      </c>
      <c r="O16" s="468">
        <f t="shared" si="4"/>
        <v>0.66427989580114777</v>
      </c>
    </row>
    <row r="17" spans="11:15">
      <c r="K17" s="5" t="s">
        <v>111</v>
      </c>
      <c r="L17" s="279">
        <f t="shared" si="3"/>
        <v>1643797</v>
      </c>
      <c r="M17" s="279">
        <f t="shared" si="1"/>
        <v>784095</v>
      </c>
      <c r="N17" s="279">
        <f t="shared" si="2"/>
        <v>2427892</v>
      </c>
      <c r="O17" s="543">
        <f t="shared" si="4"/>
        <v>0.67704700209070257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137</v>
      </c>
      <c r="B56" s="44"/>
      <c r="C56" s="565" t="s">
        <v>132</v>
      </c>
      <c r="D56" s="566"/>
      <c r="E56" s="565" t="s">
        <v>133</v>
      </c>
      <c r="F56" s="566"/>
      <c r="G56" s="569" t="s">
        <v>138</v>
      </c>
      <c r="H56" s="565" t="s">
        <v>139</v>
      </c>
      <c r="I56" s="566"/>
    </row>
    <row r="57" spans="1:11" ht="14.25">
      <c r="A57" s="45" t="s">
        <v>140</v>
      </c>
      <c r="B57" s="46"/>
      <c r="C57" s="567"/>
      <c r="D57" s="568"/>
      <c r="E57" s="567"/>
      <c r="F57" s="568"/>
      <c r="G57" s="570"/>
      <c r="H57" s="567"/>
      <c r="I57" s="568"/>
    </row>
    <row r="58" spans="1:11" ht="19.5" customHeight="1">
      <c r="A58" s="50" t="s">
        <v>141</v>
      </c>
      <c r="B58" s="47"/>
      <c r="C58" s="573" t="s">
        <v>190</v>
      </c>
      <c r="D58" s="572"/>
      <c r="E58" s="574" t="s">
        <v>240</v>
      </c>
      <c r="F58" s="572"/>
      <c r="G58" s="116">
        <v>15.1</v>
      </c>
      <c r="H58" s="48"/>
      <c r="I58" s="49"/>
    </row>
    <row r="59" spans="1:11" ht="19.5" customHeight="1">
      <c r="A59" s="50" t="s">
        <v>142</v>
      </c>
      <c r="B59" s="47"/>
      <c r="C59" s="571" t="s">
        <v>187</v>
      </c>
      <c r="D59" s="572"/>
      <c r="E59" s="574" t="s">
        <v>241</v>
      </c>
      <c r="F59" s="572"/>
      <c r="G59" s="122">
        <v>29.9</v>
      </c>
      <c r="H59" s="48"/>
      <c r="I59" s="49"/>
    </row>
    <row r="60" spans="1:11" ht="20.100000000000001" customHeight="1">
      <c r="A60" s="50" t="s">
        <v>143</v>
      </c>
      <c r="B60" s="47"/>
      <c r="C60" s="574" t="s">
        <v>212</v>
      </c>
      <c r="D60" s="575"/>
      <c r="E60" s="571" t="s">
        <v>235</v>
      </c>
      <c r="F60" s="572"/>
      <c r="G60" s="116">
        <v>77.5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R62" sqref="R62"/>
    </sheetView>
  </sheetViews>
  <sheetFormatPr defaultColWidth="4.75" defaultRowHeight="9.9499999999999993" customHeight="1"/>
  <cols>
    <col min="1" max="1" width="7.625" style="479" customWidth="1"/>
    <col min="2" max="10" width="6.125" style="479" customWidth="1"/>
    <col min="11" max="11" width="6.125" style="1" customWidth="1"/>
    <col min="12" max="13" width="6.125" style="479" customWidth="1"/>
    <col min="14" max="14" width="7.625" style="479" customWidth="1"/>
    <col min="15" max="15" width="7.5" style="479" customWidth="1"/>
    <col min="16" max="34" width="7.625" style="479" customWidth="1"/>
    <col min="35" max="41" width="9.625" style="479" customWidth="1"/>
    <col min="42" max="16384" width="4.75" style="479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3" t="s">
        <v>149</v>
      </c>
      <c r="O25" s="209" t="s">
        <v>148</v>
      </c>
      <c r="AI25" s="479"/>
    </row>
    <row r="26" spans="1:35" ht="9.9499999999999993" customHeight="1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9">
        <v>68.3</v>
      </c>
      <c r="N26" s="420">
        <f t="shared" ref="N26:N29" si="0">SUM(B26:M26)</f>
        <v>790.50000000000011</v>
      </c>
      <c r="O26" s="208">
        <v>101.6</v>
      </c>
    </row>
    <row r="27" spans="1:35" ht="9.9499999999999993" customHeight="1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9">
        <v>75.400000000000006</v>
      </c>
      <c r="N27" s="420">
        <f t="shared" si="0"/>
        <v>879.9</v>
      </c>
      <c r="O27" s="208">
        <f>SUM(N27/N26)*100</f>
        <v>111.30929791271345</v>
      </c>
    </row>
    <row r="28" spans="1:35" ht="9.9499999999999993" customHeight="1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9">
        <v>74.400000000000006</v>
      </c>
      <c r="N28" s="420">
        <f t="shared" si="0"/>
        <v>905.5</v>
      </c>
      <c r="O28" s="208">
        <f>SUM(N28/N27)*100</f>
        <v>102.90942152517333</v>
      </c>
    </row>
    <row r="29" spans="1:35" ht="9.9499999999999993" customHeight="1">
      <c r="A29" s="10" t="s">
        <v>220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9">
        <v>76.5</v>
      </c>
      <c r="N29" s="420">
        <f t="shared" si="0"/>
        <v>947.3</v>
      </c>
      <c r="O29" s="208">
        <f>SUM(N29/N28)*100</f>
        <v>104.61623412479292</v>
      </c>
    </row>
    <row r="30" spans="1:35" ht="9.9499999999999993" customHeight="1">
      <c r="A30" s="10" t="s">
        <v>219</v>
      </c>
      <c r="B30" s="206">
        <v>69</v>
      </c>
      <c r="C30" s="206"/>
      <c r="D30" s="208"/>
      <c r="E30" s="206"/>
      <c r="F30" s="206"/>
      <c r="G30" s="206"/>
      <c r="H30" s="208"/>
      <c r="I30" s="206"/>
      <c r="J30" s="206"/>
      <c r="K30" s="206"/>
      <c r="L30" s="206"/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3" t="s">
        <v>150</v>
      </c>
      <c r="O55" s="209" t="s">
        <v>148</v>
      </c>
    </row>
    <row r="56" spans="1:27" ht="9.9499999999999993" customHeight="1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8">
        <f t="shared" ref="N56:N59" si="1">SUM(B56:M56)/12</f>
        <v>106.93333333333332</v>
      </c>
      <c r="O56" s="208">
        <v>106.2</v>
      </c>
      <c r="P56" s="21"/>
      <c r="Q56" s="21"/>
    </row>
    <row r="57" spans="1:27" ht="9.9499999999999993" customHeight="1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8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8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>
      <c r="A59" s="10" t="s">
        <v>220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8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>
      <c r="A60" s="10" t="s">
        <v>219</v>
      </c>
      <c r="B60" s="206">
        <v>121.9</v>
      </c>
      <c r="C60" s="206"/>
      <c r="D60" s="206"/>
      <c r="E60" s="206"/>
      <c r="F60" s="206"/>
      <c r="G60" s="206"/>
      <c r="H60" s="206"/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3" t="s">
        <v>150</v>
      </c>
      <c r="O85" s="209" t="s">
        <v>148</v>
      </c>
    </row>
    <row r="86" spans="1:25" ht="9.9499999999999993" customHeight="1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8">
        <f t="shared" ref="N86" si="2">SUM(B86:M86)/12</f>
        <v>61.633333333333333</v>
      </c>
      <c r="O86" s="208">
        <v>95.9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8">
        <f>SUM(B87:M87)/12</f>
        <v>67.408333333333317</v>
      </c>
      <c r="O87" s="208">
        <f t="shared" ref="O87:O88" si="3">SUM(N87/N86)*100</f>
        <v>109.36992969172523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8">
        <f>SUM(B88:M88)/12</f>
        <v>65.650000000000006</v>
      </c>
      <c r="O88" s="208">
        <f t="shared" si="3"/>
        <v>97.391519347261749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220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8">
        <f>SUM(B89:M89)/12</f>
        <v>64.38333333333334</v>
      </c>
      <c r="O89" s="208">
        <f>SUM(N89/N88)*100</f>
        <v>98.070576288398073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219</v>
      </c>
      <c r="B90" s="206">
        <v>56.2</v>
      </c>
      <c r="C90" s="206"/>
      <c r="D90" s="206"/>
      <c r="E90" s="206"/>
      <c r="F90" s="206"/>
      <c r="G90" s="206"/>
      <c r="H90" s="206"/>
      <c r="I90" s="206"/>
      <c r="J90" s="207"/>
      <c r="K90" s="206"/>
      <c r="L90" s="206"/>
      <c r="M90" s="207"/>
      <c r="N90" s="288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K23" sqref="K2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6" t="s">
        <v>228</v>
      </c>
      <c r="B1" s="577"/>
      <c r="C1" s="577"/>
      <c r="D1" s="577"/>
      <c r="E1" s="577"/>
      <c r="F1" s="577"/>
      <c r="G1" s="577"/>
      <c r="M1" s="20"/>
      <c r="N1" s="457" t="s">
        <v>221</v>
      </c>
      <c r="O1" s="155"/>
      <c r="P1" s="58"/>
      <c r="Q1" s="385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31</v>
      </c>
      <c r="J3" s="17">
        <v>86814</v>
      </c>
      <c r="K3" s="272">
        <v>1</v>
      </c>
      <c r="L3" s="5">
        <f>SUM(H3)</f>
        <v>26</v>
      </c>
      <c r="M3" s="224" t="s">
        <v>31</v>
      </c>
      <c r="N3" s="17">
        <f>SUM(J3)</f>
        <v>86814</v>
      </c>
      <c r="O3" s="5">
        <f>SUM(H3)</f>
        <v>26</v>
      </c>
      <c r="P3" s="224" t="s">
        <v>31</v>
      </c>
      <c r="Q3" s="273">
        <v>109744</v>
      </c>
    </row>
    <row r="4" spans="1:19" ht="13.5" customHeight="1">
      <c r="H4" s="119">
        <v>36</v>
      </c>
      <c r="I4" s="225" t="s">
        <v>5</v>
      </c>
      <c r="J4" s="17">
        <v>81704</v>
      </c>
      <c r="K4" s="272">
        <v>2</v>
      </c>
      <c r="L4" s="5">
        <f t="shared" ref="L4:L12" si="0">SUM(H4)</f>
        <v>36</v>
      </c>
      <c r="M4" s="225" t="s">
        <v>5</v>
      </c>
      <c r="N4" s="17">
        <f t="shared" ref="N4:N12" si="1">SUM(J4)</f>
        <v>81704</v>
      </c>
      <c r="O4" s="5">
        <f t="shared" ref="O4:O12" si="2">SUM(H4)</f>
        <v>36</v>
      </c>
      <c r="P4" s="224" t="s">
        <v>0</v>
      </c>
      <c r="Q4" s="125">
        <v>76459</v>
      </c>
    </row>
    <row r="5" spans="1:19" ht="13.5" customHeight="1">
      <c r="H5" s="119">
        <v>33</v>
      </c>
      <c r="I5" s="224" t="s">
        <v>0</v>
      </c>
      <c r="J5" s="17">
        <v>74617</v>
      </c>
      <c r="K5" s="272">
        <v>3</v>
      </c>
      <c r="L5" s="5">
        <f t="shared" si="0"/>
        <v>33</v>
      </c>
      <c r="M5" s="224" t="s">
        <v>0</v>
      </c>
      <c r="N5" s="17">
        <f t="shared" si="1"/>
        <v>74617</v>
      </c>
      <c r="O5" s="5">
        <f t="shared" si="2"/>
        <v>33</v>
      </c>
      <c r="P5" s="225" t="s">
        <v>5</v>
      </c>
      <c r="Q5" s="125">
        <v>78330</v>
      </c>
      <c r="S5" s="58"/>
    </row>
    <row r="6" spans="1:19" ht="13.5" customHeight="1">
      <c r="H6" s="119">
        <v>16</v>
      </c>
      <c r="I6" s="224" t="s">
        <v>3</v>
      </c>
      <c r="J6" s="126">
        <v>59504</v>
      </c>
      <c r="K6" s="272">
        <v>4</v>
      </c>
      <c r="L6" s="5">
        <f t="shared" si="0"/>
        <v>16</v>
      </c>
      <c r="M6" s="224" t="s">
        <v>3</v>
      </c>
      <c r="N6" s="17">
        <f t="shared" si="1"/>
        <v>59504</v>
      </c>
      <c r="O6" s="5">
        <f t="shared" si="2"/>
        <v>16</v>
      </c>
      <c r="P6" s="224" t="s">
        <v>3</v>
      </c>
      <c r="Q6" s="125">
        <v>76739</v>
      </c>
    </row>
    <row r="7" spans="1:19" ht="13.5" customHeight="1">
      <c r="H7" s="119">
        <v>34</v>
      </c>
      <c r="I7" s="224" t="s">
        <v>1</v>
      </c>
      <c r="J7" s="303">
        <v>47794</v>
      </c>
      <c r="K7" s="272">
        <v>5</v>
      </c>
      <c r="L7" s="5">
        <f t="shared" si="0"/>
        <v>34</v>
      </c>
      <c r="M7" s="224" t="s">
        <v>1</v>
      </c>
      <c r="N7" s="17">
        <f t="shared" si="1"/>
        <v>47794</v>
      </c>
      <c r="O7" s="5">
        <f t="shared" si="2"/>
        <v>34</v>
      </c>
      <c r="P7" s="224" t="s">
        <v>1</v>
      </c>
      <c r="Q7" s="125">
        <v>55961</v>
      </c>
    </row>
    <row r="8" spans="1:19" ht="13.5" customHeight="1">
      <c r="G8" s="522"/>
      <c r="H8" s="119">
        <v>17</v>
      </c>
      <c r="I8" s="224" t="s">
        <v>22</v>
      </c>
      <c r="J8" s="17">
        <v>46780</v>
      </c>
      <c r="K8" s="272">
        <v>6</v>
      </c>
      <c r="L8" s="5">
        <f t="shared" si="0"/>
        <v>17</v>
      </c>
      <c r="M8" s="224" t="s">
        <v>22</v>
      </c>
      <c r="N8" s="17">
        <f t="shared" si="1"/>
        <v>46780</v>
      </c>
      <c r="O8" s="5">
        <f t="shared" si="2"/>
        <v>17</v>
      </c>
      <c r="P8" s="225" t="s">
        <v>2</v>
      </c>
      <c r="Q8" s="125">
        <v>48495</v>
      </c>
    </row>
    <row r="9" spans="1:19" ht="13.5" customHeight="1">
      <c r="H9" s="539">
        <v>40</v>
      </c>
      <c r="I9" s="305" t="s">
        <v>2</v>
      </c>
      <c r="J9" s="17">
        <v>40682</v>
      </c>
      <c r="K9" s="272">
        <v>7</v>
      </c>
      <c r="L9" s="5">
        <f t="shared" si="0"/>
        <v>40</v>
      </c>
      <c r="M9" s="305" t="s">
        <v>2</v>
      </c>
      <c r="N9" s="17">
        <f t="shared" si="1"/>
        <v>40682</v>
      </c>
      <c r="O9" s="5">
        <f t="shared" si="2"/>
        <v>40</v>
      </c>
      <c r="P9" s="227" t="s">
        <v>22</v>
      </c>
      <c r="Q9" s="125">
        <v>40514</v>
      </c>
    </row>
    <row r="10" spans="1:19" ht="13.5" customHeight="1">
      <c r="G10" s="522"/>
      <c r="H10" s="119">
        <v>31</v>
      </c>
      <c r="I10" s="224" t="s">
        <v>126</v>
      </c>
      <c r="J10" s="17">
        <v>35458</v>
      </c>
      <c r="K10" s="272">
        <v>8</v>
      </c>
      <c r="L10" s="5">
        <f t="shared" si="0"/>
        <v>31</v>
      </c>
      <c r="M10" s="224" t="s">
        <v>71</v>
      </c>
      <c r="N10" s="17">
        <f t="shared" si="1"/>
        <v>35458</v>
      </c>
      <c r="O10" s="5">
        <f t="shared" si="2"/>
        <v>31</v>
      </c>
      <c r="P10" s="224" t="s">
        <v>7</v>
      </c>
      <c r="Q10" s="125">
        <v>25170</v>
      </c>
    </row>
    <row r="11" spans="1:19" ht="13.5" customHeight="1">
      <c r="H11" s="194">
        <v>24</v>
      </c>
      <c r="I11" s="227" t="s">
        <v>29</v>
      </c>
      <c r="J11" s="303">
        <v>31691</v>
      </c>
      <c r="K11" s="272">
        <v>9</v>
      </c>
      <c r="L11" s="5">
        <f t="shared" si="0"/>
        <v>24</v>
      </c>
      <c r="M11" s="227" t="s">
        <v>29</v>
      </c>
      <c r="N11" s="17">
        <f t="shared" si="1"/>
        <v>31691</v>
      </c>
      <c r="O11" s="5">
        <f t="shared" si="2"/>
        <v>24</v>
      </c>
      <c r="P11" s="227" t="s">
        <v>30</v>
      </c>
      <c r="Q11" s="125">
        <v>33755</v>
      </c>
    </row>
    <row r="12" spans="1:19" ht="13.5" customHeight="1" thickBot="1">
      <c r="H12" s="376">
        <v>13</v>
      </c>
      <c r="I12" s="463" t="s">
        <v>7</v>
      </c>
      <c r="J12" s="544">
        <v>30770</v>
      </c>
      <c r="K12" s="271">
        <v>10</v>
      </c>
      <c r="L12" s="5">
        <f t="shared" si="0"/>
        <v>13</v>
      </c>
      <c r="M12" s="463" t="s">
        <v>7</v>
      </c>
      <c r="N12" s="160">
        <f t="shared" si="1"/>
        <v>30770</v>
      </c>
      <c r="O12" s="18">
        <f t="shared" si="2"/>
        <v>13</v>
      </c>
      <c r="P12" s="463" t="s">
        <v>29</v>
      </c>
      <c r="Q12" s="274">
        <v>36389</v>
      </c>
    </row>
    <row r="13" spans="1:19" ht="13.5" customHeight="1" thickTop="1" thickBot="1">
      <c r="H13" s="168">
        <v>25</v>
      </c>
      <c r="I13" s="246" t="s">
        <v>30</v>
      </c>
      <c r="J13" s="545">
        <v>26903</v>
      </c>
      <c r="K13" s="147"/>
      <c r="L13" s="113"/>
      <c r="M13" s="228"/>
      <c r="N13" s="465">
        <f>SUM(J43)</f>
        <v>690146</v>
      </c>
      <c r="O13" s="5"/>
      <c r="P13" s="375" t="s">
        <v>182</v>
      </c>
      <c r="Q13" s="276">
        <v>746278</v>
      </c>
    </row>
    <row r="14" spans="1:19" ht="13.5" customHeight="1">
      <c r="B14" s="24"/>
      <c r="G14" s="1"/>
      <c r="H14" s="119">
        <v>38</v>
      </c>
      <c r="I14" s="224" t="s">
        <v>39</v>
      </c>
      <c r="J14" s="17">
        <v>25146</v>
      </c>
      <c r="K14" s="147"/>
      <c r="L14" s="31"/>
      <c r="N14" t="s">
        <v>66</v>
      </c>
      <c r="O14"/>
    </row>
    <row r="15" spans="1:19" ht="13.5" customHeight="1">
      <c r="H15" s="119">
        <v>3</v>
      </c>
      <c r="I15" s="224" t="s">
        <v>11</v>
      </c>
      <c r="J15" s="17">
        <v>17235</v>
      </c>
      <c r="K15" s="147"/>
      <c r="L15" s="31"/>
      <c r="M15" s="1" t="s">
        <v>224</v>
      </c>
      <c r="N15" s="19"/>
      <c r="O15"/>
      <c r="P15" s="457" t="s">
        <v>225</v>
      </c>
      <c r="Q15" s="124" t="s">
        <v>70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20</v>
      </c>
      <c r="J16" s="17">
        <v>13216</v>
      </c>
      <c r="K16" s="147"/>
      <c r="L16" s="5">
        <f>SUM(L3)</f>
        <v>26</v>
      </c>
      <c r="M16" s="17">
        <f>SUM(N3)</f>
        <v>86814</v>
      </c>
      <c r="N16" s="224" t="s">
        <v>31</v>
      </c>
      <c r="O16" s="5">
        <f>SUM(O3)</f>
        <v>26</v>
      </c>
      <c r="P16" s="17">
        <f>SUM(M16)</f>
        <v>86814</v>
      </c>
      <c r="Q16" s="380">
        <v>100730</v>
      </c>
      <c r="R16" s="114"/>
    </row>
    <row r="17" spans="2:20" ht="13.5" customHeight="1">
      <c r="B17" s="1"/>
      <c r="C17" s="19"/>
      <c r="D17" s="1"/>
      <c r="E17" s="22"/>
      <c r="F17" s="1"/>
      <c r="H17" s="119">
        <v>15</v>
      </c>
      <c r="I17" s="224" t="s">
        <v>21</v>
      </c>
      <c r="J17" s="17">
        <v>9323</v>
      </c>
      <c r="K17" s="147"/>
      <c r="L17" s="5">
        <f t="shared" ref="L17:L25" si="3">SUM(L4)</f>
        <v>36</v>
      </c>
      <c r="M17" s="17">
        <f t="shared" ref="M17:M25" si="4">SUM(N4)</f>
        <v>81704</v>
      </c>
      <c r="N17" s="225" t="s">
        <v>5</v>
      </c>
      <c r="O17" s="5">
        <f t="shared" ref="O17:O25" si="5">SUM(O4)</f>
        <v>36</v>
      </c>
      <c r="P17" s="17">
        <f t="shared" ref="P17:P25" si="6">SUM(M17)</f>
        <v>81704</v>
      </c>
      <c r="Q17" s="381">
        <v>85850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9</v>
      </c>
      <c r="I18" s="458" t="s">
        <v>201</v>
      </c>
      <c r="J18" s="17">
        <v>8915</v>
      </c>
      <c r="K18" s="147"/>
      <c r="L18" s="5">
        <f t="shared" si="3"/>
        <v>33</v>
      </c>
      <c r="M18" s="17">
        <f t="shared" si="4"/>
        <v>74617</v>
      </c>
      <c r="N18" s="224" t="s">
        <v>0</v>
      </c>
      <c r="O18" s="5">
        <f t="shared" si="5"/>
        <v>33</v>
      </c>
      <c r="P18" s="17">
        <f t="shared" si="6"/>
        <v>74617</v>
      </c>
      <c r="Q18" s="381">
        <v>89699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3"/>
      <c r="H19" s="119">
        <v>37</v>
      </c>
      <c r="I19" s="224" t="s">
        <v>38</v>
      </c>
      <c r="J19" s="17">
        <v>8359</v>
      </c>
      <c r="L19" s="5">
        <f t="shared" si="3"/>
        <v>16</v>
      </c>
      <c r="M19" s="17">
        <f t="shared" si="4"/>
        <v>59504</v>
      </c>
      <c r="N19" s="224" t="s">
        <v>3</v>
      </c>
      <c r="O19" s="5">
        <f t="shared" si="5"/>
        <v>16</v>
      </c>
      <c r="P19" s="17">
        <f t="shared" si="6"/>
        <v>59504</v>
      </c>
      <c r="Q19" s="381">
        <v>68175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11</v>
      </c>
      <c r="I20" s="224" t="s">
        <v>18</v>
      </c>
      <c r="J20" s="303">
        <v>8233</v>
      </c>
      <c r="L20" s="5">
        <f t="shared" si="3"/>
        <v>34</v>
      </c>
      <c r="M20" s="17">
        <f t="shared" si="4"/>
        <v>47794</v>
      </c>
      <c r="N20" s="224" t="s">
        <v>1</v>
      </c>
      <c r="O20" s="5">
        <f t="shared" si="5"/>
        <v>34</v>
      </c>
      <c r="P20" s="17">
        <f t="shared" si="6"/>
        <v>47794</v>
      </c>
      <c r="Q20" s="381">
        <v>62247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21</v>
      </c>
      <c r="I21" s="458" t="s">
        <v>193</v>
      </c>
      <c r="J21" s="17">
        <v>7379</v>
      </c>
      <c r="L21" s="5">
        <f t="shared" si="3"/>
        <v>17</v>
      </c>
      <c r="M21" s="17">
        <f t="shared" si="4"/>
        <v>46780</v>
      </c>
      <c r="N21" s="224" t="s">
        <v>22</v>
      </c>
      <c r="O21" s="5">
        <f t="shared" si="5"/>
        <v>17</v>
      </c>
      <c r="P21" s="17">
        <f t="shared" si="6"/>
        <v>46780</v>
      </c>
      <c r="Q21" s="381">
        <v>44765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2</v>
      </c>
      <c r="I22" s="224" t="s">
        <v>6</v>
      </c>
      <c r="J22" s="17">
        <v>6787</v>
      </c>
      <c r="K22" s="19"/>
      <c r="L22" s="5">
        <f t="shared" si="3"/>
        <v>40</v>
      </c>
      <c r="M22" s="17">
        <f t="shared" si="4"/>
        <v>40682</v>
      </c>
      <c r="N22" s="305" t="s">
        <v>2</v>
      </c>
      <c r="O22" s="5">
        <f t="shared" si="5"/>
        <v>40</v>
      </c>
      <c r="P22" s="17">
        <f t="shared" si="6"/>
        <v>40682</v>
      </c>
      <c r="Q22" s="381">
        <v>50881</v>
      </c>
      <c r="R22" s="114"/>
    </row>
    <row r="23" spans="2:20" ht="13.5" customHeight="1">
      <c r="B23" s="23"/>
      <c r="C23" s="19"/>
      <c r="D23" s="1"/>
      <c r="E23" s="22"/>
      <c r="F23" s="1"/>
      <c r="H23" s="119">
        <v>22</v>
      </c>
      <c r="I23" s="224" t="s">
        <v>27</v>
      </c>
      <c r="J23" s="303">
        <v>3830</v>
      </c>
      <c r="K23" s="19"/>
      <c r="L23" s="5">
        <f t="shared" si="3"/>
        <v>31</v>
      </c>
      <c r="M23" s="17">
        <f t="shared" si="4"/>
        <v>35458</v>
      </c>
      <c r="N23" s="224" t="s">
        <v>71</v>
      </c>
      <c r="O23" s="5">
        <f t="shared" si="5"/>
        <v>31</v>
      </c>
      <c r="P23" s="17">
        <f t="shared" si="6"/>
        <v>35458</v>
      </c>
      <c r="Q23" s="381">
        <v>19629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12</v>
      </c>
      <c r="I24" s="224" t="s">
        <v>19</v>
      </c>
      <c r="J24" s="17">
        <v>3377</v>
      </c>
      <c r="K24" s="19"/>
      <c r="L24" s="5">
        <f t="shared" si="3"/>
        <v>24</v>
      </c>
      <c r="M24" s="17">
        <f t="shared" si="4"/>
        <v>31691</v>
      </c>
      <c r="N24" s="227" t="s">
        <v>29</v>
      </c>
      <c r="O24" s="5">
        <f t="shared" si="5"/>
        <v>24</v>
      </c>
      <c r="P24" s="17">
        <f t="shared" si="6"/>
        <v>31691</v>
      </c>
      <c r="Q24" s="381">
        <v>31969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39</v>
      </c>
      <c r="I25" s="224" t="s">
        <v>40</v>
      </c>
      <c r="J25" s="17">
        <v>2362</v>
      </c>
      <c r="K25" s="19"/>
      <c r="L25" s="18">
        <f t="shared" si="3"/>
        <v>13</v>
      </c>
      <c r="M25" s="160">
        <f t="shared" si="4"/>
        <v>30770</v>
      </c>
      <c r="N25" s="463" t="s">
        <v>7</v>
      </c>
      <c r="O25" s="18">
        <f t="shared" si="5"/>
        <v>13</v>
      </c>
      <c r="P25" s="160">
        <f t="shared" si="6"/>
        <v>30770</v>
      </c>
      <c r="Q25" s="382">
        <v>34897</v>
      </c>
      <c r="R25" s="178" t="s">
        <v>81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</v>
      </c>
      <c r="I26" s="224" t="s">
        <v>4</v>
      </c>
      <c r="J26" s="17">
        <v>2039</v>
      </c>
      <c r="K26" s="19"/>
      <c r="L26" s="161"/>
      <c r="M26" s="226">
        <f>SUM(J43-(M16+M17+M18+M19+M20+M21+M22+M23+M24+M25))</f>
        <v>154332</v>
      </c>
      <c r="N26" s="304" t="s">
        <v>46</v>
      </c>
      <c r="O26" s="162"/>
      <c r="P26" s="226">
        <f>SUM(M26)</f>
        <v>154332</v>
      </c>
      <c r="Q26" s="226"/>
      <c r="R26" s="247">
        <v>765006</v>
      </c>
      <c r="T26" s="33"/>
    </row>
    <row r="27" spans="2:20" ht="13.5" customHeight="1">
      <c r="H27" s="119">
        <v>18</v>
      </c>
      <c r="I27" s="224" t="s">
        <v>23</v>
      </c>
      <c r="J27" s="17">
        <v>1961</v>
      </c>
      <c r="K27" s="19"/>
      <c r="M27" s="58" t="s">
        <v>222</v>
      </c>
      <c r="N27" s="58"/>
      <c r="O27" s="155"/>
      <c r="P27" s="156" t="s">
        <v>223</v>
      </c>
    </row>
    <row r="28" spans="2:20" ht="13.5" customHeight="1">
      <c r="G28" s="21"/>
      <c r="H28" s="119">
        <v>30</v>
      </c>
      <c r="I28" s="224" t="s">
        <v>34</v>
      </c>
      <c r="J28" s="17">
        <v>1958</v>
      </c>
      <c r="K28" s="19"/>
      <c r="M28" s="125">
        <f t="shared" ref="M28:M37" si="7">SUM(Q3)</f>
        <v>109744</v>
      </c>
      <c r="N28" s="224" t="s">
        <v>31</v>
      </c>
      <c r="O28" s="5">
        <f>SUM(L3)</f>
        <v>26</v>
      </c>
      <c r="P28" s="125">
        <f t="shared" ref="P28:P37" si="8">SUM(Q3)</f>
        <v>109744</v>
      </c>
    </row>
    <row r="29" spans="2:20" ht="13.5" customHeight="1">
      <c r="H29" s="119">
        <v>23</v>
      </c>
      <c r="I29" s="224" t="s">
        <v>28</v>
      </c>
      <c r="J29" s="17">
        <v>1870</v>
      </c>
      <c r="K29" s="19"/>
      <c r="M29" s="125">
        <f t="shared" si="7"/>
        <v>76459</v>
      </c>
      <c r="N29" s="225" t="s">
        <v>5</v>
      </c>
      <c r="O29" s="5">
        <f t="shared" ref="O29:O37" si="9">SUM(L4)</f>
        <v>36</v>
      </c>
      <c r="P29" s="125">
        <f t="shared" si="8"/>
        <v>76459</v>
      </c>
    </row>
    <row r="30" spans="2:20" ht="13.5" customHeight="1">
      <c r="H30" s="119">
        <v>35</v>
      </c>
      <c r="I30" s="224" t="s">
        <v>37</v>
      </c>
      <c r="J30" s="193">
        <v>1283</v>
      </c>
      <c r="K30" s="19"/>
      <c r="M30" s="125">
        <f t="shared" si="7"/>
        <v>78330</v>
      </c>
      <c r="N30" s="224" t="s">
        <v>0</v>
      </c>
      <c r="O30" s="5">
        <f t="shared" si="9"/>
        <v>33</v>
      </c>
      <c r="P30" s="125">
        <f t="shared" si="8"/>
        <v>78330</v>
      </c>
    </row>
    <row r="31" spans="2:20" ht="13.5" customHeight="1">
      <c r="H31" s="119">
        <v>29</v>
      </c>
      <c r="I31" s="224" t="s">
        <v>116</v>
      </c>
      <c r="J31" s="17">
        <v>1257</v>
      </c>
      <c r="K31" s="19"/>
      <c r="M31" s="125">
        <f t="shared" si="7"/>
        <v>76739</v>
      </c>
      <c r="N31" s="224" t="s">
        <v>3</v>
      </c>
      <c r="O31" s="5">
        <f t="shared" si="9"/>
        <v>16</v>
      </c>
      <c r="P31" s="125">
        <f t="shared" si="8"/>
        <v>76739</v>
      </c>
    </row>
    <row r="32" spans="2:20" ht="13.5" customHeight="1">
      <c r="H32" s="119">
        <v>27</v>
      </c>
      <c r="I32" s="224" t="s">
        <v>32</v>
      </c>
      <c r="J32" s="193">
        <v>550</v>
      </c>
      <c r="K32" s="19"/>
      <c r="M32" s="125">
        <f t="shared" si="7"/>
        <v>55961</v>
      </c>
      <c r="N32" s="224" t="s">
        <v>1</v>
      </c>
      <c r="O32" s="5">
        <f t="shared" si="9"/>
        <v>34</v>
      </c>
      <c r="P32" s="125">
        <f t="shared" si="8"/>
        <v>55961</v>
      </c>
      <c r="S32" s="14"/>
    </row>
    <row r="33" spans="7:21" ht="13.5" customHeight="1">
      <c r="G33" s="523"/>
      <c r="H33" s="119">
        <v>6</v>
      </c>
      <c r="I33" s="224" t="s">
        <v>14</v>
      </c>
      <c r="J33" s="17">
        <v>546</v>
      </c>
      <c r="K33" s="19"/>
      <c r="M33" s="125">
        <f t="shared" si="7"/>
        <v>48495</v>
      </c>
      <c r="N33" s="224" t="s">
        <v>22</v>
      </c>
      <c r="O33" s="5">
        <f t="shared" si="9"/>
        <v>17</v>
      </c>
      <c r="P33" s="125">
        <f t="shared" si="8"/>
        <v>48495</v>
      </c>
      <c r="S33" s="33"/>
      <c r="T33" s="33"/>
    </row>
    <row r="34" spans="7:21" ht="13.5" customHeight="1">
      <c r="H34" s="119">
        <v>4</v>
      </c>
      <c r="I34" s="224" t="s">
        <v>12</v>
      </c>
      <c r="J34" s="303">
        <v>535</v>
      </c>
      <c r="K34" s="19"/>
      <c r="M34" s="125">
        <f t="shared" si="7"/>
        <v>40514</v>
      </c>
      <c r="N34" s="305" t="s">
        <v>2</v>
      </c>
      <c r="O34" s="5">
        <f t="shared" si="9"/>
        <v>40</v>
      </c>
      <c r="P34" s="125">
        <f t="shared" si="8"/>
        <v>40514</v>
      </c>
      <c r="S34" s="33"/>
      <c r="T34" s="33"/>
    </row>
    <row r="35" spans="7:21" ht="13.5" customHeight="1">
      <c r="H35" s="119">
        <v>32</v>
      </c>
      <c r="I35" s="224" t="s">
        <v>36</v>
      </c>
      <c r="J35" s="193">
        <v>519</v>
      </c>
      <c r="K35" s="19"/>
      <c r="M35" s="125">
        <f t="shared" si="7"/>
        <v>25170</v>
      </c>
      <c r="N35" s="224" t="s">
        <v>71</v>
      </c>
      <c r="O35" s="5">
        <f t="shared" si="9"/>
        <v>31</v>
      </c>
      <c r="P35" s="125">
        <f t="shared" si="8"/>
        <v>25170</v>
      </c>
      <c r="S35" s="33"/>
    </row>
    <row r="36" spans="7:21" ht="13.5" customHeight="1">
      <c r="H36" s="119">
        <v>19</v>
      </c>
      <c r="I36" s="224" t="s">
        <v>24</v>
      </c>
      <c r="J36" s="17">
        <v>384</v>
      </c>
      <c r="K36" s="19"/>
      <c r="M36" s="125">
        <f t="shared" si="7"/>
        <v>33755</v>
      </c>
      <c r="N36" s="227" t="s">
        <v>29</v>
      </c>
      <c r="O36" s="5">
        <f t="shared" si="9"/>
        <v>24</v>
      </c>
      <c r="P36" s="125">
        <f t="shared" si="8"/>
        <v>33755</v>
      </c>
      <c r="S36" s="33"/>
    </row>
    <row r="37" spans="7:21" ht="13.5" customHeight="1" thickBot="1">
      <c r="H37" s="119">
        <v>28</v>
      </c>
      <c r="I37" s="224" t="s">
        <v>33</v>
      </c>
      <c r="J37" s="17">
        <v>118</v>
      </c>
      <c r="K37" s="19"/>
      <c r="M37" s="159">
        <f t="shared" si="7"/>
        <v>36389</v>
      </c>
      <c r="N37" s="463" t="s">
        <v>7</v>
      </c>
      <c r="O37" s="18">
        <f t="shared" si="9"/>
        <v>13</v>
      </c>
      <c r="P37" s="159">
        <f t="shared" si="8"/>
        <v>36389</v>
      </c>
      <c r="S37" s="33"/>
    </row>
    <row r="38" spans="7:21" ht="13.5" customHeight="1" thickTop="1">
      <c r="G38" s="503"/>
      <c r="H38" s="119">
        <v>20</v>
      </c>
      <c r="I38" s="224" t="s">
        <v>25</v>
      </c>
      <c r="J38" s="126">
        <v>112</v>
      </c>
      <c r="K38" s="19"/>
      <c r="M38" s="471">
        <f>SUM(Q13-(Q3+Q4+Q5+Q6+Q7+Q8+Q9+Q10+Q11+Q12))</f>
        <v>164722</v>
      </c>
      <c r="N38" s="472" t="s">
        <v>197</v>
      </c>
      <c r="O38" s="473"/>
      <c r="P38" s="474">
        <f>SUM(M38)</f>
        <v>164722</v>
      </c>
      <c r="U38" s="33"/>
    </row>
    <row r="39" spans="7:21" ht="13.5" customHeight="1">
      <c r="H39" s="119">
        <v>10</v>
      </c>
      <c r="I39" s="224" t="s">
        <v>17</v>
      </c>
      <c r="J39" s="17">
        <v>72</v>
      </c>
      <c r="K39" s="19"/>
      <c r="P39" s="33"/>
    </row>
    <row r="40" spans="7:21" ht="13.5" customHeight="1">
      <c r="H40" s="119">
        <v>5</v>
      </c>
      <c r="I40" s="224" t="s">
        <v>13</v>
      </c>
      <c r="J40" s="303">
        <v>63</v>
      </c>
      <c r="K40" s="19"/>
    </row>
    <row r="41" spans="7:21" ht="13.5" customHeight="1">
      <c r="G41" s="523"/>
      <c r="H41" s="119">
        <v>7</v>
      </c>
      <c r="I41" s="224" t="s">
        <v>15</v>
      </c>
      <c r="J41" s="303">
        <v>0</v>
      </c>
      <c r="K41" s="19"/>
    </row>
    <row r="42" spans="7:21" ht="13.5" customHeight="1" thickBot="1">
      <c r="H42" s="194">
        <v>8</v>
      </c>
      <c r="I42" s="227" t="s">
        <v>16</v>
      </c>
      <c r="J42" s="160">
        <v>0</v>
      </c>
      <c r="K42" s="19"/>
    </row>
    <row r="43" spans="7:21" ht="13.5" customHeight="1" thickTop="1">
      <c r="H43" s="161"/>
      <c r="I43" s="402" t="s">
        <v>111</v>
      </c>
      <c r="J43" s="403">
        <f>SUM(J3:J42)</f>
        <v>690146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47</v>
      </c>
      <c r="B52" s="27" t="s">
        <v>10</v>
      </c>
      <c r="C52" s="12" t="s">
        <v>221</v>
      </c>
      <c r="D52" s="12" t="s">
        <v>210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>
      <c r="A53" s="13">
        <v>1</v>
      </c>
      <c r="B53" s="224" t="s">
        <v>31</v>
      </c>
      <c r="C53" s="17">
        <f t="shared" ref="C53:C62" si="10">SUM(J3)</f>
        <v>86814</v>
      </c>
      <c r="D53" s="126">
        <f t="shared" ref="D53:D63" si="11">SUM(Q3)</f>
        <v>109744</v>
      </c>
      <c r="E53" s="123">
        <f t="shared" ref="E53:E62" si="12">SUM(P16/Q16*100)</f>
        <v>86.184850590687972</v>
      </c>
      <c r="F53" s="25">
        <f t="shared" ref="F53:F63" si="13">SUM(C53/D53*100)</f>
        <v>79.105919230208485</v>
      </c>
      <c r="G53" s="26"/>
      <c r="I53" s="223"/>
    </row>
    <row r="54" spans="1:16" ht="13.5" customHeight="1">
      <c r="A54" s="13">
        <v>2</v>
      </c>
      <c r="B54" s="225" t="s">
        <v>5</v>
      </c>
      <c r="C54" s="17">
        <f t="shared" si="10"/>
        <v>81704</v>
      </c>
      <c r="D54" s="126">
        <f t="shared" si="11"/>
        <v>76459</v>
      </c>
      <c r="E54" s="123">
        <f t="shared" si="12"/>
        <v>95.170646476412344</v>
      </c>
      <c r="F54" s="25">
        <f t="shared" si="13"/>
        <v>106.85988569036999</v>
      </c>
      <c r="G54" s="26"/>
      <c r="I54" s="223"/>
    </row>
    <row r="55" spans="1:16" ht="13.5" customHeight="1">
      <c r="A55" s="13">
        <v>3</v>
      </c>
      <c r="B55" s="224" t="s">
        <v>0</v>
      </c>
      <c r="C55" s="17">
        <f t="shared" si="10"/>
        <v>74617</v>
      </c>
      <c r="D55" s="126">
        <f t="shared" si="11"/>
        <v>78330</v>
      </c>
      <c r="E55" s="123">
        <f t="shared" si="12"/>
        <v>83.185988695526149</v>
      </c>
      <c r="F55" s="25">
        <f t="shared" si="13"/>
        <v>95.259798289288909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59504</v>
      </c>
      <c r="D56" s="126">
        <f t="shared" si="11"/>
        <v>76739</v>
      </c>
      <c r="E56" s="123">
        <f t="shared" si="12"/>
        <v>87.281261459479282</v>
      </c>
      <c r="F56" s="25">
        <f t="shared" si="13"/>
        <v>77.540755026779081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47794</v>
      </c>
      <c r="D57" s="126">
        <f t="shared" si="11"/>
        <v>55961</v>
      </c>
      <c r="E57" s="123">
        <f t="shared" si="12"/>
        <v>76.781210339454105</v>
      </c>
      <c r="F57" s="25">
        <f t="shared" si="13"/>
        <v>85.405907685709693</v>
      </c>
      <c r="G57" s="26"/>
      <c r="I57" s="223"/>
      <c r="P57" s="33"/>
    </row>
    <row r="58" spans="1:16" ht="13.5" customHeight="1">
      <c r="A58" s="13">
        <v>6</v>
      </c>
      <c r="B58" s="224" t="s">
        <v>22</v>
      </c>
      <c r="C58" s="17">
        <f t="shared" si="10"/>
        <v>46780</v>
      </c>
      <c r="D58" s="126">
        <f t="shared" si="11"/>
        <v>48495</v>
      </c>
      <c r="E58" s="123">
        <f t="shared" si="12"/>
        <v>104.50128448564726</v>
      </c>
      <c r="F58" s="25">
        <f t="shared" si="13"/>
        <v>96.463552943602437</v>
      </c>
      <c r="G58" s="26"/>
    </row>
    <row r="59" spans="1:16" ht="13.5" customHeight="1">
      <c r="A59" s="13">
        <v>7</v>
      </c>
      <c r="B59" s="305" t="s">
        <v>2</v>
      </c>
      <c r="C59" s="17">
        <f t="shared" si="10"/>
        <v>40682</v>
      </c>
      <c r="D59" s="126">
        <f t="shared" si="11"/>
        <v>40514</v>
      </c>
      <c r="E59" s="123">
        <f t="shared" si="12"/>
        <v>79.955189559953624</v>
      </c>
      <c r="F59" s="25">
        <f t="shared" si="13"/>
        <v>100.41467147159007</v>
      </c>
      <c r="G59" s="26"/>
    </row>
    <row r="60" spans="1:16" ht="13.5" customHeight="1">
      <c r="A60" s="13">
        <v>8</v>
      </c>
      <c r="B60" s="224" t="s">
        <v>71</v>
      </c>
      <c r="C60" s="17">
        <f t="shared" si="10"/>
        <v>35458</v>
      </c>
      <c r="D60" s="126">
        <f t="shared" si="11"/>
        <v>25170</v>
      </c>
      <c r="E60" s="123">
        <f t="shared" si="12"/>
        <v>180.64088848132863</v>
      </c>
      <c r="F60" s="25">
        <f t="shared" si="13"/>
        <v>140.87405641636869</v>
      </c>
      <c r="G60" s="26"/>
    </row>
    <row r="61" spans="1:16" ht="13.5" customHeight="1">
      <c r="A61" s="13">
        <v>9</v>
      </c>
      <c r="B61" s="227" t="s">
        <v>29</v>
      </c>
      <c r="C61" s="17">
        <f t="shared" si="10"/>
        <v>31691</v>
      </c>
      <c r="D61" s="126">
        <f t="shared" si="11"/>
        <v>33755</v>
      </c>
      <c r="E61" s="123">
        <f t="shared" si="12"/>
        <v>99.130407582345399</v>
      </c>
      <c r="F61" s="25">
        <f t="shared" si="13"/>
        <v>93.885350318471339</v>
      </c>
      <c r="G61" s="26"/>
    </row>
    <row r="62" spans="1:16" ht="13.5" customHeight="1" thickBot="1">
      <c r="A62" s="179">
        <v>10</v>
      </c>
      <c r="B62" s="463" t="s">
        <v>7</v>
      </c>
      <c r="C62" s="160">
        <f t="shared" si="10"/>
        <v>30770</v>
      </c>
      <c r="D62" s="180">
        <f t="shared" si="11"/>
        <v>36389</v>
      </c>
      <c r="E62" s="181">
        <f t="shared" si="12"/>
        <v>88.173768518783845</v>
      </c>
      <c r="F62" s="182">
        <f t="shared" si="13"/>
        <v>84.558520431998687</v>
      </c>
      <c r="G62" s="183"/>
    </row>
    <row r="63" spans="1:16" ht="13.5" customHeight="1" thickTop="1">
      <c r="A63" s="161"/>
      <c r="B63" s="184" t="s">
        <v>82</v>
      </c>
      <c r="C63" s="185">
        <f>SUM(J43)</f>
        <v>690146</v>
      </c>
      <c r="D63" s="185">
        <f t="shared" si="11"/>
        <v>746278</v>
      </c>
      <c r="E63" s="186">
        <f>SUM(C63/R26*100)</f>
        <v>90.214455834333336</v>
      </c>
      <c r="F63" s="187">
        <f t="shared" si="13"/>
        <v>92.478406170354745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G53" sqref="G53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73</v>
      </c>
      <c r="R1" s="148"/>
    </row>
    <row r="2" spans="8:30">
      <c r="H2" s="256" t="s">
        <v>219</v>
      </c>
      <c r="I2" s="119"/>
      <c r="J2" s="258" t="s">
        <v>123</v>
      </c>
      <c r="K2" s="5"/>
      <c r="L2" s="411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120</v>
      </c>
      <c r="I3" s="119"/>
      <c r="J3" s="202" t="s">
        <v>121</v>
      </c>
      <c r="K3" s="5"/>
      <c r="L3" s="411" t="s">
        <v>120</v>
      </c>
      <c r="M3" s="1"/>
      <c r="N3" s="129"/>
      <c r="O3" s="129"/>
      <c r="S3" s="31"/>
      <c r="T3" s="31"/>
      <c r="U3" s="31"/>
    </row>
    <row r="4" spans="8:30">
      <c r="H4" s="139">
        <v>19193</v>
      </c>
      <c r="I4" s="119">
        <v>33</v>
      </c>
      <c r="J4" s="224" t="s">
        <v>0</v>
      </c>
      <c r="K4" s="163">
        <f>SUM(I4)</f>
        <v>33</v>
      </c>
      <c r="L4" s="428">
        <v>22106</v>
      </c>
      <c r="M4" s="54"/>
      <c r="N4" s="130"/>
      <c r="O4" s="130"/>
      <c r="S4" s="31"/>
      <c r="T4" s="31"/>
      <c r="U4" s="31"/>
    </row>
    <row r="5" spans="8:30">
      <c r="H5" s="53">
        <v>13400</v>
      </c>
      <c r="I5" s="119">
        <v>26</v>
      </c>
      <c r="J5" s="224" t="s">
        <v>31</v>
      </c>
      <c r="K5" s="163">
        <f t="shared" ref="K5:K13" si="0">SUM(I5)</f>
        <v>26</v>
      </c>
      <c r="L5" s="429">
        <v>15624</v>
      </c>
      <c r="M5" s="54"/>
      <c r="N5" s="130"/>
      <c r="O5" s="130"/>
      <c r="S5" s="31"/>
      <c r="T5" s="31"/>
      <c r="U5" s="31"/>
    </row>
    <row r="6" spans="8:30">
      <c r="H6" s="53">
        <v>8773</v>
      </c>
      <c r="I6" s="119">
        <v>14</v>
      </c>
      <c r="J6" s="224" t="s">
        <v>20</v>
      </c>
      <c r="K6" s="163">
        <f t="shared" si="0"/>
        <v>14</v>
      </c>
      <c r="L6" s="429">
        <v>8156</v>
      </c>
      <c r="M6" s="54"/>
      <c r="N6" s="257"/>
      <c r="O6" s="130"/>
      <c r="S6" s="31"/>
      <c r="T6" s="31"/>
      <c r="U6" s="31"/>
    </row>
    <row r="7" spans="8:30">
      <c r="H7" s="53">
        <v>4617</v>
      </c>
      <c r="I7" s="119">
        <v>38</v>
      </c>
      <c r="J7" s="224" t="s">
        <v>39</v>
      </c>
      <c r="K7" s="163">
        <f t="shared" si="0"/>
        <v>38</v>
      </c>
      <c r="L7" s="429">
        <v>4545</v>
      </c>
      <c r="M7" s="54"/>
      <c r="N7" s="130"/>
      <c r="O7" s="130"/>
      <c r="S7" s="31"/>
      <c r="T7" s="31"/>
      <c r="U7" s="31"/>
    </row>
    <row r="8" spans="8:30">
      <c r="H8" s="127">
        <v>3166</v>
      </c>
      <c r="I8" s="119">
        <v>15</v>
      </c>
      <c r="J8" s="224" t="s">
        <v>21</v>
      </c>
      <c r="K8" s="163">
        <f t="shared" si="0"/>
        <v>15</v>
      </c>
      <c r="L8" s="429">
        <v>2575</v>
      </c>
      <c r="M8" s="54"/>
      <c r="N8" s="130"/>
      <c r="O8" s="130"/>
      <c r="S8" s="31"/>
      <c r="T8" s="31"/>
      <c r="U8" s="31"/>
    </row>
    <row r="9" spans="8:30">
      <c r="H9" s="268">
        <v>2285</v>
      </c>
      <c r="I9" s="119">
        <v>37</v>
      </c>
      <c r="J9" s="224" t="s">
        <v>38</v>
      </c>
      <c r="K9" s="163">
        <f t="shared" si="0"/>
        <v>37</v>
      </c>
      <c r="L9" s="429">
        <v>2642</v>
      </c>
      <c r="M9" s="54"/>
      <c r="N9" s="130"/>
      <c r="O9" s="130"/>
      <c r="S9" s="31"/>
      <c r="T9" s="31"/>
      <c r="U9" s="31"/>
    </row>
    <row r="10" spans="8:30">
      <c r="H10" s="127">
        <v>2028</v>
      </c>
      <c r="I10" s="194">
        <v>24</v>
      </c>
      <c r="J10" s="227" t="s">
        <v>29</v>
      </c>
      <c r="K10" s="163">
        <f t="shared" si="0"/>
        <v>24</v>
      </c>
      <c r="L10" s="429">
        <v>2424</v>
      </c>
      <c r="S10" s="31"/>
      <c r="T10" s="31"/>
      <c r="U10" s="31"/>
    </row>
    <row r="11" spans="8:30">
      <c r="H11" s="128">
        <v>1578</v>
      </c>
      <c r="I11" s="119">
        <v>34</v>
      </c>
      <c r="J11" s="224" t="s">
        <v>1</v>
      </c>
      <c r="K11" s="163">
        <f t="shared" si="0"/>
        <v>34</v>
      </c>
      <c r="L11" s="429">
        <v>1177</v>
      </c>
      <c r="M11" s="54"/>
      <c r="N11" s="130"/>
      <c r="O11" s="130"/>
      <c r="S11" s="31"/>
      <c r="T11" s="31"/>
      <c r="U11" s="31"/>
    </row>
    <row r="12" spans="8:30">
      <c r="H12" s="234">
        <v>1350</v>
      </c>
      <c r="I12" s="194">
        <v>17</v>
      </c>
      <c r="J12" s="227" t="s">
        <v>22</v>
      </c>
      <c r="K12" s="163">
        <f t="shared" si="0"/>
        <v>17</v>
      </c>
      <c r="L12" s="429">
        <v>1631</v>
      </c>
      <c r="M12" s="54"/>
      <c r="N12" s="130"/>
      <c r="O12" s="130"/>
      <c r="S12" s="31"/>
      <c r="T12" s="31"/>
      <c r="U12" s="31"/>
    </row>
    <row r="13" spans="8:30" ht="14.25" thickBot="1">
      <c r="H13" s="546">
        <v>1100</v>
      </c>
      <c r="I13" s="540">
        <v>36</v>
      </c>
      <c r="J13" s="541" t="s">
        <v>5</v>
      </c>
      <c r="K13" s="163">
        <f t="shared" si="0"/>
        <v>36</v>
      </c>
      <c r="L13" s="429">
        <v>1324</v>
      </c>
      <c r="M13" s="54"/>
      <c r="N13" s="130"/>
      <c r="O13" s="130"/>
      <c r="S13" s="31"/>
      <c r="T13" s="31"/>
      <c r="U13" s="31"/>
    </row>
    <row r="14" spans="8:30" ht="14.25" thickTop="1">
      <c r="H14" s="53">
        <v>809</v>
      </c>
      <c r="I14" s="168">
        <v>25</v>
      </c>
      <c r="J14" s="246" t="s">
        <v>30</v>
      </c>
      <c r="K14" s="151" t="s">
        <v>8</v>
      </c>
      <c r="L14" s="430">
        <v>67579</v>
      </c>
      <c r="S14" s="31"/>
      <c r="T14" s="31"/>
      <c r="U14" s="31"/>
    </row>
    <row r="15" spans="8:30">
      <c r="H15" s="127">
        <v>736</v>
      </c>
      <c r="I15" s="407">
        <v>40</v>
      </c>
      <c r="J15" s="225" t="s">
        <v>2</v>
      </c>
      <c r="K15" s="61"/>
      <c r="L15" s="1" t="s">
        <v>67</v>
      </c>
      <c r="M15" s="229" t="s">
        <v>112</v>
      </c>
      <c r="N15" s="51" t="s">
        <v>83</v>
      </c>
      <c r="S15" s="31"/>
      <c r="T15" s="31"/>
      <c r="U15" s="31"/>
    </row>
    <row r="16" spans="8:30">
      <c r="H16" s="244">
        <v>477</v>
      </c>
      <c r="I16" s="119">
        <v>16</v>
      </c>
      <c r="J16" s="224" t="s">
        <v>3</v>
      </c>
      <c r="K16" s="163">
        <f>SUM(I4)</f>
        <v>33</v>
      </c>
      <c r="L16" s="224" t="s">
        <v>0</v>
      </c>
      <c r="M16" s="431">
        <v>20465</v>
      </c>
      <c r="N16" s="128">
        <f>SUM(H4)</f>
        <v>19193</v>
      </c>
      <c r="O16" s="54"/>
      <c r="P16" s="21"/>
      <c r="S16" s="31"/>
      <c r="T16" s="31"/>
      <c r="U16" s="31"/>
    </row>
    <row r="17" spans="1:21">
      <c r="H17" s="127">
        <v>344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432">
        <v>16409</v>
      </c>
      <c r="N17" s="128">
        <f t="shared" ref="N17:N25" si="2">SUM(H5)</f>
        <v>13400</v>
      </c>
      <c r="O17" s="54"/>
      <c r="P17" s="21"/>
      <c r="S17" s="31"/>
      <c r="T17" s="31"/>
      <c r="U17" s="31"/>
    </row>
    <row r="18" spans="1:21">
      <c r="H18" s="476">
        <v>155</v>
      </c>
      <c r="I18" s="119">
        <v>21</v>
      </c>
      <c r="J18" s="224" t="s">
        <v>26</v>
      </c>
      <c r="K18" s="163">
        <f t="shared" si="1"/>
        <v>14</v>
      </c>
      <c r="L18" s="224" t="s">
        <v>20</v>
      </c>
      <c r="M18" s="432">
        <v>9061</v>
      </c>
      <c r="N18" s="128">
        <f t="shared" si="2"/>
        <v>8773</v>
      </c>
      <c r="O18" s="54"/>
      <c r="P18" s="21"/>
      <c r="S18" s="31"/>
      <c r="T18" s="31"/>
      <c r="U18" s="31"/>
    </row>
    <row r="19" spans="1:21">
      <c r="H19" s="139">
        <v>150</v>
      </c>
      <c r="I19" s="119">
        <v>22</v>
      </c>
      <c r="J19" s="224" t="s">
        <v>27</v>
      </c>
      <c r="K19" s="163">
        <f t="shared" si="1"/>
        <v>38</v>
      </c>
      <c r="L19" s="224" t="s">
        <v>39</v>
      </c>
      <c r="M19" s="432">
        <v>4645</v>
      </c>
      <c r="N19" s="128">
        <f t="shared" si="2"/>
        <v>4617</v>
      </c>
      <c r="O19" s="54"/>
      <c r="P19" s="21"/>
      <c r="S19" s="31"/>
      <c r="T19" s="31"/>
      <c r="U19" s="31"/>
    </row>
    <row r="20" spans="1:21" ht="14.25" thickBot="1">
      <c r="H20" s="127">
        <v>148</v>
      </c>
      <c r="I20" s="119">
        <v>23</v>
      </c>
      <c r="J20" s="224" t="s">
        <v>28</v>
      </c>
      <c r="K20" s="163">
        <f t="shared" si="1"/>
        <v>15</v>
      </c>
      <c r="L20" s="224" t="s">
        <v>21</v>
      </c>
      <c r="M20" s="432">
        <v>4194</v>
      </c>
      <c r="N20" s="128">
        <f t="shared" si="2"/>
        <v>3166</v>
      </c>
      <c r="O20" s="54"/>
      <c r="P20" s="21"/>
      <c r="S20" s="31"/>
      <c r="T20" s="31"/>
      <c r="U20" s="31"/>
    </row>
    <row r="21" spans="1:21">
      <c r="A21" s="73" t="s">
        <v>47</v>
      </c>
      <c r="B21" s="74" t="s">
        <v>56</v>
      </c>
      <c r="C21" s="74" t="s">
        <v>219</v>
      </c>
      <c r="D21" s="74" t="s">
        <v>210</v>
      </c>
      <c r="E21" s="74" t="s">
        <v>54</v>
      </c>
      <c r="F21" s="74" t="s">
        <v>53</v>
      </c>
      <c r="G21" s="74" t="s">
        <v>55</v>
      </c>
      <c r="H21" s="127">
        <v>36</v>
      </c>
      <c r="I21" s="119">
        <v>32</v>
      </c>
      <c r="J21" s="224" t="s">
        <v>36</v>
      </c>
      <c r="K21" s="163">
        <f t="shared" si="1"/>
        <v>37</v>
      </c>
      <c r="L21" s="224" t="s">
        <v>38</v>
      </c>
      <c r="M21" s="432">
        <v>2091</v>
      </c>
      <c r="N21" s="128">
        <f t="shared" si="2"/>
        <v>2285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19193</v>
      </c>
      <c r="D22" s="128">
        <f>SUM(L4)</f>
        <v>22106</v>
      </c>
      <c r="E22" s="66">
        <f t="shared" ref="E22:E32" si="4">SUM(N16/M16*100)</f>
        <v>93.784510139262153</v>
      </c>
      <c r="F22" s="70">
        <f>SUM(C22/D22*100)</f>
        <v>86.822582104406038</v>
      </c>
      <c r="G22" s="5"/>
      <c r="H22" s="131">
        <v>25</v>
      </c>
      <c r="I22" s="119">
        <v>9</v>
      </c>
      <c r="J22" s="458" t="s">
        <v>202</v>
      </c>
      <c r="K22" s="163">
        <f t="shared" si="1"/>
        <v>24</v>
      </c>
      <c r="L22" s="227" t="s">
        <v>29</v>
      </c>
      <c r="M22" s="432">
        <v>2988</v>
      </c>
      <c r="N22" s="128">
        <f t="shared" si="2"/>
        <v>2028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31</v>
      </c>
      <c r="C23" s="52">
        <f t="shared" si="3"/>
        <v>13400</v>
      </c>
      <c r="D23" s="128">
        <f>SUM(L5)</f>
        <v>15624</v>
      </c>
      <c r="E23" s="66">
        <f t="shared" si="4"/>
        <v>81.662502285331215</v>
      </c>
      <c r="F23" s="70">
        <f t="shared" ref="F23:F32" si="5">SUM(C23/D23*100)</f>
        <v>85.765488991295442</v>
      </c>
      <c r="G23" s="5"/>
      <c r="H23" s="176">
        <v>15</v>
      </c>
      <c r="I23" s="119">
        <v>19</v>
      </c>
      <c r="J23" s="224" t="s">
        <v>24</v>
      </c>
      <c r="K23" s="163">
        <f t="shared" si="1"/>
        <v>34</v>
      </c>
      <c r="L23" s="224" t="s">
        <v>1</v>
      </c>
      <c r="M23" s="432">
        <v>1842</v>
      </c>
      <c r="N23" s="128">
        <f t="shared" si="2"/>
        <v>1578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20</v>
      </c>
      <c r="C24" s="52">
        <f t="shared" si="3"/>
        <v>8773</v>
      </c>
      <c r="D24" s="128">
        <f t="shared" ref="D24:D31" si="6">SUM(L6)</f>
        <v>8156</v>
      </c>
      <c r="E24" s="66">
        <f t="shared" si="4"/>
        <v>96.821542876062253</v>
      </c>
      <c r="F24" s="70">
        <f t="shared" si="5"/>
        <v>107.56498283472291</v>
      </c>
      <c r="G24" s="5"/>
      <c r="H24" s="176">
        <v>8</v>
      </c>
      <c r="I24" s="119">
        <v>4</v>
      </c>
      <c r="J24" s="224" t="s">
        <v>12</v>
      </c>
      <c r="K24" s="163">
        <f t="shared" si="1"/>
        <v>17</v>
      </c>
      <c r="L24" s="227" t="s">
        <v>22</v>
      </c>
      <c r="M24" s="432">
        <v>1431</v>
      </c>
      <c r="N24" s="128">
        <f t="shared" si="2"/>
        <v>1350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39</v>
      </c>
      <c r="C25" s="52">
        <f t="shared" si="3"/>
        <v>4617</v>
      </c>
      <c r="D25" s="128">
        <f t="shared" si="6"/>
        <v>4545</v>
      </c>
      <c r="E25" s="66">
        <f t="shared" si="4"/>
        <v>99.397201291711525</v>
      </c>
      <c r="F25" s="70">
        <f t="shared" si="5"/>
        <v>101.58415841584159</v>
      </c>
      <c r="G25" s="5"/>
      <c r="H25" s="538">
        <v>2</v>
      </c>
      <c r="I25" s="119">
        <v>3</v>
      </c>
      <c r="J25" s="224" t="s">
        <v>11</v>
      </c>
      <c r="K25" s="253">
        <f t="shared" si="1"/>
        <v>36</v>
      </c>
      <c r="L25" s="541" t="s">
        <v>5</v>
      </c>
      <c r="M25" s="433">
        <v>1980</v>
      </c>
      <c r="N25" s="234">
        <f t="shared" si="2"/>
        <v>1100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21</v>
      </c>
      <c r="C26" s="52">
        <f t="shared" si="3"/>
        <v>3166</v>
      </c>
      <c r="D26" s="128">
        <f t="shared" si="6"/>
        <v>2575</v>
      </c>
      <c r="E26" s="66">
        <f t="shared" si="4"/>
        <v>75.488793514544582</v>
      </c>
      <c r="F26" s="70">
        <f t="shared" si="5"/>
        <v>122.9514563106796</v>
      </c>
      <c r="G26" s="16"/>
      <c r="H26" s="176">
        <v>0</v>
      </c>
      <c r="I26" s="119">
        <v>2</v>
      </c>
      <c r="J26" s="224" t="s">
        <v>6</v>
      </c>
      <c r="K26" s="5"/>
      <c r="L26" s="509" t="s">
        <v>192</v>
      </c>
      <c r="M26" s="434">
        <v>68064</v>
      </c>
      <c r="N26" s="266">
        <f>SUM(H44)</f>
        <v>60395</v>
      </c>
      <c r="S26" s="31"/>
      <c r="T26" s="31"/>
      <c r="U26" s="31"/>
    </row>
    <row r="27" spans="1:21">
      <c r="A27" s="76">
        <v>6</v>
      </c>
      <c r="B27" s="224" t="s">
        <v>38</v>
      </c>
      <c r="C27" s="52">
        <f t="shared" si="3"/>
        <v>2285</v>
      </c>
      <c r="D27" s="128">
        <f t="shared" si="6"/>
        <v>2642</v>
      </c>
      <c r="E27" s="66">
        <f t="shared" si="4"/>
        <v>109.2778574844572</v>
      </c>
      <c r="F27" s="70">
        <f t="shared" si="5"/>
        <v>86.487509462528394</v>
      </c>
      <c r="G27" s="5"/>
      <c r="H27" s="131">
        <v>0</v>
      </c>
      <c r="I27" s="119">
        <v>5</v>
      </c>
      <c r="J27" s="224" t="s">
        <v>13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29</v>
      </c>
      <c r="C28" s="52">
        <f t="shared" si="3"/>
        <v>2028</v>
      </c>
      <c r="D28" s="128">
        <f t="shared" si="6"/>
        <v>2424</v>
      </c>
      <c r="E28" s="66">
        <f t="shared" si="4"/>
        <v>67.871485943775099</v>
      </c>
      <c r="F28" s="70">
        <f t="shared" si="5"/>
        <v>83.663366336633658</v>
      </c>
      <c r="G28" s="5"/>
      <c r="H28" s="176">
        <v>0</v>
      </c>
      <c r="I28" s="119">
        <v>6</v>
      </c>
      <c r="J28" s="224" t="s">
        <v>14</v>
      </c>
      <c r="L28" s="36"/>
      <c r="S28" s="31"/>
      <c r="T28" s="31"/>
      <c r="U28" s="31"/>
    </row>
    <row r="29" spans="1:21">
      <c r="A29" s="76">
        <v>8</v>
      </c>
      <c r="B29" s="224" t="s">
        <v>1</v>
      </c>
      <c r="C29" s="52">
        <f t="shared" si="3"/>
        <v>1578</v>
      </c>
      <c r="D29" s="128">
        <f t="shared" si="6"/>
        <v>1177</v>
      </c>
      <c r="E29" s="66">
        <f t="shared" si="4"/>
        <v>85.667752442996743</v>
      </c>
      <c r="F29" s="70">
        <f t="shared" si="5"/>
        <v>134.06966864910791</v>
      </c>
      <c r="G29" s="15"/>
      <c r="H29" s="524">
        <v>0</v>
      </c>
      <c r="I29" s="119">
        <v>7</v>
      </c>
      <c r="J29" s="224" t="s">
        <v>15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22</v>
      </c>
      <c r="C30" s="52">
        <f t="shared" si="3"/>
        <v>1350</v>
      </c>
      <c r="D30" s="128">
        <f t="shared" si="6"/>
        <v>1631</v>
      </c>
      <c r="E30" s="66">
        <f t="shared" si="4"/>
        <v>94.339622641509436</v>
      </c>
      <c r="F30" s="70">
        <f t="shared" si="5"/>
        <v>82.771305947271614</v>
      </c>
      <c r="G30" s="16"/>
      <c r="H30" s="131">
        <v>0</v>
      </c>
      <c r="I30" s="119">
        <v>8</v>
      </c>
      <c r="J30" s="224" t="s">
        <v>16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541" t="s">
        <v>5</v>
      </c>
      <c r="C31" s="52">
        <f t="shared" si="3"/>
        <v>1100</v>
      </c>
      <c r="D31" s="128">
        <f t="shared" si="6"/>
        <v>1324</v>
      </c>
      <c r="E31" s="66">
        <f t="shared" si="4"/>
        <v>55.555555555555557</v>
      </c>
      <c r="F31" s="70">
        <f t="shared" si="5"/>
        <v>83.081570996978854</v>
      </c>
      <c r="G31" s="132"/>
      <c r="H31" s="524">
        <v>0</v>
      </c>
      <c r="I31" s="119">
        <v>10</v>
      </c>
      <c r="J31" s="224" t="s">
        <v>17</v>
      </c>
      <c r="L31" s="36"/>
      <c r="M31" s="31"/>
      <c r="S31" s="31"/>
      <c r="T31" s="31"/>
      <c r="U31" s="31"/>
    </row>
    <row r="32" spans="1:21" ht="14.25" thickBot="1">
      <c r="A32" s="80"/>
      <c r="B32" s="81" t="s">
        <v>59</v>
      </c>
      <c r="C32" s="82">
        <f>SUM(H44)</f>
        <v>60395</v>
      </c>
      <c r="D32" s="82">
        <f>SUM(L14)</f>
        <v>67579</v>
      </c>
      <c r="E32" s="85">
        <f t="shared" si="4"/>
        <v>88.732663375646453</v>
      </c>
      <c r="F32" s="83">
        <f t="shared" si="5"/>
        <v>89.369478684206626</v>
      </c>
      <c r="G32" s="84"/>
      <c r="H32" s="547">
        <v>0</v>
      </c>
      <c r="I32" s="119">
        <v>11</v>
      </c>
      <c r="J32" s="224" t="s">
        <v>18</v>
      </c>
      <c r="L32" s="36"/>
      <c r="M32" s="31"/>
      <c r="S32" s="31"/>
      <c r="T32" s="31"/>
      <c r="U32" s="31"/>
    </row>
    <row r="33" spans="1:30">
      <c r="H33" s="52">
        <v>0</v>
      </c>
      <c r="I33" s="119">
        <v>12</v>
      </c>
      <c r="J33" s="224" t="s">
        <v>19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13</v>
      </c>
      <c r="J34" s="224" t="s">
        <v>7</v>
      </c>
      <c r="L34" s="296"/>
      <c r="M34" s="31"/>
      <c r="S34" s="31"/>
      <c r="T34" s="31"/>
      <c r="U34" s="31"/>
    </row>
    <row r="35" spans="1:30">
      <c r="H35" s="476">
        <v>0</v>
      </c>
      <c r="I35" s="119">
        <v>18</v>
      </c>
      <c r="J35" s="224" t="s">
        <v>23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20</v>
      </c>
      <c r="J36" s="224" t="s">
        <v>25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68">
        <v>0</v>
      </c>
      <c r="I37" s="119">
        <v>27</v>
      </c>
      <c r="J37" s="224" t="s">
        <v>32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68">
        <v>0</v>
      </c>
      <c r="I38" s="119">
        <v>28</v>
      </c>
      <c r="J38" s="224" t="s">
        <v>33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29</v>
      </c>
      <c r="J39" s="224" t="s">
        <v>116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30</v>
      </c>
      <c r="J40" s="224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31</v>
      </c>
      <c r="J41" s="224" t="s">
        <v>126</v>
      </c>
      <c r="L41" s="57"/>
      <c r="M41" s="31"/>
      <c r="S41" s="31"/>
      <c r="T41" s="31"/>
      <c r="U41" s="31"/>
    </row>
    <row r="42" spans="1:30">
      <c r="H42" s="268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>
      <c r="H43" s="53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>
      <c r="H44" s="164">
        <f>SUM(H4:H43)</f>
        <v>60395</v>
      </c>
      <c r="I44" s="119"/>
      <c r="J44" s="233" t="s">
        <v>118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221</v>
      </c>
      <c r="I47" s="119"/>
      <c r="J47" s="251" t="s">
        <v>79</v>
      </c>
      <c r="K47" s="5"/>
      <c r="L47" s="416" t="s">
        <v>210</v>
      </c>
      <c r="S47" s="31"/>
      <c r="T47" s="31"/>
      <c r="U47" s="31"/>
      <c r="V47" s="31"/>
    </row>
    <row r="48" spans="1:30">
      <c r="H48" s="259" t="s">
        <v>120</v>
      </c>
      <c r="I48" s="168"/>
      <c r="J48" s="250" t="s">
        <v>56</v>
      </c>
      <c r="K48" s="244"/>
      <c r="L48" s="421" t="s">
        <v>120</v>
      </c>
      <c r="S48" s="31"/>
      <c r="T48" s="31"/>
      <c r="U48" s="31"/>
      <c r="V48" s="31"/>
    </row>
    <row r="49" spans="1:22">
      <c r="H49" s="128">
        <v>47986</v>
      </c>
      <c r="I49" s="119">
        <v>26</v>
      </c>
      <c r="J49" s="224" t="s">
        <v>31</v>
      </c>
      <c r="K49" s="5">
        <f>SUM(I49)</f>
        <v>26</v>
      </c>
      <c r="L49" s="422">
        <v>64239</v>
      </c>
      <c r="M49" s="1"/>
      <c r="N49" s="129"/>
      <c r="O49" s="129"/>
      <c r="S49" s="31"/>
      <c r="T49" s="31"/>
      <c r="U49" s="31"/>
      <c r="V49" s="31"/>
    </row>
    <row r="50" spans="1:22">
      <c r="H50" s="6">
        <v>13011</v>
      </c>
      <c r="I50" s="119">
        <v>13</v>
      </c>
      <c r="J50" s="224" t="s">
        <v>7</v>
      </c>
      <c r="K50" s="5">
        <f t="shared" ref="K50:K58" si="7">SUM(I50)</f>
        <v>13</v>
      </c>
      <c r="L50" s="422">
        <v>13888</v>
      </c>
      <c r="M50" s="31"/>
      <c r="N50" s="130"/>
      <c r="O50" s="130"/>
      <c r="S50" s="31"/>
      <c r="T50" s="31"/>
      <c r="U50" s="31"/>
      <c r="V50" s="31"/>
    </row>
    <row r="51" spans="1:22">
      <c r="H51" s="53">
        <v>12030</v>
      </c>
      <c r="I51" s="119">
        <v>33</v>
      </c>
      <c r="J51" s="224" t="s">
        <v>0</v>
      </c>
      <c r="K51" s="5">
        <f t="shared" si="7"/>
        <v>33</v>
      </c>
      <c r="L51" s="422">
        <v>14038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456">
        <v>9110</v>
      </c>
      <c r="I52" s="119">
        <v>34</v>
      </c>
      <c r="J52" s="224" t="s">
        <v>1</v>
      </c>
      <c r="K52" s="5">
        <f t="shared" si="7"/>
        <v>34</v>
      </c>
      <c r="L52" s="422">
        <v>8842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47</v>
      </c>
      <c r="B53" s="74" t="s">
        <v>56</v>
      </c>
      <c r="C53" s="74" t="s">
        <v>219</v>
      </c>
      <c r="D53" s="74" t="s">
        <v>210</v>
      </c>
      <c r="E53" s="74" t="s">
        <v>54</v>
      </c>
      <c r="F53" s="74" t="s">
        <v>53</v>
      </c>
      <c r="G53" s="74" t="s">
        <v>55</v>
      </c>
      <c r="H53" s="53">
        <v>7984</v>
      </c>
      <c r="I53" s="119">
        <v>25</v>
      </c>
      <c r="J53" s="224" t="s">
        <v>30</v>
      </c>
      <c r="K53" s="5">
        <f t="shared" si="7"/>
        <v>25</v>
      </c>
      <c r="L53" s="422">
        <v>16682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31</v>
      </c>
      <c r="C54" s="52">
        <f t="shared" ref="C54:C63" si="8">SUM(H49)</f>
        <v>47986</v>
      </c>
      <c r="D54" s="139">
        <f>SUM(L49)</f>
        <v>64239</v>
      </c>
      <c r="E54" s="66">
        <f t="shared" ref="E54:E64" si="9">SUM(N63/M63*100)</f>
        <v>89.196624409829354</v>
      </c>
      <c r="F54" s="66">
        <f>SUM(C54/D54*100)</f>
        <v>74.699170285963362</v>
      </c>
      <c r="G54" s="5"/>
      <c r="H54" s="53">
        <v>6235</v>
      </c>
      <c r="I54" s="119">
        <v>40</v>
      </c>
      <c r="J54" s="224" t="s">
        <v>2</v>
      </c>
      <c r="K54" s="5">
        <f t="shared" si="7"/>
        <v>40</v>
      </c>
      <c r="L54" s="422">
        <v>3839</v>
      </c>
      <c r="M54" s="31"/>
      <c r="N54" s="504"/>
      <c r="O54" s="130"/>
      <c r="S54" s="31"/>
      <c r="T54" s="31"/>
      <c r="U54" s="31"/>
      <c r="V54" s="31"/>
    </row>
    <row r="55" spans="1:22">
      <c r="A55" s="76">
        <v>2</v>
      </c>
      <c r="B55" s="224" t="s">
        <v>7</v>
      </c>
      <c r="C55" s="52">
        <f t="shared" si="8"/>
        <v>13011</v>
      </c>
      <c r="D55" s="139">
        <f t="shared" ref="D55:D64" si="10">SUM(L50)</f>
        <v>13888</v>
      </c>
      <c r="E55" s="66">
        <f t="shared" si="9"/>
        <v>97.628873715014635</v>
      </c>
      <c r="F55" s="66">
        <f t="shared" ref="F55:F64" si="11">SUM(C55/D55*100)</f>
        <v>93.685195852534562</v>
      </c>
      <c r="G55" s="5"/>
      <c r="H55" s="127">
        <v>4986</v>
      </c>
      <c r="I55" s="119">
        <v>16</v>
      </c>
      <c r="J55" s="224" t="s">
        <v>3</v>
      </c>
      <c r="K55" s="5">
        <f t="shared" si="7"/>
        <v>16</v>
      </c>
      <c r="L55" s="422">
        <v>13574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0</v>
      </c>
      <c r="C56" s="52">
        <f t="shared" si="8"/>
        <v>12030</v>
      </c>
      <c r="D56" s="139">
        <f t="shared" si="10"/>
        <v>14038</v>
      </c>
      <c r="E56" s="66">
        <f t="shared" si="9"/>
        <v>75.465780063985946</v>
      </c>
      <c r="F56" s="66">
        <f t="shared" si="11"/>
        <v>85.695968086622017</v>
      </c>
      <c r="G56" s="5"/>
      <c r="H56" s="53">
        <v>3858</v>
      </c>
      <c r="I56" s="119">
        <v>24</v>
      </c>
      <c r="J56" s="224" t="s">
        <v>29</v>
      </c>
      <c r="K56" s="5">
        <f t="shared" si="7"/>
        <v>24</v>
      </c>
      <c r="L56" s="422">
        <v>4072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1</v>
      </c>
      <c r="C57" s="52">
        <f t="shared" si="8"/>
        <v>9110</v>
      </c>
      <c r="D57" s="139">
        <f t="shared" si="10"/>
        <v>8842</v>
      </c>
      <c r="E57" s="66">
        <f t="shared" si="9"/>
        <v>98.263402006256058</v>
      </c>
      <c r="F57" s="66">
        <f t="shared" si="11"/>
        <v>103.03098846414838</v>
      </c>
      <c r="G57" s="5"/>
      <c r="H57" s="131">
        <v>2732</v>
      </c>
      <c r="I57" s="119">
        <v>15</v>
      </c>
      <c r="J57" s="224" t="s">
        <v>21</v>
      </c>
      <c r="K57" s="5">
        <f t="shared" si="7"/>
        <v>15</v>
      </c>
      <c r="L57" s="422">
        <v>2387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30</v>
      </c>
      <c r="C58" s="52">
        <f t="shared" si="8"/>
        <v>7984</v>
      </c>
      <c r="D58" s="139">
        <f t="shared" si="10"/>
        <v>16682</v>
      </c>
      <c r="E58" s="66">
        <f t="shared" si="9"/>
        <v>42.846409788558546</v>
      </c>
      <c r="F58" s="66">
        <f t="shared" si="11"/>
        <v>47.859968828677616</v>
      </c>
      <c r="G58" s="16"/>
      <c r="H58" s="234">
        <v>1618</v>
      </c>
      <c r="I58" s="194">
        <v>36</v>
      </c>
      <c r="J58" s="227" t="s">
        <v>5</v>
      </c>
      <c r="K58" s="18">
        <f t="shared" si="7"/>
        <v>36</v>
      </c>
      <c r="L58" s="423">
        <v>1551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2</v>
      </c>
      <c r="C59" s="52">
        <f t="shared" si="8"/>
        <v>6235</v>
      </c>
      <c r="D59" s="139">
        <f t="shared" si="10"/>
        <v>3839</v>
      </c>
      <c r="E59" s="66">
        <f t="shared" si="9"/>
        <v>73.24092564313402</v>
      </c>
      <c r="F59" s="66">
        <f t="shared" si="11"/>
        <v>162.41208648085438</v>
      </c>
      <c r="G59" s="5"/>
      <c r="H59" s="455">
        <v>1320</v>
      </c>
      <c r="I59" s="464">
        <v>38</v>
      </c>
      <c r="J59" s="307" t="s">
        <v>39</v>
      </c>
      <c r="K59" s="12" t="s">
        <v>75</v>
      </c>
      <c r="L59" s="424">
        <v>149246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3</v>
      </c>
      <c r="C60" s="52">
        <f t="shared" si="8"/>
        <v>4986</v>
      </c>
      <c r="D60" s="139">
        <f t="shared" si="10"/>
        <v>13574</v>
      </c>
      <c r="E60" s="66">
        <f t="shared" si="9"/>
        <v>52.929936305732483</v>
      </c>
      <c r="F60" s="66">
        <f t="shared" si="11"/>
        <v>36.731987623397671</v>
      </c>
      <c r="G60" s="5"/>
      <c r="H60" s="131">
        <v>1154</v>
      </c>
      <c r="I60" s="197">
        <v>22</v>
      </c>
      <c r="J60" s="224" t="s">
        <v>27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29</v>
      </c>
      <c r="C61" s="52">
        <f t="shared" si="8"/>
        <v>3858</v>
      </c>
      <c r="D61" s="139">
        <f t="shared" si="10"/>
        <v>4072</v>
      </c>
      <c r="E61" s="66">
        <f t="shared" si="9"/>
        <v>122.47619047619047</v>
      </c>
      <c r="F61" s="66">
        <f t="shared" si="11"/>
        <v>94.744597249508843</v>
      </c>
      <c r="G61" s="15"/>
      <c r="H61" s="131">
        <v>454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21</v>
      </c>
      <c r="C62" s="52">
        <f t="shared" si="8"/>
        <v>2732</v>
      </c>
      <c r="D62" s="139">
        <f t="shared" si="10"/>
        <v>2387</v>
      </c>
      <c r="E62" s="66">
        <f t="shared" si="9"/>
        <v>84.477427334570194</v>
      </c>
      <c r="F62" s="66">
        <f t="shared" si="11"/>
        <v>114.45328864683704</v>
      </c>
      <c r="G62" s="16"/>
      <c r="H62" s="131">
        <v>357</v>
      </c>
      <c r="I62" s="245">
        <v>23</v>
      </c>
      <c r="J62" s="224" t="s">
        <v>28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0">
        <f t="shared" si="8"/>
        <v>1618</v>
      </c>
      <c r="D63" s="195">
        <f t="shared" si="10"/>
        <v>1551</v>
      </c>
      <c r="E63" s="72">
        <f t="shared" si="9"/>
        <v>60.712945590994373</v>
      </c>
      <c r="F63" s="72">
        <f t="shared" si="11"/>
        <v>104.3197936814958</v>
      </c>
      <c r="G63" s="132"/>
      <c r="H63" s="176">
        <v>333</v>
      </c>
      <c r="I63" s="119">
        <v>21</v>
      </c>
      <c r="J63" s="5" t="s">
        <v>189</v>
      </c>
      <c r="K63" s="5">
        <f>SUM(K49)</f>
        <v>26</v>
      </c>
      <c r="L63" s="224" t="s">
        <v>31</v>
      </c>
      <c r="M63" s="237">
        <v>53798</v>
      </c>
      <c r="N63" s="128">
        <f>SUM(H49)</f>
        <v>47986</v>
      </c>
      <c r="O63" s="54"/>
      <c r="S63" s="31"/>
      <c r="T63" s="31"/>
      <c r="U63" s="31"/>
      <c r="V63" s="31"/>
    </row>
    <row r="64" spans="1:22" ht="14.25" thickBot="1">
      <c r="A64" s="80"/>
      <c r="B64" s="81" t="s">
        <v>59</v>
      </c>
      <c r="C64" s="143">
        <f>SUM(H89)</f>
        <v>113971</v>
      </c>
      <c r="D64" s="196">
        <f t="shared" si="10"/>
        <v>149246</v>
      </c>
      <c r="E64" s="85">
        <f t="shared" si="9"/>
        <v>80.132603987962995</v>
      </c>
      <c r="F64" s="85">
        <f t="shared" si="11"/>
        <v>76.364525682430354</v>
      </c>
      <c r="G64" s="84"/>
      <c r="H64" s="131">
        <v>296</v>
      </c>
      <c r="I64" s="119">
        <v>19</v>
      </c>
      <c r="J64" s="224" t="s">
        <v>24</v>
      </c>
      <c r="K64" s="5">
        <f t="shared" ref="K64:K72" si="12">SUM(K50)</f>
        <v>13</v>
      </c>
      <c r="L64" s="224" t="s">
        <v>7</v>
      </c>
      <c r="M64" s="237">
        <v>13327</v>
      </c>
      <c r="N64" s="128">
        <f t="shared" ref="N64:N72" si="13">SUM(H50)</f>
        <v>13011</v>
      </c>
      <c r="O64" s="54"/>
      <c r="S64" s="31"/>
      <c r="T64" s="31"/>
      <c r="U64" s="31"/>
      <c r="V64" s="31"/>
    </row>
    <row r="65" spans="2:22">
      <c r="H65" s="6">
        <v>175</v>
      </c>
      <c r="I65" s="119">
        <v>4</v>
      </c>
      <c r="J65" s="224" t="s">
        <v>12</v>
      </c>
      <c r="K65" s="5">
        <f t="shared" si="12"/>
        <v>33</v>
      </c>
      <c r="L65" s="224" t="s">
        <v>0</v>
      </c>
      <c r="M65" s="237">
        <v>15941</v>
      </c>
      <c r="N65" s="128">
        <f t="shared" si="13"/>
        <v>12030</v>
      </c>
      <c r="O65" s="54"/>
      <c r="S65" s="31"/>
      <c r="T65" s="31"/>
      <c r="U65" s="31"/>
      <c r="V65" s="31"/>
    </row>
    <row r="66" spans="2:22">
      <c r="H66" s="128">
        <v>130</v>
      </c>
      <c r="I66" s="119">
        <v>39</v>
      </c>
      <c r="J66" s="224" t="s">
        <v>40</v>
      </c>
      <c r="K66" s="5">
        <f t="shared" si="12"/>
        <v>34</v>
      </c>
      <c r="L66" s="224" t="s">
        <v>1</v>
      </c>
      <c r="M66" s="237">
        <v>9271</v>
      </c>
      <c r="N66" s="128">
        <f t="shared" si="13"/>
        <v>9110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67</v>
      </c>
      <c r="I67" s="119">
        <v>30</v>
      </c>
      <c r="J67" s="224" t="s">
        <v>34</v>
      </c>
      <c r="K67" s="5">
        <f t="shared" si="12"/>
        <v>25</v>
      </c>
      <c r="L67" s="224" t="s">
        <v>30</v>
      </c>
      <c r="M67" s="237">
        <v>18634</v>
      </c>
      <c r="N67" s="128">
        <f t="shared" si="13"/>
        <v>7984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49</v>
      </c>
      <c r="I68" s="119">
        <v>9</v>
      </c>
      <c r="J68" s="458" t="s">
        <v>199</v>
      </c>
      <c r="K68" s="5">
        <f t="shared" si="12"/>
        <v>40</v>
      </c>
      <c r="L68" s="224" t="s">
        <v>2</v>
      </c>
      <c r="M68" s="237">
        <v>8513</v>
      </c>
      <c r="N68" s="128">
        <f t="shared" si="13"/>
        <v>6235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46</v>
      </c>
      <c r="I69" s="119">
        <v>27</v>
      </c>
      <c r="J69" s="224" t="s">
        <v>32</v>
      </c>
      <c r="K69" s="5">
        <f t="shared" si="12"/>
        <v>16</v>
      </c>
      <c r="L69" s="224" t="s">
        <v>3</v>
      </c>
      <c r="M69" s="237">
        <v>9420</v>
      </c>
      <c r="N69" s="128">
        <f t="shared" si="13"/>
        <v>4986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15</v>
      </c>
      <c r="I70" s="119">
        <v>37</v>
      </c>
      <c r="J70" s="224" t="s">
        <v>38</v>
      </c>
      <c r="K70" s="5">
        <f t="shared" si="12"/>
        <v>24</v>
      </c>
      <c r="L70" s="224" t="s">
        <v>29</v>
      </c>
      <c r="M70" s="237">
        <v>3150</v>
      </c>
      <c r="N70" s="128">
        <f t="shared" si="13"/>
        <v>3858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13</v>
      </c>
      <c r="I71" s="119">
        <v>29</v>
      </c>
      <c r="J71" s="224" t="s">
        <v>116</v>
      </c>
      <c r="K71" s="5">
        <f t="shared" si="12"/>
        <v>15</v>
      </c>
      <c r="L71" s="224" t="s">
        <v>21</v>
      </c>
      <c r="M71" s="237">
        <v>3234</v>
      </c>
      <c r="N71" s="128">
        <f t="shared" si="13"/>
        <v>2732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12</v>
      </c>
      <c r="I72" s="119">
        <v>1</v>
      </c>
      <c r="J72" s="224" t="s">
        <v>4</v>
      </c>
      <c r="K72" s="5">
        <f t="shared" si="12"/>
        <v>36</v>
      </c>
      <c r="L72" s="227" t="s">
        <v>5</v>
      </c>
      <c r="M72" s="238">
        <v>2665</v>
      </c>
      <c r="N72" s="128">
        <f t="shared" si="13"/>
        <v>1618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2</v>
      </c>
      <c r="J73" s="224" t="s">
        <v>6</v>
      </c>
      <c r="K73" s="52"/>
      <c r="L73" s="386" t="s">
        <v>106</v>
      </c>
      <c r="M73" s="236">
        <v>142228</v>
      </c>
      <c r="N73" s="235">
        <f>SUM(H89)</f>
        <v>113971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3</v>
      </c>
      <c r="J74" s="224" t="s">
        <v>11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5</v>
      </c>
      <c r="J75" s="224" t="s">
        <v>13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6</v>
      </c>
      <c r="J76" s="224" t="s">
        <v>14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456">
        <v>0</v>
      </c>
      <c r="I77" s="119">
        <v>7</v>
      </c>
      <c r="J77" s="224" t="s">
        <v>15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8</v>
      </c>
      <c r="J78" s="224" t="s">
        <v>16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10</v>
      </c>
      <c r="J79" s="224" t="s">
        <v>17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11</v>
      </c>
      <c r="J80" s="224" t="s">
        <v>18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69">
        <v>0</v>
      </c>
      <c r="I81" s="119">
        <v>12</v>
      </c>
      <c r="J81" s="224" t="s">
        <v>19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14</v>
      </c>
      <c r="J82" s="224" t="s">
        <v>20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18</v>
      </c>
      <c r="J83" s="224" t="s">
        <v>23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20</v>
      </c>
      <c r="J84" s="224" t="s">
        <v>25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28</v>
      </c>
      <c r="J85" s="224" t="s">
        <v>33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31</v>
      </c>
      <c r="J86" s="224" t="s">
        <v>117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32</v>
      </c>
      <c r="J87" s="224" t="s">
        <v>36</v>
      </c>
      <c r="L87" s="57"/>
      <c r="M87" s="31"/>
      <c r="N87" s="31"/>
      <c r="O87" s="31"/>
      <c r="S87" s="37"/>
      <c r="T87" s="37"/>
    </row>
    <row r="88" spans="8:22">
      <c r="H88" s="400">
        <v>0</v>
      </c>
      <c r="I88" s="119">
        <v>35</v>
      </c>
      <c r="J88" s="224" t="s">
        <v>37</v>
      </c>
      <c r="L88" s="57"/>
      <c r="M88" s="31"/>
      <c r="N88" s="31"/>
      <c r="O88" s="31"/>
      <c r="Q88" s="31"/>
    </row>
    <row r="89" spans="8:22">
      <c r="H89" s="165">
        <f>SUM(H49:H88)</f>
        <v>113971</v>
      </c>
      <c r="I89" s="119"/>
      <c r="J89" s="5" t="s">
        <v>111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25" sqref="M2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221</v>
      </c>
      <c r="I2" s="119"/>
      <c r="J2" s="260" t="s">
        <v>124</v>
      </c>
      <c r="K2" s="5"/>
      <c r="L2" s="252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34234</v>
      </c>
      <c r="I4" s="119">
        <v>31</v>
      </c>
      <c r="J4" s="40" t="s">
        <v>71</v>
      </c>
      <c r="K4" s="278">
        <f>SUM(I4)</f>
        <v>31</v>
      </c>
      <c r="L4" s="377">
        <v>23572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400">
        <v>17233</v>
      </c>
      <c r="I5" s="119">
        <v>3</v>
      </c>
      <c r="J5" s="40" t="s">
        <v>11</v>
      </c>
      <c r="K5" s="278">
        <f t="shared" ref="K5:K13" si="0">SUM(I5)</f>
        <v>3</v>
      </c>
      <c r="L5" s="377">
        <v>20091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17227</v>
      </c>
      <c r="I6" s="119">
        <v>17</v>
      </c>
      <c r="J6" s="40" t="s">
        <v>22</v>
      </c>
      <c r="K6" s="278">
        <f t="shared" si="0"/>
        <v>17</v>
      </c>
      <c r="L6" s="377">
        <v>20869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15469</v>
      </c>
      <c r="I7" s="119">
        <v>33</v>
      </c>
      <c r="J7" s="40" t="s">
        <v>0</v>
      </c>
      <c r="K7" s="278">
        <f t="shared" si="0"/>
        <v>33</v>
      </c>
      <c r="L7" s="377">
        <v>14274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12540</v>
      </c>
      <c r="I8" s="119">
        <v>34</v>
      </c>
      <c r="J8" s="40" t="s">
        <v>1</v>
      </c>
      <c r="K8" s="278">
        <f t="shared" si="0"/>
        <v>34</v>
      </c>
      <c r="L8" s="377">
        <v>14297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12079</v>
      </c>
      <c r="I9" s="119">
        <v>13</v>
      </c>
      <c r="J9" s="40" t="s">
        <v>7</v>
      </c>
      <c r="K9" s="278">
        <f t="shared" si="0"/>
        <v>13</v>
      </c>
      <c r="L9" s="377">
        <v>13862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11562</v>
      </c>
      <c r="I10" s="119">
        <v>40</v>
      </c>
      <c r="J10" s="40" t="s">
        <v>2</v>
      </c>
      <c r="K10" s="278">
        <f t="shared" si="0"/>
        <v>40</v>
      </c>
      <c r="L10" s="377">
        <v>12771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8388</v>
      </c>
      <c r="I11" s="119">
        <v>16</v>
      </c>
      <c r="J11" s="40" t="s">
        <v>3</v>
      </c>
      <c r="K11" s="278">
        <f t="shared" si="0"/>
        <v>16</v>
      </c>
      <c r="L11" s="377">
        <v>8924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8">
        <v>8153</v>
      </c>
      <c r="I12" s="119">
        <v>11</v>
      </c>
      <c r="J12" s="40" t="s">
        <v>18</v>
      </c>
      <c r="K12" s="278">
        <f t="shared" si="0"/>
        <v>11</v>
      </c>
      <c r="L12" s="378">
        <v>8299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27">
        <v>6949</v>
      </c>
      <c r="I13" s="194">
        <v>26</v>
      </c>
      <c r="J13" s="103" t="s">
        <v>31</v>
      </c>
      <c r="K13" s="278">
        <f t="shared" si="0"/>
        <v>26</v>
      </c>
      <c r="L13" s="378">
        <v>8353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36">
        <v>6677</v>
      </c>
      <c r="I14" s="306">
        <v>2</v>
      </c>
      <c r="J14" s="526" t="s">
        <v>6</v>
      </c>
      <c r="K14" s="151" t="s">
        <v>8</v>
      </c>
      <c r="L14" s="379">
        <v>186076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6118</v>
      </c>
      <c r="I15" s="119">
        <v>24</v>
      </c>
      <c r="J15" s="40" t="s">
        <v>29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53">
        <v>6025</v>
      </c>
      <c r="I16" s="119">
        <v>21</v>
      </c>
      <c r="J16" s="458" t="s">
        <v>193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5544</v>
      </c>
      <c r="I17" s="119">
        <v>38</v>
      </c>
      <c r="J17" s="40" t="s">
        <v>39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2743</v>
      </c>
      <c r="I18" s="119">
        <v>25</v>
      </c>
      <c r="J18" s="40" t="s">
        <v>30</v>
      </c>
      <c r="K18" s="1"/>
      <c r="L18" s="261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2356</v>
      </c>
      <c r="I19" s="119">
        <v>14</v>
      </c>
      <c r="J19" s="40" t="s">
        <v>20</v>
      </c>
      <c r="K19" s="163">
        <f>SUM(I4)</f>
        <v>31</v>
      </c>
      <c r="L19" s="40" t="s">
        <v>71</v>
      </c>
      <c r="M19" s="528">
        <v>18323</v>
      </c>
      <c r="N19" s="128">
        <f>SUM(H4)</f>
        <v>34234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47</v>
      </c>
      <c r="B20" s="74" t="s">
        <v>56</v>
      </c>
      <c r="C20" s="74" t="s">
        <v>221</v>
      </c>
      <c r="D20" s="74" t="s">
        <v>210</v>
      </c>
      <c r="E20" s="74" t="s">
        <v>54</v>
      </c>
      <c r="F20" s="74" t="s">
        <v>53</v>
      </c>
      <c r="G20" s="75" t="s">
        <v>55</v>
      </c>
      <c r="H20" s="127">
        <v>1635</v>
      </c>
      <c r="I20" s="119">
        <v>36</v>
      </c>
      <c r="J20" s="40" t="s">
        <v>5</v>
      </c>
      <c r="K20" s="163">
        <f t="shared" ref="K20:K28" si="1">SUM(I5)</f>
        <v>3</v>
      </c>
      <c r="L20" s="40" t="s">
        <v>11</v>
      </c>
      <c r="M20" s="529">
        <v>10945</v>
      </c>
      <c r="N20" s="128">
        <f t="shared" ref="N20:N28" si="2">SUM(H5)</f>
        <v>17233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71</v>
      </c>
      <c r="C21" s="277">
        <f>SUM(H4)</f>
        <v>34234</v>
      </c>
      <c r="D21" s="9">
        <f>SUM(L4)</f>
        <v>23572</v>
      </c>
      <c r="E21" s="66">
        <f t="shared" ref="E21:E30" si="3">SUM(N19/M19*100)</f>
        <v>186.83621677672869</v>
      </c>
      <c r="F21" s="66">
        <f t="shared" ref="F21:F31" si="4">SUM(C21/D21*100)</f>
        <v>145.23163074834548</v>
      </c>
      <c r="G21" s="77"/>
      <c r="H21" s="127">
        <v>1468</v>
      </c>
      <c r="I21" s="119">
        <v>9</v>
      </c>
      <c r="J21" s="458" t="s">
        <v>201</v>
      </c>
      <c r="K21" s="163">
        <f t="shared" si="1"/>
        <v>17</v>
      </c>
      <c r="L21" s="40" t="s">
        <v>22</v>
      </c>
      <c r="M21" s="529">
        <v>18269</v>
      </c>
      <c r="N21" s="128">
        <f t="shared" si="2"/>
        <v>17227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11</v>
      </c>
      <c r="C22" s="277">
        <f t="shared" ref="C22:C30" si="5">SUM(H5)</f>
        <v>17233</v>
      </c>
      <c r="D22" s="9">
        <f t="shared" ref="D22:D30" si="6">SUM(L5)</f>
        <v>20091</v>
      </c>
      <c r="E22" s="66">
        <f t="shared" si="3"/>
        <v>157.450890817725</v>
      </c>
      <c r="F22" s="66">
        <f t="shared" si="4"/>
        <v>85.774725001244335</v>
      </c>
      <c r="G22" s="77"/>
      <c r="H22" s="127">
        <v>1239</v>
      </c>
      <c r="I22" s="119">
        <v>1</v>
      </c>
      <c r="J22" s="40" t="s">
        <v>4</v>
      </c>
      <c r="K22" s="163">
        <f t="shared" si="1"/>
        <v>33</v>
      </c>
      <c r="L22" s="40" t="s">
        <v>0</v>
      </c>
      <c r="M22" s="529">
        <v>18875</v>
      </c>
      <c r="N22" s="128">
        <f t="shared" si="2"/>
        <v>15469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22</v>
      </c>
      <c r="C23" s="299">
        <f t="shared" si="5"/>
        <v>17227</v>
      </c>
      <c r="D23" s="139">
        <f t="shared" si="6"/>
        <v>20869</v>
      </c>
      <c r="E23" s="300">
        <f t="shared" si="3"/>
        <v>94.296349006513765</v>
      </c>
      <c r="F23" s="300">
        <f t="shared" si="4"/>
        <v>82.548277349178207</v>
      </c>
      <c r="G23" s="77"/>
      <c r="H23" s="53">
        <v>557</v>
      </c>
      <c r="I23" s="119">
        <v>12</v>
      </c>
      <c r="J23" s="40" t="s">
        <v>19</v>
      </c>
      <c r="K23" s="163">
        <f t="shared" si="1"/>
        <v>34</v>
      </c>
      <c r="L23" s="40" t="s">
        <v>1</v>
      </c>
      <c r="M23" s="529">
        <v>15859</v>
      </c>
      <c r="N23" s="128">
        <f t="shared" si="2"/>
        <v>12540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0</v>
      </c>
      <c r="C24" s="277">
        <f t="shared" si="5"/>
        <v>15469</v>
      </c>
      <c r="D24" s="9">
        <f t="shared" si="6"/>
        <v>14274</v>
      </c>
      <c r="E24" s="66">
        <f t="shared" si="3"/>
        <v>81.954966887417214</v>
      </c>
      <c r="F24" s="66">
        <f t="shared" si="4"/>
        <v>108.37186492924198</v>
      </c>
      <c r="G24" s="77"/>
      <c r="H24" s="127">
        <v>467</v>
      </c>
      <c r="I24" s="119">
        <v>32</v>
      </c>
      <c r="J24" s="40" t="s">
        <v>36</v>
      </c>
      <c r="K24" s="163">
        <f t="shared" si="1"/>
        <v>13</v>
      </c>
      <c r="L24" s="40" t="s">
        <v>7</v>
      </c>
      <c r="M24" s="529">
        <v>13300</v>
      </c>
      <c r="N24" s="128">
        <f t="shared" si="2"/>
        <v>12079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77">
        <f t="shared" si="5"/>
        <v>12540</v>
      </c>
      <c r="D25" s="9">
        <f t="shared" si="6"/>
        <v>14297</v>
      </c>
      <c r="E25" s="66">
        <f t="shared" si="3"/>
        <v>79.071820417428583</v>
      </c>
      <c r="F25" s="66">
        <f t="shared" si="4"/>
        <v>87.710708540253208</v>
      </c>
      <c r="G25" s="87"/>
      <c r="H25" s="127">
        <v>444</v>
      </c>
      <c r="I25" s="119">
        <v>27</v>
      </c>
      <c r="J25" s="40" t="s">
        <v>32</v>
      </c>
      <c r="K25" s="163">
        <f t="shared" si="1"/>
        <v>40</v>
      </c>
      <c r="L25" s="40" t="s">
        <v>2</v>
      </c>
      <c r="M25" s="529">
        <v>14265</v>
      </c>
      <c r="N25" s="128">
        <f t="shared" si="2"/>
        <v>11562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</v>
      </c>
      <c r="C26" s="277">
        <f t="shared" si="5"/>
        <v>12079</v>
      </c>
      <c r="D26" s="9">
        <f t="shared" si="6"/>
        <v>13862</v>
      </c>
      <c r="E26" s="66">
        <f t="shared" si="3"/>
        <v>90.819548872180462</v>
      </c>
      <c r="F26" s="66">
        <f t="shared" si="4"/>
        <v>87.137498196508446</v>
      </c>
      <c r="G26" s="77"/>
      <c r="H26" s="127">
        <v>414</v>
      </c>
      <c r="I26" s="119">
        <v>39</v>
      </c>
      <c r="J26" s="40" t="s">
        <v>40</v>
      </c>
      <c r="K26" s="163">
        <f t="shared" si="1"/>
        <v>16</v>
      </c>
      <c r="L26" s="40" t="s">
        <v>3</v>
      </c>
      <c r="M26" s="529">
        <v>9044</v>
      </c>
      <c r="N26" s="128">
        <f t="shared" si="2"/>
        <v>8388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77">
        <f t="shared" si="5"/>
        <v>11562</v>
      </c>
      <c r="D27" s="9">
        <f t="shared" si="6"/>
        <v>12771</v>
      </c>
      <c r="E27" s="66">
        <f t="shared" si="3"/>
        <v>81.051524710830705</v>
      </c>
      <c r="F27" s="66">
        <f t="shared" si="4"/>
        <v>90.533239370448669</v>
      </c>
      <c r="G27" s="77"/>
      <c r="H27" s="127">
        <v>325</v>
      </c>
      <c r="I27" s="119">
        <v>4</v>
      </c>
      <c r="J27" s="40" t="s">
        <v>12</v>
      </c>
      <c r="K27" s="163">
        <f t="shared" si="1"/>
        <v>11</v>
      </c>
      <c r="L27" s="40" t="s">
        <v>18</v>
      </c>
      <c r="M27" s="530">
        <v>8899</v>
      </c>
      <c r="N27" s="128">
        <f t="shared" si="2"/>
        <v>8153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7">
        <f t="shared" si="5"/>
        <v>8388</v>
      </c>
      <c r="D28" s="9">
        <f t="shared" si="6"/>
        <v>8924</v>
      </c>
      <c r="E28" s="66">
        <f t="shared" si="3"/>
        <v>92.746572313135772</v>
      </c>
      <c r="F28" s="66">
        <f t="shared" si="4"/>
        <v>93.993724787090997</v>
      </c>
      <c r="G28" s="88"/>
      <c r="H28" s="127">
        <v>170</v>
      </c>
      <c r="I28" s="119">
        <v>29</v>
      </c>
      <c r="J28" s="40" t="s">
        <v>57</v>
      </c>
      <c r="K28" s="253">
        <f t="shared" si="1"/>
        <v>26</v>
      </c>
      <c r="L28" s="103" t="s">
        <v>31</v>
      </c>
      <c r="M28" s="531">
        <v>8725</v>
      </c>
      <c r="N28" s="234">
        <f t="shared" si="2"/>
        <v>6949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18</v>
      </c>
      <c r="C29" s="277">
        <f t="shared" si="5"/>
        <v>8153</v>
      </c>
      <c r="D29" s="9">
        <f t="shared" si="6"/>
        <v>8299</v>
      </c>
      <c r="E29" s="66">
        <f t="shared" si="3"/>
        <v>91.617035621980008</v>
      </c>
      <c r="F29" s="66">
        <f t="shared" si="4"/>
        <v>98.24075189781901</v>
      </c>
      <c r="G29" s="87"/>
      <c r="H29" s="456">
        <v>97</v>
      </c>
      <c r="I29" s="119">
        <v>20</v>
      </c>
      <c r="J29" s="40" t="s">
        <v>25</v>
      </c>
      <c r="K29" s="161"/>
      <c r="L29" s="161" t="s">
        <v>205</v>
      </c>
      <c r="M29" s="532">
        <v>182423</v>
      </c>
      <c r="N29" s="242">
        <f>SUM(H44)</f>
        <v>180345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31</v>
      </c>
      <c r="C30" s="277">
        <f t="shared" si="5"/>
        <v>6949</v>
      </c>
      <c r="D30" s="9">
        <f t="shared" si="6"/>
        <v>8353</v>
      </c>
      <c r="E30" s="72">
        <f t="shared" si="3"/>
        <v>79.644699140401144</v>
      </c>
      <c r="F30" s="78">
        <f t="shared" si="4"/>
        <v>83.19166766431222</v>
      </c>
      <c r="G30" s="90"/>
      <c r="H30" s="127">
        <v>90</v>
      </c>
      <c r="I30" s="119">
        <v>18</v>
      </c>
      <c r="J30" s="40" t="s">
        <v>23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60</v>
      </c>
      <c r="C31" s="82">
        <f>SUM(H44)</f>
        <v>180345</v>
      </c>
      <c r="D31" s="82">
        <f>SUM(L14)</f>
        <v>186076</v>
      </c>
      <c r="E31" s="85">
        <f>SUM(N29/M29*100)</f>
        <v>98.860889251903544</v>
      </c>
      <c r="F31" s="78">
        <f t="shared" si="4"/>
        <v>96.920075668006618</v>
      </c>
      <c r="G31" s="86"/>
      <c r="H31" s="127">
        <v>72</v>
      </c>
      <c r="I31" s="119">
        <v>10</v>
      </c>
      <c r="J31" s="40" t="s">
        <v>17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36</v>
      </c>
      <c r="I32" s="119">
        <v>5</v>
      </c>
      <c r="J32" s="40" t="s">
        <v>13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14</v>
      </c>
      <c r="I33" s="119">
        <v>37</v>
      </c>
      <c r="J33" s="40" t="s">
        <v>38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13</v>
      </c>
      <c r="I34" s="119">
        <v>15</v>
      </c>
      <c r="J34" s="40" t="s">
        <v>21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7</v>
      </c>
      <c r="I35" s="119">
        <v>23</v>
      </c>
      <c r="J35" s="40" t="s">
        <v>28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24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27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33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37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180345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221</v>
      </c>
      <c r="I48" s="119"/>
      <c r="J48" s="263" t="s">
        <v>104</v>
      </c>
      <c r="K48" s="5"/>
      <c r="L48" s="446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6" t="s">
        <v>120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26527</v>
      </c>
      <c r="I50" s="119">
        <v>16</v>
      </c>
      <c r="J50" s="40" t="s">
        <v>3</v>
      </c>
      <c r="K50" s="444">
        <f>SUM(I50)</f>
        <v>16</v>
      </c>
      <c r="L50" s="447">
        <v>33584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5583</v>
      </c>
      <c r="I51" s="119">
        <v>38</v>
      </c>
      <c r="J51" s="40" t="s">
        <v>39</v>
      </c>
      <c r="K51" s="444">
        <f t="shared" ref="K51:K59" si="7">SUM(I51)</f>
        <v>38</v>
      </c>
      <c r="L51" s="448">
        <v>1723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3594</v>
      </c>
      <c r="I52" s="119">
        <v>34</v>
      </c>
      <c r="J52" s="40" t="s">
        <v>1</v>
      </c>
      <c r="K52" s="444">
        <f t="shared" si="7"/>
        <v>34</v>
      </c>
      <c r="L52" s="448">
        <v>773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47</v>
      </c>
      <c r="B53" s="74" t="s">
        <v>56</v>
      </c>
      <c r="C53" s="74" t="s">
        <v>221</v>
      </c>
      <c r="D53" s="74" t="s">
        <v>210</v>
      </c>
      <c r="E53" s="74" t="s">
        <v>54</v>
      </c>
      <c r="F53" s="74" t="s">
        <v>53</v>
      </c>
      <c r="G53" s="75" t="s">
        <v>55</v>
      </c>
      <c r="H53" s="127">
        <v>3144</v>
      </c>
      <c r="I53" s="119">
        <v>26</v>
      </c>
      <c r="J53" s="40" t="s">
        <v>31</v>
      </c>
      <c r="K53" s="444">
        <f t="shared" si="7"/>
        <v>26</v>
      </c>
      <c r="L53" s="448">
        <v>4676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26527</v>
      </c>
      <c r="D54" s="139">
        <f>SUM(L50)</f>
        <v>33584</v>
      </c>
      <c r="E54" s="66">
        <f t="shared" ref="E54:E63" si="8">SUM(N67/M67*100)</f>
        <v>84.335855535067083</v>
      </c>
      <c r="F54" s="66">
        <f t="shared" ref="F54:F61" si="9">SUM(C54/D54*100)</f>
        <v>78.987017627441631</v>
      </c>
      <c r="G54" s="77"/>
      <c r="H54" s="53">
        <v>2917</v>
      </c>
      <c r="I54" s="119">
        <v>33</v>
      </c>
      <c r="J54" s="40" t="s">
        <v>0</v>
      </c>
      <c r="K54" s="444">
        <f t="shared" si="7"/>
        <v>33</v>
      </c>
      <c r="L54" s="448">
        <v>698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39</v>
      </c>
      <c r="C55" s="52">
        <f t="shared" ref="C55:C63" si="10">SUM(H51)</f>
        <v>5583</v>
      </c>
      <c r="D55" s="139">
        <f t="shared" ref="D55:D63" si="11">SUM(L51)</f>
        <v>1723</v>
      </c>
      <c r="E55" s="66">
        <f t="shared" si="8"/>
        <v>90.70674248578392</v>
      </c>
      <c r="F55" s="66">
        <f t="shared" si="9"/>
        <v>324.02785838653512</v>
      </c>
      <c r="G55" s="77"/>
      <c r="H55" s="53">
        <v>1713</v>
      </c>
      <c r="I55" s="119">
        <v>25</v>
      </c>
      <c r="J55" s="40" t="s">
        <v>30</v>
      </c>
      <c r="K55" s="444">
        <f t="shared" si="7"/>
        <v>25</v>
      </c>
      <c r="L55" s="448">
        <v>2489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1</v>
      </c>
      <c r="C56" s="52">
        <f t="shared" si="10"/>
        <v>3594</v>
      </c>
      <c r="D56" s="139">
        <f t="shared" si="11"/>
        <v>773</v>
      </c>
      <c r="E56" s="66">
        <f t="shared" si="8"/>
        <v>88.217967599410898</v>
      </c>
      <c r="F56" s="66">
        <f t="shared" si="9"/>
        <v>464.94178525226391</v>
      </c>
      <c r="G56" s="77"/>
      <c r="H56" s="127">
        <v>1371</v>
      </c>
      <c r="I56" s="119">
        <v>22</v>
      </c>
      <c r="J56" s="40" t="s">
        <v>27</v>
      </c>
      <c r="K56" s="444">
        <f t="shared" si="7"/>
        <v>22</v>
      </c>
      <c r="L56" s="448">
        <v>0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31</v>
      </c>
      <c r="C57" s="52">
        <f t="shared" si="10"/>
        <v>3144</v>
      </c>
      <c r="D57" s="139">
        <f t="shared" si="11"/>
        <v>4676</v>
      </c>
      <c r="E57" s="66">
        <f t="shared" si="8"/>
        <v>57.624633431085051</v>
      </c>
      <c r="F57" s="66">
        <f t="shared" si="9"/>
        <v>67.236954662104367</v>
      </c>
      <c r="G57" s="77"/>
      <c r="H57" s="127">
        <v>672</v>
      </c>
      <c r="I57" s="119">
        <v>31</v>
      </c>
      <c r="J57" s="40" t="s">
        <v>128</v>
      </c>
      <c r="K57" s="444">
        <f t="shared" si="7"/>
        <v>31</v>
      </c>
      <c r="L57" s="448">
        <v>750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2917</v>
      </c>
      <c r="D58" s="139">
        <f t="shared" si="11"/>
        <v>698</v>
      </c>
      <c r="E58" s="66">
        <f t="shared" si="8"/>
        <v>167.64367816091954</v>
      </c>
      <c r="F58" s="66">
        <f t="shared" si="9"/>
        <v>417.90830945558736</v>
      </c>
      <c r="G58" s="87"/>
      <c r="H58" s="53">
        <v>560</v>
      </c>
      <c r="I58" s="119">
        <v>14</v>
      </c>
      <c r="J58" s="40" t="s">
        <v>20</v>
      </c>
      <c r="K58" s="444">
        <f t="shared" si="7"/>
        <v>14</v>
      </c>
      <c r="L58" s="448">
        <v>481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30</v>
      </c>
      <c r="C59" s="52">
        <f t="shared" si="10"/>
        <v>1713</v>
      </c>
      <c r="D59" s="139">
        <f t="shared" si="11"/>
        <v>2489</v>
      </c>
      <c r="E59" s="66">
        <f t="shared" si="8"/>
        <v>82.23715794527125</v>
      </c>
      <c r="F59" s="66">
        <f t="shared" si="9"/>
        <v>68.822820409803128</v>
      </c>
      <c r="G59" s="77"/>
      <c r="H59" s="550">
        <v>492</v>
      </c>
      <c r="I59" s="194">
        <v>40</v>
      </c>
      <c r="J59" s="103" t="s">
        <v>2</v>
      </c>
      <c r="K59" s="445">
        <f t="shared" si="7"/>
        <v>40</v>
      </c>
      <c r="L59" s="449">
        <v>362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0">
        <v>7</v>
      </c>
      <c r="B60" s="40" t="s">
        <v>27</v>
      </c>
      <c r="C60" s="128">
        <f t="shared" si="10"/>
        <v>1371</v>
      </c>
      <c r="D60" s="139">
        <f t="shared" si="11"/>
        <v>0</v>
      </c>
      <c r="E60" s="552" t="s">
        <v>236</v>
      </c>
      <c r="F60" s="552" t="s">
        <v>237</v>
      </c>
      <c r="G60" s="511"/>
      <c r="H60" s="535">
        <v>306</v>
      </c>
      <c r="I60" s="306">
        <v>24</v>
      </c>
      <c r="J60" s="551" t="s">
        <v>29</v>
      </c>
      <c r="K60" s="512" t="s">
        <v>8</v>
      </c>
      <c r="L60" s="549">
        <v>46778</v>
      </c>
      <c r="M60" s="513"/>
      <c r="N60" s="130"/>
      <c r="Q60" s="129"/>
      <c r="R60" s="513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71</v>
      </c>
      <c r="C61" s="52">
        <f t="shared" si="10"/>
        <v>672</v>
      </c>
      <c r="D61" s="139">
        <f t="shared" si="11"/>
        <v>750</v>
      </c>
      <c r="E61" s="66">
        <f t="shared" si="8"/>
        <v>104.02476780185759</v>
      </c>
      <c r="F61" s="66">
        <f t="shared" si="9"/>
        <v>89.600000000000009</v>
      </c>
      <c r="G61" s="88"/>
      <c r="H61" s="53">
        <v>299</v>
      </c>
      <c r="I61" s="119">
        <v>36</v>
      </c>
      <c r="J61" s="40" t="s">
        <v>5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20</v>
      </c>
      <c r="C62" s="52">
        <f t="shared" si="10"/>
        <v>560</v>
      </c>
      <c r="D62" s="139">
        <f t="shared" si="11"/>
        <v>481</v>
      </c>
      <c r="E62" s="66">
        <f t="shared" si="8"/>
        <v>84.337349397590373</v>
      </c>
      <c r="F62" s="66">
        <f>SUM(C62/D62*100)</f>
        <v>116.42411642411643</v>
      </c>
      <c r="G62" s="87"/>
      <c r="H62" s="53">
        <v>124</v>
      </c>
      <c r="I62" s="119">
        <v>1</v>
      </c>
      <c r="J62" s="40" t="s">
        <v>4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</v>
      </c>
      <c r="C63" s="52">
        <f t="shared" si="10"/>
        <v>492</v>
      </c>
      <c r="D63" s="139">
        <f t="shared" si="11"/>
        <v>362</v>
      </c>
      <c r="E63" s="72">
        <f t="shared" si="8"/>
        <v>122.08436724565756</v>
      </c>
      <c r="F63" s="66">
        <f>SUM(C63/D63*100)</f>
        <v>135.91160220994476</v>
      </c>
      <c r="G63" s="90"/>
      <c r="H63" s="53">
        <v>124</v>
      </c>
      <c r="I63" s="119">
        <v>15</v>
      </c>
      <c r="J63" s="40" t="s">
        <v>21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61</v>
      </c>
      <c r="C64" s="82">
        <f>SUM(H90)</f>
        <v>47784</v>
      </c>
      <c r="D64" s="82">
        <f>SUM(L60)</f>
        <v>46778</v>
      </c>
      <c r="E64" s="85">
        <f>SUM(N77/M77*100)</f>
        <v>88.676093976171927</v>
      </c>
      <c r="F64" s="85">
        <f>SUM(C64/D64*100)</f>
        <v>102.15058360767881</v>
      </c>
      <c r="G64" s="86"/>
      <c r="H64" s="169">
        <v>80</v>
      </c>
      <c r="I64" s="119">
        <v>9</v>
      </c>
      <c r="J64" s="458" t="s">
        <v>201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77</v>
      </c>
      <c r="I65" s="119">
        <v>13</v>
      </c>
      <c r="J65" s="40" t="s">
        <v>7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73</v>
      </c>
      <c r="I66" s="119">
        <v>19</v>
      </c>
      <c r="J66" s="40" t="s">
        <v>24</v>
      </c>
      <c r="K66" s="1"/>
      <c r="L66" s="264" t="s">
        <v>104</v>
      </c>
      <c r="M66" s="469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66</v>
      </c>
      <c r="I67" s="119">
        <v>37</v>
      </c>
      <c r="J67" s="40" t="s">
        <v>38</v>
      </c>
      <c r="K67" s="5">
        <f>SUM(I50)</f>
        <v>16</v>
      </c>
      <c r="L67" s="40" t="s">
        <v>3</v>
      </c>
      <c r="M67" s="239">
        <v>31454</v>
      </c>
      <c r="N67" s="128">
        <f>SUM(H50)</f>
        <v>26527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61</v>
      </c>
      <c r="I68" s="119">
        <v>17</v>
      </c>
      <c r="J68" s="40" t="s">
        <v>22</v>
      </c>
      <c r="K68" s="5">
        <f t="shared" ref="K68:K76" si="12">SUM(I51)</f>
        <v>38</v>
      </c>
      <c r="L68" s="40" t="s">
        <v>39</v>
      </c>
      <c r="M68" s="240">
        <v>6155</v>
      </c>
      <c r="N68" s="128">
        <f t="shared" ref="N68:N76" si="13">SUM(H51)</f>
        <v>5583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1</v>
      </c>
      <c r="I69" s="119">
        <v>18</v>
      </c>
      <c r="J69" s="40" t="s">
        <v>23</v>
      </c>
      <c r="K69" s="5">
        <f t="shared" si="12"/>
        <v>34</v>
      </c>
      <c r="L69" s="40" t="s">
        <v>1</v>
      </c>
      <c r="M69" s="240">
        <v>4074</v>
      </c>
      <c r="N69" s="128">
        <f t="shared" si="13"/>
        <v>3594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2</v>
      </c>
      <c r="J70" s="40" t="s">
        <v>6</v>
      </c>
      <c r="K70" s="5">
        <f t="shared" si="12"/>
        <v>26</v>
      </c>
      <c r="L70" s="40" t="s">
        <v>31</v>
      </c>
      <c r="M70" s="240">
        <v>5456</v>
      </c>
      <c r="N70" s="128">
        <f t="shared" si="13"/>
        <v>3144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3</v>
      </c>
      <c r="J71" s="40" t="s">
        <v>11</v>
      </c>
      <c r="K71" s="5">
        <f t="shared" si="12"/>
        <v>33</v>
      </c>
      <c r="L71" s="40" t="s">
        <v>0</v>
      </c>
      <c r="M71" s="240">
        <v>1740</v>
      </c>
      <c r="N71" s="128">
        <f t="shared" si="13"/>
        <v>2917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4</v>
      </c>
      <c r="J72" s="40" t="s">
        <v>12</v>
      </c>
      <c r="K72" s="5">
        <f t="shared" si="12"/>
        <v>25</v>
      </c>
      <c r="L72" s="40" t="s">
        <v>30</v>
      </c>
      <c r="M72" s="240">
        <v>2083</v>
      </c>
      <c r="N72" s="128">
        <f t="shared" si="13"/>
        <v>1713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5</v>
      </c>
      <c r="J73" s="40" t="s">
        <v>13</v>
      </c>
      <c r="K73" s="5">
        <f t="shared" si="12"/>
        <v>22</v>
      </c>
      <c r="L73" s="40" t="s">
        <v>27</v>
      </c>
      <c r="M73" s="240">
        <v>0</v>
      </c>
      <c r="N73" s="128">
        <f t="shared" si="13"/>
        <v>1371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6</v>
      </c>
      <c r="J74" s="40" t="s">
        <v>14</v>
      </c>
      <c r="K74" s="5">
        <f t="shared" si="12"/>
        <v>31</v>
      </c>
      <c r="L74" s="40" t="s">
        <v>71</v>
      </c>
      <c r="M74" s="240">
        <v>646</v>
      </c>
      <c r="N74" s="128">
        <f t="shared" si="13"/>
        <v>672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7</v>
      </c>
      <c r="J75" s="40" t="s">
        <v>15</v>
      </c>
      <c r="K75" s="5">
        <f t="shared" si="12"/>
        <v>14</v>
      </c>
      <c r="L75" s="40" t="s">
        <v>20</v>
      </c>
      <c r="M75" s="240">
        <v>664</v>
      </c>
      <c r="N75" s="128">
        <f t="shared" si="13"/>
        <v>560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8</v>
      </c>
      <c r="J76" s="40" t="s">
        <v>16</v>
      </c>
      <c r="K76" s="18">
        <f t="shared" si="12"/>
        <v>40</v>
      </c>
      <c r="L76" s="103" t="s">
        <v>2</v>
      </c>
      <c r="M76" s="241">
        <v>403</v>
      </c>
      <c r="N76" s="234">
        <f t="shared" si="13"/>
        <v>492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10</v>
      </c>
      <c r="J77" s="40" t="s">
        <v>17</v>
      </c>
      <c r="K77" s="5"/>
      <c r="L77" s="161" t="s">
        <v>69</v>
      </c>
      <c r="M77" s="412">
        <v>53886</v>
      </c>
      <c r="N77" s="242">
        <f>SUM(H90)</f>
        <v>47784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11</v>
      </c>
      <c r="J78" s="40" t="s">
        <v>18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400">
        <v>0</v>
      </c>
      <c r="I79" s="119">
        <v>12</v>
      </c>
      <c r="J79" s="40" t="s">
        <v>19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76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23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47784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56" sqref="H56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226</v>
      </c>
      <c r="I2" s="5"/>
      <c r="J2" s="255" t="s">
        <v>122</v>
      </c>
      <c r="K2" s="117"/>
      <c r="L2" s="435" t="s">
        <v>229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120</v>
      </c>
      <c r="I3" s="5"/>
      <c r="J3" s="202" t="s">
        <v>10</v>
      </c>
      <c r="K3" s="117"/>
      <c r="L3" s="436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20918</v>
      </c>
      <c r="I4" s="119">
        <v>33</v>
      </c>
      <c r="J4" s="225" t="s">
        <v>0</v>
      </c>
      <c r="K4" s="167">
        <f>SUM(I4)</f>
        <v>33</v>
      </c>
      <c r="L4" s="428">
        <v>19382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19054</v>
      </c>
      <c r="I5" s="119">
        <v>34</v>
      </c>
      <c r="J5" s="225" t="s">
        <v>1</v>
      </c>
      <c r="K5" s="167">
        <f t="shared" ref="K5:K13" si="0">SUM(I5)</f>
        <v>34</v>
      </c>
      <c r="L5" s="429">
        <v>27243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9607</v>
      </c>
      <c r="I6" s="119">
        <v>40</v>
      </c>
      <c r="J6" s="225" t="s">
        <v>2</v>
      </c>
      <c r="K6" s="167">
        <f t="shared" si="0"/>
        <v>40</v>
      </c>
      <c r="L6" s="429">
        <v>10866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7258</v>
      </c>
      <c r="I7" s="119">
        <v>9</v>
      </c>
      <c r="J7" s="477" t="s">
        <v>200</v>
      </c>
      <c r="K7" s="167">
        <f t="shared" si="0"/>
        <v>9</v>
      </c>
      <c r="L7" s="429">
        <v>6517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6116</v>
      </c>
      <c r="I8" s="119">
        <v>24</v>
      </c>
      <c r="J8" s="225" t="s">
        <v>29</v>
      </c>
      <c r="K8" s="167">
        <f t="shared" si="0"/>
        <v>24</v>
      </c>
      <c r="L8" s="429">
        <v>7775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5255</v>
      </c>
      <c r="I9" s="119">
        <v>13</v>
      </c>
      <c r="J9" s="225" t="s">
        <v>7</v>
      </c>
      <c r="K9" s="167">
        <f t="shared" si="0"/>
        <v>13</v>
      </c>
      <c r="L9" s="429">
        <v>8132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3354</v>
      </c>
      <c r="I10" s="119">
        <v>36</v>
      </c>
      <c r="J10" s="225" t="s">
        <v>5</v>
      </c>
      <c r="K10" s="167">
        <f t="shared" si="0"/>
        <v>36</v>
      </c>
      <c r="L10" s="429">
        <v>4409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2820</v>
      </c>
      <c r="I11" s="119">
        <v>12</v>
      </c>
      <c r="J11" s="225" t="s">
        <v>19</v>
      </c>
      <c r="K11" s="167">
        <f t="shared" si="0"/>
        <v>12</v>
      </c>
      <c r="L11" s="429">
        <v>2665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400">
        <v>2321</v>
      </c>
      <c r="I12" s="119">
        <v>25</v>
      </c>
      <c r="J12" s="225" t="s">
        <v>30</v>
      </c>
      <c r="K12" s="167">
        <f t="shared" si="0"/>
        <v>25</v>
      </c>
      <c r="L12" s="429">
        <v>1975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1986</v>
      </c>
      <c r="I13" s="194">
        <v>16</v>
      </c>
      <c r="J13" s="305" t="s">
        <v>3</v>
      </c>
      <c r="K13" s="254">
        <f t="shared" si="0"/>
        <v>16</v>
      </c>
      <c r="L13" s="437">
        <v>1289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996</v>
      </c>
      <c r="I14" s="306">
        <v>17</v>
      </c>
      <c r="J14" s="534" t="s">
        <v>22</v>
      </c>
      <c r="K14" s="117" t="s">
        <v>8</v>
      </c>
      <c r="L14" s="438">
        <v>96334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905</v>
      </c>
      <c r="I15" s="119">
        <v>22</v>
      </c>
      <c r="J15" s="225" t="s">
        <v>27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826</v>
      </c>
      <c r="I16" s="119">
        <v>38</v>
      </c>
      <c r="J16" s="225" t="s">
        <v>39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577</v>
      </c>
      <c r="I17" s="119">
        <v>21</v>
      </c>
      <c r="J17" s="225" t="s">
        <v>26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552</v>
      </c>
      <c r="I18" s="119">
        <v>31</v>
      </c>
      <c r="J18" s="119" t="s">
        <v>183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546</v>
      </c>
      <c r="I19" s="119">
        <v>6</v>
      </c>
      <c r="J19" s="225" t="s">
        <v>14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473</v>
      </c>
      <c r="I20" s="119">
        <v>26</v>
      </c>
      <c r="J20" s="225" t="s">
        <v>31</v>
      </c>
      <c r="K20" s="167">
        <f>SUM(I4)</f>
        <v>33</v>
      </c>
      <c r="L20" s="225" t="s">
        <v>0</v>
      </c>
      <c r="M20" s="439">
        <v>23943</v>
      </c>
      <c r="N20" s="128">
        <f>SUM(H4)</f>
        <v>20918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47</v>
      </c>
      <c r="B21" s="74" t="s">
        <v>56</v>
      </c>
      <c r="C21" s="74" t="s">
        <v>221</v>
      </c>
      <c r="D21" s="74" t="s">
        <v>210</v>
      </c>
      <c r="E21" s="74" t="s">
        <v>54</v>
      </c>
      <c r="F21" s="74" t="s">
        <v>53</v>
      </c>
      <c r="G21" s="75" t="s">
        <v>55</v>
      </c>
      <c r="H21" s="127">
        <v>283</v>
      </c>
      <c r="I21" s="119">
        <v>14</v>
      </c>
      <c r="J21" s="225" t="s">
        <v>20</v>
      </c>
      <c r="K21" s="167">
        <f t="shared" ref="K21:K29" si="1">SUM(I5)</f>
        <v>34</v>
      </c>
      <c r="L21" s="225" t="s">
        <v>1</v>
      </c>
      <c r="M21" s="440">
        <v>29052</v>
      </c>
      <c r="N21" s="128">
        <f t="shared" ref="N21:N29" si="2">SUM(H5)</f>
        <v>19054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20918</v>
      </c>
      <c r="D22" s="139">
        <f>SUM(L4)</f>
        <v>19382</v>
      </c>
      <c r="E22" s="70">
        <f t="shared" ref="E22:E31" si="3">SUM(N20/M20*100)</f>
        <v>87.36582717286889</v>
      </c>
      <c r="F22" s="66">
        <f t="shared" ref="F22:F32" si="4">SUM(C22/D22*100)</f>
        <v>107.92487875348262</v>
      </c>
      <c r="G22" s="77"/>
      <c r="H22" s="127">
        <v>180</v>
      </c>
      <c r="I22" s="119">
        <v>18</v>
      </c>
      <c r="J22" s="225" t="s">
        <v>23</v>
      </c>
      <c r="K22" s="167">
        <f t="shared" si="1"/>
        <v>40</v>
      </c>
      <c r="L22" s="225" t="s">
        <v>2</v>
      </c>
      <c r="M22" s="440">
        <v>15904</v>
      </c>
      <c r="N22" s="128">
        <f t="shared" si="2"/>
        <v>9607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19054</v>
      </c>
      <c r="D23" s="139">
        <f t="shared" ref="D23:D31" si="6">SUM(L5)</f>
        <v>27243</v>
      </c>
      <c r="E23" s="70">
        <f t="shared" si="3"/>
        <v>65.585846069117451</v>
      </c>
      <c r="F23" s="66">
        <f t="shared" si="4"/>
        <v>69.940902250119294</v>
      </c>
      <c r="G23" s="77"/>
      <c r="H23" s="400">
        <v>110</v>
      </c>
      <c r="I23" s="119">
        <v>2</v>
      </c>
      <c r="J23" s="225" t="s">
        <v>6</v>
      </c>
      <c r="K23" s="167">
        <f t="shared" si="1"/>
        <v>9</v>
      </c>
      <c r="L23" s="477" t="s">
        <v>199</v>
      </c>
      <c r="M23" s="440">
        <v>8010</v>
      </c>
      <c r="N23" s="128">
        <f t="shared" si="2"/>
        <v>7258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9607</v>
      </c>
      <c r="D24" s="139">
        <f t="shared" si="6"/>
        <v>10866</v>
      </c>
      <c r="E24" s="70">
        <f t="shared" si="3"/>
        <v>60.406187122736419</v>
      </c>
      <c r="F24" s="66">
        <f t="shared" si="4"/>
        <v>88.413399595067176</v>
      </c>
      <c r="G24" s="77"/>
      <c r="H24" s="127">
        <v>80</v>
      </c>
      <c r="I24" s="119">
        <v>11</v>
      </c>
      <c r="J24" s="225" t="s">
        <v>18</v>
      </c>
      <c r="K24" s="167">
        <f t="shared" si="1"/>
        <v>24</v>
      </c>
      <c r="L24" s="225" t="s">
        <v>29</v>
      </c>
      <c r="M24" s="440">
        <v>8489</v>
      </c>
      <c r="N24" s="128">
        <f t="shared" si="2"/>
        <v>6116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77" t="s">
        <v>199</v>
      </c>
      <c r="C25" s="52">
        <f t="shared" si="5"/>
        <v>7258</v>
      </c>
      <c r="D25" s="139">
        <f t="shared" si="6"/>
        <v>6517</v>
      </c>
      <c r="E25" s="70">
        <f t="shared" si="3"/>
        <v>90.611735330836453</v>
      </c>
      <c r="F25" s="66">
        <f t="shared" si="4"/>
        <v>111.37026239067056</v>
      </c>
      <c r="G25" s="77"/>
      <c r="H25" s="127">
        <v>40</v>
      </c>
      <c r="I25" s="119">
        <v>28</v>
      </c>
      <c r="J25" s="225" t="s">
        <v>33</v>
      </c>
      <c r="K25" s="167">
        <f t="shared" si="1"/>
        <v>13</v>
      </c>
      <c r="L25" s="225" t="s">
        <v>7</v>
      </c>
      <c r="M25" s="440">
        <v>7855</v>
      </c>
      <c r="N25" s="128">
        <f t="shared" si="2"/>
        <v>5255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29</v>
      </c>
      <c r="C26" s="52">
        <f t="shared" si="5"/>
        <v>6116</v>
      </c>
      <c r="D26" s="139">
        <f t="shared" si="6"/>
        <v>7775</v>
      </c>
      <c r="E26" s="70">
        <f t="shared" si="3"/>
        <v>72.046177406054895</v>
      </c>
      <c r="F26" s="66">
        <f t="shared" si="4"/>
        <v>78.662379421221857</v>
      </c>
      <c r="G26" s="87"/>
      <c r="H26" s="127">
        <v>30</v>
      </c>
      <c r="I26" s="119">
        <v>29</v>
      </c>
      <c r="J26" s="225" t="s">
        <v>116</v>
      </c>
      <c r="K26" s="167">
        <f t="shared" si="1"/>
        <v>36</v>
      </c>
      <c r="L26" s="225" t="s">
        <v>5</v>
      </c>
      <c r="M26" s="440">
        <v>4225</v>
      </c>
      <c r="N26" s="128">
        <f t="shared" si="2"/>
        <v>3354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7</v>
      </c>
      <c r="C27" s="52">
        <f t="shared" si="5"/>
        <v>5255</v>
      </c>
      <c r="D27" s="139">
        <f t="shared" si="6"/>
        <v>8132</v>
      </c>
      <c r="E27" s="70">
        <f t="shared" si="3"/>
        <v>66.900063653723734</v>
      </c>
      <c r="F27" s="66">
        <f t="shared" si="4"/>
        <v>64.621249385145106</v>
      </c>
      <c r="G27" s="91"/>
      <c r="H27" s="127">
        <v>27</v>
      </c>
      <c r="I27" s="119">
        <v>5</v>
      </c>
      <c r="J27" s="225" t="s">
        <v>13</v>
      </c>
      <c r="K27" s="167">
        <f t="shared" si="1"/>
        <v>12</v>
      </c>
      <c r="L27" s="225" t="s">
        <v>19</v>
      </c>
      <c r="M27" s="440">
        <v>2650</v>
      </c>
      <c r="N27" s="128">
        <f t="shared" si="2"/>
        <v>2820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3354</v>
      </c>
      <c r="D28" s="139">
        <f t="shared" si="6"/>
        <v>4409</v>
      </c>
      <c r="E28" s="70">
        <f t="shared" si="3"/>
        <v>79.384615384615387</v>
      </c>
      <c r="F28" s="66">
        <f t="shared" si="4"/>
        <v>76.071671580857341</v>
      </c>
      <c r="G28" s="77"/>
      <c r="H28" s="127">
        <v>21</v>
      </c>
      <c r="I28" s="119">
        <v>27</v>
      </c>
      <c r="J28" s="225" t="s">
        <v>32</v>
      </c>
      <c r="K28" s="167">
        <f t="shared" si="1"/>
        <v>25</v>
      </c>
      <c r="L28" s="225" t="s">
        <v>30</v>
      </c>
      <c r="M28" s="440">
        <v>3070</v>
      </c>
      <c r="N28" s="128">
        <f t="shared" si="2"/>
        <v>2321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19</v>
      </c>
      <c r="C29" s="52">
        <f t="shared" si="5"/>
        <v>2820</v>
      </c>
      <c r="D29" s="139">
        <f t="shared" si="6"/>
        <v>2665</v>
      </c>
      <c r="E29" s="70">
        <f t="shared" si="3"/>
        <v>106.41509433962264</v>
      </c>
      <c r="F29" s="66">
        <f t="shared" si="4"/>
        <v>105.81613508442777</v>
      </c>
      <c r="G29" s="88"/>
      <c r="H29" s="127">
        <v>20</v>
      </c>
      <c r="I29" s="119">
        <v>39</v>
      </c>
      <c r="J29" s="225" t="s">
        <v>40</v>
      </c>
      <c r="K29" s="254">
        <f t="shared" si="1"/>
        <v>16</v>
      </c>
      <c r="L29" s="305" t="s">
        <v>3</v>
      </c>
      <c r="M29" s="441">
        <v>1071</v>
      </c>
      <c r="N29" s="128">
        <f t="shared" si="2"/>
        <v>1986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30</v>
      </c>
      <c r="C30" s="52">
        <f t="shared" si="5"/>
        <v>2321</v>
      </c>
      <c r="D30" s="139">
        <f t="shared" si="6"/>
        <v>1975</v>
      </c>
      <c r="E30" s="70">
        <f t="shared" si="3"/>
        <v>75.602605863192181</v>
      </c>
      <c r="F30" s="66">
        <f t="shared" si="4"/>
        <v>117.51898734177215</v>
      </c>
      <c r="G30" s="87"/>
      <c r="H30" s="127">
        <v>16</v>
      </c>
      <c r="I30" s="119">
        <v>32</v>
      </c>
      <c r="J30" s="225" t="s">
        <v>36</v>
      </c>
      <c r="K30" s="161"/>
      <c r="L30" s="454" t="s">
        <v>129</v>
      </c>
      <c r="M30" s="442">
        <v>110014</v>
      </c>
      <c r="N30" s="128">
        <f>SUM(H44)</f>
        <v>84394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3</v>
      </c>
      <c r="C31" s="52">
        <f t="shared" si="5"/>
        <v>1986</v>
      </c>
      <c r="D31" s="139">
        <f t="shared" si="6"/>
        <v>1289</v>
      </c>
      <c r="E31" s="71">
        <f t="shared" si="3"/>
        <v>185.43417366946778</v>
      </c>
      <c r="F31" s="78">
        <f t="shared" si="4"/>
        <v>154.07292474786655</v>
      </c>
      <c r="G31" s="90"/>
      <c r="H31" s="127">
        <v>13</v>
      </c>
      <c r="I31" s="119">
        <v>15</v>
      </c>
      <c r="J31" s="225" t="s">
        <v>21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61</v>
      </c>
      <c r="C32" s="82">
        <f>SUM(H44)</f>
        <v>84394</v>
      </c>
      <c r="D32" s="82">
        <f>SUM(L14)</f>
        <v>96334</v>
      </c>
      <c r="E32" s="83">
        <f>SUM(N30/M30*100)</f>
        <v>76.712054829385352</v>
      </c>
      <c r="F32" s="78">
        <f t="shared" si="4"/>
        <v>87.605622106421407</v>
      </c>
      <c r="G32" s="86"/>
      <c r="H32" s="128">
        <v>5</v>
      </c>
      <c r="I32" s="119">
        <v>4</v>
      </c>
      <c r="J32" s="225" t="s">
        <v>12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4</v>
      </c>
      <c r="I33" s="119">
        <v>20</v>
      </c>
      <c r="J33" s="225" t="s">
        <v>25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553">
        <v>1</v>
      </c>
      <c r="I34" s="119">
        <v>23</v>
      </c>
      <c r="J34" s="225" t="s">
        <v>28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1</v>
      </c>
      <c r="J35" s="225" t="s">
        <v>4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400">
        <v>0</v>
      </c>
      <c r="I36" s="119">
        <v>3</v>
      </c>
      <c r="J36" s="225" t="s">
        <v>11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7</v>
      </c>
      <c r="J37" s="225" t="s">
        <v>15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8</v>
      </c>
      <c r="J38" s="225" t="s">
        <v>16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10</v>
      </c>
      <c r="J39" s="225" t="s">
        <v>17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400">
        <v>0</v>
      </c>
      <c r="I40" s="119">
        <v>19</v>
      </c>
      <c r="J40" s="225" t="s">
        <v>24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84394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221</v>
      </c>
      <c r="I48" s="5"/>
      <c r="J48" s="251" t="s">
        <v>125</v>
      </c>
      <c r="K48" s="117"/>
      <c r="L48" s="414" t="s">
        <v>229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73698</v>
      </c>
      <c r="I50" s="225">
        <v>36</v>
      </c>
      <c r="J50" s="225" t="s">
        <v>5</v>
      </c>
      <c r="K50" s="170">
        <f>SUM(I50)</f>
        <v>36</v>
      </c>
      <c r="L50" s="415">
        <v>68845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26692</v>
      </c>
      <c r="I51" s="225">
        <v>17</v>
      </c>
      <c r="J51" s="224" t="s">
        <v>22</v>
      </c>
      <c r="K51" s="170">
        <f t="shared" ref="K51:K59" si="7">SUM(I51)</f>
        <v>17</v>
      </c>
      <c r="L51" s="415">
        <v>24774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17140</v>
      </c>
      <c r="I52" s="225">
        <v>16</v>
      </c>
      <c r="J52" s="224" t="s">
        <v>3</v>
      </c>
      <c r="K52" s="170">
        <f t="shared" si="7"/>
        <v>16</v>
      </c>
      <c r="L52" s="415">
        <v>17815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14862</v>
      </c>
      <c r="I53" s="225">
        <v>26</v>
      </c>
      <c r="J53" s="224" t="s">
        <v>31</v>
      </c>
      <c r="K53" s="170">
        <f t="shared" si="7"/>
        <v>26</v>
      </c>
      <c r="L53" s="415">
        <v>15983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47</v>
      </c>
      <c r="B54" s="74" t="s">
        <v>56</v>
      </c>
      <c r="C54" s="74" t="s">
        <v>221</v>
      </c>
      <c r="D54" s="74" t="s">
        <v>210</v>
      </c>
      <c r="E54" s="74" t="s">
        <v>54</v>
      </c>
      <c r="F54" s="74" t="s">
        <v>53</v>
      </c>
      <c r="G54" s="75" t="s">
        <v>55</v>
      </c>
      <c r="H54" s="127">
        <v>13265</v>
      </c>
      <c r="I54" s="225">
        <v>24</v>
      </c>
      <c r="J54" s="224" t="s">
        <v>29</v>
      </c>
      <c r="K54" s="170">
        <f t="shared" si="7"/>
        <v>24</v>
      </c>
      <c r="L54" s="415">
        <v>14356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73698</v>
      </c>
      <c r="D55" s="9">
        <f t="shared" ref="D55:D64" si="8">SUM(L50)</f>
        <v>68845</v>
      </c>
      <c r="E55" s="66">
        <f>SUM(N66/M66*100)</f>
        <v>98.174988010870152</v>
      </c>
      <c r="F55" s="66">
        <f t="shared" ref="F55:F65" si="9">SUM(C55/D55*100)</f>
        <v>107.04916842181713</v>
      </c>
      <c r="G55" s="77"/>
      <c r="H55" s="127">
        <v>12050</v>
      </c>
      <c r="I55" s="225">
        <v>40</v>
      </c>
      <c r="J55" s="224" t="s">
        <v>2</v>
      </c>
      <c r="K55" s="170">
        <f t="shared" si="7"/>
        <v>40</v>
      </c>
      <c r="L55" s="415">
        <v>12269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22</v>
      </c>
      <c r="C56" s="52">
        <f t="shared" ref="C56:C64" si="10">SUM(H51)</f>
        <v>26692</v>
      </c>
      <c r="D56" s="9">
        <f t="shared" si="8"/>
        <v>24774</v>
      </c>
      <c r="E56" s="66">
        <f t="shared" ref="E56:E65" si="11">SUM(N67/M67*100)</f>
        <v>114.17572076311062</v>
      </c>
      <c r="F56" s="66">
        <f t="shared" si="9"/>
        <v>107.7419875676112</v>
      </c>
      <c r="G56" s="77"/>
      <c r="H56" s="127">
        <v>11333</v>
      </c>
      <c r="I56" s="224">
        <v>25</v>
      </c>
      <c r="J56" s="224" t="s">
        <v>30</v>
      </c>
      <c r="K56" s="170">
        <f t="shared" si="7"/>
        <v>25</v>
      </c>
      <c r="L56" s="415">
        <v>6714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17140</v>
      </c>
      <c r="D57" s="9">
        <f t="shared" si="8"/>
        <v>17815</v>
      </c>
      <c r="E57" s="66">
        <f t="shared" si="11"/>
        <v>102.91821784556264</v>
      </c>
      <c r="F57" s="66">
        <f t="shared" si="9"/>
        <v>96.211058097109188</v>
      </c>
      <c r="G57" s="77"/>
      <c r="H57" s="400">
        <v>7256</v>
      </c>
      <c r="I57" s="225">
        <v>38</v>
      </c>
      <c r="J57" s="224" t="s">
        <v>39</v>
      </c>
      <c r="K57" s="170">
        <f t="shared" si="7"/>
        <v>38</v>
      </c>
      <c r="L57" s="415">
        <v>7653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31</v>
      </c>
      <c r="C58" s="52">
        <f t="shared" si="10"/>
        <v>14862</v>
      </c>
      <c r="D58" s="9">
        <f t="shared" si="8"/>
        <v>15983</v>
      </c>
      <c r="E58" s="66">
        <f t="shared" si="11"/>
        <v>93.149482920714505</v>
      </c>
      <c r="F58" s="66">
        <f t="shared" si="9"/>
        <v>92.98629794156291</v>
      </c>
      <c r="G58" s="77"/>
      <c r="H58" s="520">
        <v>5979</v>
      </c>
      <c r="I58" s="305">
        <v>37</v>
      </c>
      <c r="J58" s="227" t="s">
        <v>38</v>
      </c>
      <c r="K58" s="170">
        <f t="shared" si="7"/>
        <v>37</v>
      </c>
      <c r="L58" s="413">
        <v>4877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29</v>
      </c>
      <c r="C59" s="52">
        <f t="shared" si="10"/>
        <v>13265</v>
      </c>
      <c r="D59" s="9">
        <f t="shared" si="8"/>
        <v>14356</v>
      </c>
      <c r="E59" s="66">
        <f t="shared" si="11"/>
        <v>100.04525228146919</v>
      </c>
      <c r="F59" s="66">
        <f t="shared" si="9"/>
        <v>92.400390080802453</v>
      </c>
      <c r="G59" s="87"/>
      <c r="H59" s="520">
        <v>4090</v>
      </c>
      <c r="I59" s="305">
        <v>33</v>
      </c>
      <c r="J59" s="227" t="s">
        <v>0</v>
      </c>
      <c r="K59" s="170">
        <f t="shared" si="7"/>
        <v>33</v>
      </c>
      <c r="L59" s="413">
        <v>7832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12050</v>
      </c>
      <c r="D60" s="9">
        <f t="shared" si="8"/>
        <v>12269</v>
      </c>
      <c r="E60" s="66">
        <f t="shared" si="11"/>
        <v>108.98073618522204</v>
      </c>
      <c r="F60" s="66">
        <f t="shared" si="9"/>
        <v>98.215013448528808</v>
      </c>
      <c r="G60" s="77"/>
      <c r="H60" s="537">
        <v>3275</v>
      </c>
      <c r="I60" s="307">
        <v>15</v>
      </c>
      <c r="J60" s="307" t="s">
        <v>21</v>
      </c>
      <c r="K60" s="117" t="s">
        <v>8</v>
      </c>
      <c r="L60" s="417">
        <v>200265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30</v>
      </c>
      <c r="C61" s="52">
        <f t="shared" si="10"/>
        <v>11333</v>
      </c>
      <c r="D61" s="9">
        <f t="shared" si="8"/>
        <v>6714</v>
      </c>
      <c r="E61" s="66">
        <f t="shared" si="11"/>
        <v>175.13521866790296</v>
      </c>
      <c r="F61" s="66">
        <f t="shared" si="9"/>
        <v>168.79654453380994</v>
      </c>
      <c r="G61" s="77"/>
      <c r="H61" s="127">
        <v>1918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39</v>
      </c>
      <c r="C62" s="52">
        <f t="shared" si="10"/>
        <v>7256</v>
      </c>
      <c r="D62" s="9">
        <f t="shared" si="8"/>
        <v>7653</v>
      </c>
      <c r="E62" s="66">
        <f t="shared" si="11"/>
        <v>65.91569767441861</v>
      </c>
      <c r="F62" s="66">
        <f t="shared" si="9"/>
        <v>94.812491833267998</v>
      </c>
      <c r="G62" s="88"/>
      <c r="H62" s="127">
        <v>1891</v>
      </c>
      <c r="I62" s="225">
        <v>30</v>
      </c>
      <c r="J62" s="224" t="s">
        <v>119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38</v>
      </c>
      <c r="C63" s="52">
        <f t="shared" si="10"/>
        <v>5979</v>
      </c>
      <c r="D63" s="9">
        <f t="shared" si="8"/>
        <v>4877</v>
      </c>
      <c r="E63" s="66">
        <f t="shared" si="11"/>
        <v>126.53968253968253</v>
      </c>
      <c r="F63" s="66">
        <f t="shared" si="9"/>
        <v>122.59585810949353</v>
      </c>
      <c r="G63" s="87"/>
      <c r="H63" s="127">
        <v>1798</v>
      </c>
      <c r="I63" s="224">
        <v>39</v>
      </c>
      <c r="J63" s="224" t="s">
        <v>40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0</v>
      </c>
      <c r="C64" s="52">
        <f t="shared" si="10"/>
        <v>4090</v>
      </c>
      <c r="D64" s="9">
        <f t="shared" si="8"/>
        <v>7832</v>
      </c>
      <c r="E64" s="72">
        <f t="shared" si="11"/>
        <v>46.823125357756155</v>
      </c>
      <c r="F64" s="66">
        <f t="shared" si="9"/>
        <v>52.221654749744637</v>
      </c>
      <c r="G64" s="90"/>
      <c r="H64" s="553">
        <v>1690</v>
      </c>
      <c r="I64" s="224">
        <v>18</v>
      </c>
      <c r="J64" s="224" t="s">
        <v>23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61</v>
      </c>
      <c r="C65" s="82">
        <f>SUM(H90)</f>
        <v>203257</v>
      </c>
      <c r="D65" s="82">
        <f>SUM(L60)</f>
        <v>200265</v>
      </c>
      <c r="E65" s="85">
        <f t="shared" si="11"/>
        <v>97.536361935016387</v>
      </c>
      <c r="F65" s="85">
        <f t="shared" si="9"/>
        <v>101.4940204229396</v>
      </c>
      <c r="G65" s="86"/>
      <c r="H65" s="128">
        <v>1357</v>
      </c>
      <c r="I65" s="224">
        <v>23</v>
      </c>
      <c r="J65" s="224" t="s">
        <v>28</v>
      </c>
      <c r="K65" s="1"/>
      <c r="L65" s="265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400">
        <v>1283</v>
      </c>
      <c r="I66" s="225">
        <v>35</v>
      </c>
      <c r="J66" s="224" t="s">
        <v>37</v>
      </c>
      <c r="K66" s="163">
        <f>SUM(I50)</f>
        <v>36</v>
      </c>
      <c r="L66" s="225" t="s">
        <v>5</v>
      </c>
      <c r="M66" s="427">
        <v>75068</v>
      </c>
      <c r="N66" s="128">
        <f>SUM(H50)</f>
        <v>73698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400">
        <v>1244</v>
      </c>
      <c r="I67" s="225">
        <v>14</v>
      </c>
      <c r="J67" s="224" t="s">
        <v>20</v>
      </c>
      <c r="K67" s="163">
        <f t="shared" ref="K67:K75" si="12">SUM(I51)</f>
        <v>17</v>
      </c>
      <c r="L67" s="224" t="s">
        <v>22</v>
      </c>
      <c r="M67" s="425">
        <v>23378</v>
      </c>
      <c r="N67" s="128">
        <f t="shared" ref="N67:N75" si="13">SUM(H51)</f>
        <v>26692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1044</v>
      </c>
      <c r="I68" s="225">
        <v>29</v>
      </c>
      <c r="J68" s="224" t="s">
        <v>116</v>
      </c>
      <c r="K68" s="163">
        <f t="shared" si="12"/>
        <v>16</v>
      </c>
      <c r="L68" s="224" t="s">
        <v>3</v>
      </c>
      <c r="M68" s="425">
        <v>16654</v>
      </c>
      <c r="N68" s="128">
        <f t="shared" si="13"/>
        <v>17140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348</v>
      </c>
      <c r="I69" s="224">
        <v>13</v>
      </c>
      <c r="J69" s="224" t="s">
        <v>7</v>
      </c>
      <c r="K69" s="163">
        <f t="shared" si="12"/>
        <v>26</v>
      </c>
      <c r="L69" s="224" t="s">
        <v>31</v>
      </c>
      <c r="M69" s="425">
        <v>15955</v>
      </c>
      <c r="N69" s="128">
        <f t="shared" si="13"/>
        <v>14862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320</v>
      </c>
      <c r="I70" s="224">
        <v>1</v>
      </c>
      <c r="J70" s="224" t="s">
        <v>4</v>
      </c>
      <c r="K70" s="163">
        <f t="shared" si="12"/>
        <v>24</v>
      </c>
      <c r="L70" s="224" t="s">
        <v>29</v>
      </c>
      <c r="M70" s="425">
        <v>13259</v>
      </c>
      <c r="N70" s="128">
        <f t="shared" si="13"/>
        <v>13265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268">
        <v>289</v>
      </c>
      <c r="I71" s="224">
        <v>21</v>
      </c>
      <c r="J71" s="224" t="s">
        <v>26</v>
      </c>
      <c r="K71" s="163">
        <f t="shared" si="12"/>
        <v>40</v>
      </c>
      <c r="L71" s="224" t="s">
        <v>2</v>
      </c>
      <c r="M71" s="425">
        <v>11057</v>
      </c>
      <c r="N71" s="128">
        <f t="shared" si="13"/>
        <v>12050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250</v>
      </c>
      <c r="I72" s="224">
        <v>22</v>
      </c>
      <c r="J72" s="224" t="s">
        <v>27</v>
      </c>
      <c r="K72" s="163">
        <f t="shared" si="12"/>
        <v>25</v>
      </c>
      <c r="L72" s="224" t="s">
        <v>30</v>
      </c>
      <c r="M72" s="425">
        <v>6471</v>
      </c>
      <c r="N72" s="128">
        <f t="shared" si="13"/>
        <v>11333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78</v>
      </c>
      <c r="I73" s="224">
        <v>28</v>
      </c>
      <c r="J73" s="224" t="s">
        <v>33</v>
      </c>
      <c r="K73" s="163">
        <f t="shared" si="12"/>
        <v>38</v>
      </c>
      <c r="L73" s="224" t="s">
        <v>39</v>
      </c>
      <c r="M73" s="425">
        <v>11008</v>
      </c>
      <c r="N73" s="128">
        <f t="shared" si="13"/>
        <v>7256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39</v>
      </c>
      <c r="I74" s="224">
        <v>27</v>
      </c>
      <c r="J74" s="224" t="s">
        <v>32</v>
      </c>
      <c r="K74" s="163">
        <f t="shared" si="12"/>
        <v>37</v>
      </c>
      <c r="L74" s="227" t="s">
        <v>38</v>
      </c>
      <c r="M74" s="426">
        <v>4725</v>
      </c>
      <c r="N74" s="128">
        <f t="shared" si="13"/>
        <v>5979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35</v>
      </c>
      <c r="I75" s="224">
        <v>9</v>
      </c>
      <c r="J75" s="458" t="s">
        <v>200</v>
      </c>
      <c r="K75" s="163">
        <f t="shared" si="12"/>
        <v>33</v>
      </c>
      <c r="L75" s="227" t="s">
        <v>0</v>
      </c>
      <c r="M75" s="426">
        <v>8735</v>
      </c>
      <c r="N75" s="234">
        <f t="shared" si="13"/>
        <v>4090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22</v>
      </c>
      <c r="I76" s="224">
        <v>4</v>
      </c>
      <c r="J76" s="224" t="s">
        <v>12</v>
      </c>
      <c r="K76" s="5"/>
      <c r="L76" s="454" t="s">
        <v>129</v>
      </c>
      <c r="M76" s="466">
        <v>208391</v>
      </c>
      <c r="N76" s="242">
        <f>SUM(H90)</f>
        <v>203257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11</v>
      </c>
      <c r="I77" s="224">
        <v>20</v>
      </c>
      <c r="J77" s="224" t="s">
        <v>25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452">
        <v>0</v>
      </c>
      <c r="I78" s="224">
        <v>2</v>
      </c>
      <c r="J78" s="224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3</v>
      </c>
      <c r="J79" s="224" t="s">
        <v>11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5</v>
      </c>
      <c r="J80" s="224" t="s">
        <v>13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6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7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8</v>
      </c>
      <c r="J83" s="224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11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>
      <c r="H90" s="164">
        <f>SUM(H50:H89)</f>
        <v>203257</v>
      </c>
      <c r="I90" s="5"/>
      <c r="J90" s="10" t="s">
        <v>51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55" sqref="H55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6" t="s">
        <v>230</v>
      </c>
      <c r="B1" s="577"/>
      <c r="C1" s="577"/>
      <c r="D1" s="577"/>
      <c r="E1" s="577"/>
      <c r="F1" s="577"/>
      <c r="G1" s="577"/>
      <c r="I1" s="146" t="s">
        <v>74</v>
      </c>
    </row>
    <row r="2" spans="1:12">
      <c r="A2" s="1"/>
      <c r="B2" s="1"/>
      <c r="C2" s="1"/>
      <c r="D2" s="1"/>
      <c r="E2" s="1"/>
      <c r="F2" s="1"/>
      <c r="G2" s="1"/>
      <c r="I2" s="404" t="s">
        <v>221</v>
      </c>
      <c r="J2" s="404" t="s">
        <v>211</v>
      </c>
      <c r="K2" s="408" t="s">
        <v>210</v>
      </c>
      <c r="L2" s="408" t="s">
        <v>207</v>
      </c>
    </row>
    <row r="3" spans="1:12">
      <c r="I3" s="40" t="s">
        <v>84</v>
      </c>
      <c r="J3" s="405">
        <v>161799</v>
      </c>
      <c r="K3" s="40" t="s">
        <v>84</v>
      </c>
      <c r="L3" s="409">
        <v>170450</v>
      </c>
    </row>
    <row r="4" spans="1:12">
      <c r="I4" s="18" t="s">
        <v>86</v>
      </c>
      <c r="J4" s="405">
        <v>118788</v>
      </c>
      <c r="K4" s="18" t="s">
        <v>86</v>
      </c>
      <c r="L4" s="409">
        <v>116671</v>
      </c>
    </row>
    <row r="5" spans="1:12">
      <c r="I5" s="18" t="s">
        <v>87</v>
      </c>
      <c r="J5" s="405">
        <v>101499</v>
      </c>
      <c r="K5" s="18" t="s">
        <v>87</v>
      </c>
      <c r="L5" s="409">
        <v>99644</v>
      </c>
    </row>
    <row r="6" spans="1:12">
      <c r="I6" s="18" t="s">
        <v>113</v>
      </c>
      <c r="J6" s="405">
        <v>93867</v>
      </c>
      <c r="K6" s="18" t="s">
        <v>113</v>
      </c>
      <c r="L6" s="409">
        <v>80728</v>
      </c>
    </row>
    <row r="7" spans="1:12">
      <c r="I7" s="18" t="s">
        <v>115</v>
      </c>
      <c r="J7" s="405">
        <v>82506</v>
      </c>
      <c r="K7" s="18" t="s">
        <v>115</v>
      </c>
      <c r="L7" s="409">
        <v>74174</v>
      </c>
    </row>
    <row r="8" spans="1:12">
      <c r="I8" s="18" t="s">
        <v>105</v>
      </c>
      <c r="J8" s="405">
        <v>80917</v>
      </c>
      <c r="K8" s="18" t="s">
        <v>105</v>
      </c>
      <c r="L8" s="409">
        <v>87221</v>
      </c>
    </row>
    <row r="9" spans="1:12">
      <c r="I9" s="18" t="s">
        <v>107</v>
      </c>
      <c r="J9" s="405">
        <v>70256</v>
      </c>
      <c r="K9" s="18" t="s">
        <v>107</v>
      </c>
      <c r="L9" s="409">
        <v>54906</v>
      </c>
    </row>
    <row r="10" spans="1:12">
      <c r="I10" s="18" t="s">
        <v>110</v>
      </c>
      <c r="J10" s="405">
        <v>57388</v>
      </c>
      <c r="K10" s="18" t="s">
        <v>110</v>
      </c>
      <c r="L10" s="409">
        <v>51591</v>
      </c>
    </row>
    <row r="11" spans="1:12">
      <c r="I11" s="18" t="s">
        <v>108</v>
      </c>
      <c r="J11" s="405">
        <v>52151</v>
      </c>
      <c r="K11" s="18" t="s">
        <v>108</v>
      </c>
      <c r="L11" s="409">
        <v>49657</v>
      </c>
    </row>
    <row r="12" spans="1:12" ht="14.25" thickBot="1">
      <c r="I12" s="18" t="s">
        <v>152</v>
      </c>
      <c r="J12" s="406">
        <v>48068</v>
      </c>
      <c r="K12" s="18" t="s">
        <v>152</v>
      </c>
      <c r="L12" s="410">
        <v>50368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215</v>
      </c>
      <c r="J13" s="443">
        <v>1218815</v>
      </c>
      <c r="K13" s="35" t="s">
        <v>8</v>
      </c>
      <c r="L13" s="174">
        <v>1196234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9</v>
      </c>
      <c r="J22" s="4"/>
      <c r="L22" s="22"/>
    </row>
    <row r="23" spans="9:14">
      <c r="I23" s="457" t="s">
        <v>227</v>
      </c>
      <c r="K23" s="480" t="s">
        <v>227</v>
      </c>
      <c r="L23" s="22" t="s">
        <v>70</v>
      </c>
      <c r="M23" s="8"/>
    </row>
    <row r="24" spans="9:14">
      <c r="I24" s="405">
        <f t="shared" ref="I24:I33" si="0">SUM(J3)</f>
        <v>161799</v>
      </c>
      <c r="J24" s="40" t="s">
        <v>84</v>
      </c>
      <c r="K24" s="405">
        <f>SUM(I24)</f>
        <v>161799</v>
      </c>
      <c r="L24" s="516">
        <v>169938</v>
      </c>
      <c r="M24" s="141"/>
      <c r="N24" s="1"/>
    </row>
    <row r="25" spans="9:14">
      <c r="I25" s="405">
        <f t="shared" si="0"/>
        <v>118788</v>
      </c>
      <c r="J25" s="18" t="s">
        <v>86</v>
      </c>
      <c r="K25" s="405">
        <f t="shared" ref="K25:K33" si="1">SUM(I25)</f>
        <v>118788</v>
      </c>
      <c r="L25" s="516">
        <v>116297</v>
      </c>
      <c r="M25" s="177"/>
      <c r="N25" s="1"/>
    </row>
    <row r="26" spans="9:14">
      <c r="I26" s="405">
        <f t="shared" si="0"/>
        <v>101499</v>
      </c>
      <c r="J26" s="18" t="s">
        <v>87</v>
      </c>
      <c r="K26" s="405">
        <f t="shared" si="1"/>
        <v>101499</v>
      </c>
      <c r="L26" s="516">
        <v>102504</v>
      </c>
      <c r="M26" s="141"/>
      <c r="N26" s="1"/>
    </row>
    <row r="27" spans="9:14">
      <c r="I27" s="405">
        <f t="shared" si="0"/>
        <v>93867</v>
      </c>
      <c r="J27" s="18" t="s">
        <v>113</v>
      </c>
      <c r="K27" s="405">
        <f t="shared" si="1"/>
        <v>93867</v>
      </c>
      <c r="L27" s="516">
        <v>77194</v>
      </c>
      <c r="M27" s="141"/>
      <c r="N27" s="1"/>
    </row>
    <row r="28" spans="9:14">
      <c r="I28" s="405">
        <f t="shared" si="0"/>
        <v>82506</v>
      </c>
      <c r="J28" s="18" t="s">
        <v>115</v>
      </c>
      <c r="K28" s="405">
        <f t="shared" si="1"/>
        <v>82506</v>
      </c>
      <c r="L28" s="516">
        <v>85292</v>
      </c>
      <c r="M28" s="141"/>
      <c r="N28" s="2"/>
    </row>
    <row r="29" spans="9:14">
      <c r="I29" s="405">
        <f t="shared" si="0"/>
        <v>80917</v>
      </c>
      <c r="J29" s="18" t="s">
        <v>105</v>
      </c>
      <c r="K29" s="405">
        <f t="shared" si="1"/>
        <v>80917</v>
      </c>
      <c r="L29" s="516">
        <v>83449</v>
      </c>
      <c r="M29" s="141"/>
      <c r="N29" s="1"/>
    </row>
    <row r="30" spans="9:14">
      <c r="I30" s="405">
        <f t="shared" si="0"/>
        <v>70256</v>
      </c>
      <c r="J30" s="18" t="s">
        <v>107</v>
      </c>
      <c r="K30" s="405">
        <f t="shared" si="1"/>
        <v>70256</v>
      </c>
      <c r="L30" s="516">
        <v>66282</v>
      </c>
      <c r="M30" s="141"/>
      <c r="N30" s="1"/>
    </row>
    <row r="31" spans="9:14">
      <c r="I31" s="405">
        <f t="shared" si="0"/>
        <v>57388</v>
      </c>
      <c r="J31" s="18" t="s">
        <v>110</v>
      </c>
      <c r="K31" s="405">
        <f t="shared" si="1"/>
        <v>57388</v>
      </c>
      <c r="L31" s="516">
        <v>47160</v>
      </c>
      <c r="M31" s="141"/>
      <c r="N31" s="1"/>
    </row>
    <row r="32" spans="9:14">
      <c r="I32" s="405">
        <f t="shared" si="0"/>
        <v>52151</v>
      </c>
      <c r="J32" s="18" t="s">
        <v>108</v>
      </c>
      <c r="K32" s="405">
        <f t="shared" si="1"/>
        <v>52151</v>
      </c>
      <c r="L32" s="516">
        <v>51646</v>
      </c>
      <c r="M32" s="141"/>
      <c r="N32" s="37"/>
    </row>
    <row r="33" spans="8:14">
      <c r="I33" s="405">
        <f t="shared" si="0"/>
        <v>48068</v>
      </c>
      <c r="J33" s="18" t="s">
        <v>152</v>
      </c>
      <c r="K33" s="405">
        <f t="shared" si="1"/>
        <v>48068</v>
      </c>
      <c r="L33" s="517">
        <v>48838</v>
      </c>
      <c r="M33" s="141"/>
      <c r="N33" s="37"/>
    </row>
    <row r="34" spans="8:14" ht="14.25" thickBot="1">
      <c r="H34" s="8"/>
      <c r="I34" s="171">
        <f>SUM(J13-(I24+I25+I26+I27+I28+I29+I30+I31+I32+I33))</f>
        <v>351576</v>
      </c>
      <c r="J34" s="108" t="s">
        <v>131</v>
      </c>
      <c r="K34" s="171">
        <f>SUM(I34)</f>
        <v>351576</v>
      </c>
      <c r="L34" s="171" t="s">
        <v>85</v>
      </c>
    </row>
    <row r="35" spans="8:14" ht="15.75" thickTop="1" thickBot="1">
      <c r="H35" s="8"/>
      <c r="I35" s="460">
        <f>SUM(I24:I34)</f>
        <v>1218815</v>
      </c>
      <c r="J35" s="190" t="s">
        <v>8</v>
      </c>
      <c r="K35" s="172">
        <f>SUM(J13)</f>
        <v>1218815</v>
      </c>
      <c r="L35" s="192">
        <v>1195148</v>
      </c>
    </row>
    <row r="36" spans="8:14" ht="14.25" thickTop="1"/>
    <row r="37" spans="8:14">
      <c r="I37" s="457" t="s">
        <v>207</v>
      </c>
      <c r="J37" s="65"/>
      <c r="K37" s="480" t="s">
        <v>207</v>
      </c>
    </row>
    <row r="38" spans="8:14">
      <c r="I38" s="409">
        <f>SUM(L3)</f>
        <v>170450</v>
      </c>
      <c r="J38" s="40" t="s">
        <v>84</v>
      </c>
      <c r="K38" s="409">
        <f>SUM(I38)</f>
        <v>170450</v>
      </c>
    </row>
    <row r="39" spans="8:14">
      <c r="I39" s="409">
        <f t="shared" ref="I39:I47" si="2">SUM(L4)</f>
        <v>116671</v>
      </c>
      <c r="J39" s="18" t="s">
        <v>86</v>
      </c>
      <c r="K39" s="409">
        <f t="shared" ref="K39:K47" si="3">SUM(I39)</f>
        <v>116671</v>
      </c>
    </row>
    <row r="40" spans="8:14">
      <c r="I40" s="409">
        <f t="shared" si="2"/>
        <v>99644</v>
      </c>
      <c r="J40" s="18" t="s">
        <v>87</v>
      </c>
      <c r="K40" s="409">
        <f t="shared" si="3"/>
        <v>99644</v>
      </c>
    </row>
    <row r="41" spans="8:14">
      <c r="I41" s="409">
        <f t="shared" si="2"/>
        <v>80728</v>
      </c>
      <c r="J41" s="18" t="s">
        <v>113</v>
      </c>
      <c r="K41" s="409">
        <f t="shared" si="3"/>
        <v>80728</v>
      </c>
    </row>
    <row r="42" spans="8:14">
      <c r="I42" s="409">
        <f t="shared" si="2"/>
        <v>74174</v>
      </c>
      <c r="J42" s="18" t="s">
        <v>115</v>
      </c>
      <c r="K42" s="409">
        <f t="shared" si="3"/>
        <v>74174</v>
      </c>
    </row>
    <row r="43" spans="8:14">
      <c r="I43" s="409">
        <f>SUM(L8)</f>
        <v>87221</v>
      </c>
      <c r="J43" s="18" t="s">
        <v>105</v>
      </c>
      <c r="K43" s="409">
        <f t="shared" si="3"/>
        <v>87221</v>
      </c>
    </row>
    <row r="44" spans="8:14">
      <c r="I44" s="409">
        <f t="shared" si="2"/>
        <v>54906</v>
      </c>
      <c r="J44" s="18" t="s">
        <v>107</v>
      </c>
      <c r="K44" s="409">
        <f t="shared" si="3"/>
        <v>54906</v>
      </c>
    </row>
    <row r="45" spans="8:14">
      <c r="I45" s="409">
        <f>SUM(L10)</f>
        <v>51591</v>
      </c>
      <c r="J45" s="18" t="s">
        <v>110</v>
      </c>
      <c r="K45" s="409">
        <f t="shared" si="3"/>
        <v>51591</v>
      </c>
    </row>
    <row r="46" spans="8:14">
      <c r="I46" s="409">
        <f t="shared" si="2"/>
        <v>49657</v>
      </c>
      <c r="J46" s="18" t="s">
        <v>108</v>
      </c>
      <c r="K46" s="409">
        <f t="shared" si="3"/>
        <v>49657</v>
      </c>
      <c r="M46" s="8"/>
    </row>
    <row r="47" spans="8:14">
      <c r="I47" s="409">
        <f t="shared" si="2"/>
        <v>50368</v>
      </c>
      <c r="J47" s="18" t="s">
        <v>152</v>
      </c>
      <c r="K47" s="521">
        <f t="shared" si="3"/>
        <v>50368</v>
      </c>
      <c r="M47" s="8"/>
    </row>
    <row r="48" spans="8:14" ht="14.25" thickBot="1">
      <c r="I48" s="157">
        <f>SUM(L13-(I38+I39+I40+I41+I42+I43+I44+I45+I46+I47))</f>
        <v>360824</v>
      </c>
      <c r="J48" s="103" t="s">
        <v>131</v>
      </c>
      <c r="K48" s="157">
        <f>SUM(I48)</f>
        <v>360824</v>
      </c>
    </row>
    <row r="49" spans="1:12" ht="15" thickTop="1" thickBot="1">
      <c r="I49" s="514">
        <f>SUM(I38:I48)</f>
        <v>1196234</v>
      </c>
      <c r="J49" s="459" t="s">
        <v>194</v>
      </c>
      <c r="K49" s="173">
        <f>SUM(L13)</f>
        <v>1196234</v>
      </c>
      <c r="L49" s="8"/>
    </row>
    <row r="50" spans="1:12" ht="15" thickTop="1" thickBot="1"/>
    <row r="51" spans="1:12">
      <c r="A51" s="40" t="s">
        <v>47</v>
      </c>
      <c r="B51" s="28" t="s">
        <v>49</v>
      </c>
      <c r="C51" s="74" t="s">
        <v>221</v>
      </c>
      <c r="D51" s="74" t="s">
        <v>210</v>
      </c>
      <c r="E51" s="28" t="s">
        <v>42</v>
      </c>
      <c r="F51" s="28" t="s">
        <v>50</v>
      </c>
      <c r="G51" s="28" t="s">
        <v>64</v>
      </c>
      <c r="I51" s="8"/>
    </row>
    <row r="52" spans="1:12">
      <c r="A52" s="28">
        <v>1</v>
      </c>
      <c r="B52" s="40" t="s">
        <v>84</v>
      </c>
      <c r="C52" s="6">
        <f t="shared" ref="C52:C61" si="4">SUM(J3)</f>
        <v>161799</v>
      </c>
      <c r="D52" s="6">
        <f t="shared" ref="D52:D61" si="5">SUM(I38)</f>
        <v>170450</v>
      </c>
      <c r="E52" s="41">
        <f t="shared" ref="E52:E61" si="6">SUM(K24/L24*100)</f>
        <v>95.210606221092391</v>
      </c>
      <c r="F52" s="41">
        <f t="shared" ref="F52:F62" si="7">SUM(C52/D52*100)</f>
        <v>94.924611322968616</v>
      </c>
      <c r="G52" s="40"/>
      <c r="I52" s="8"/>
      <c r="K52" s="8"/>
    </row>
    <row r="53" spans="1:12">
      <c r="A53" s="28">
        <v>2</v>
      </c>
      <c r="B53" s="18" t="s">
        <v>86</v>
      </c>
      <c r="C53" s="6">
        <f t="shared" si="4"/>
        <v>118788</v>
      </c>
      <c r="D53" s="6">
        <f t="shared" si="5"/>
        <v>116671</v>
      </c>
      <c r="E53" s="41">
        <f t="shared" si="6"/>
        <v>102.14192971443804</v>
      </c>
      <c r="F53" s="41">
        <f t="shared" si="7"/>
        <v>101.81450403270735</v>
      </c>
      <c r="G53" s="40"/>
      <c r="I53" s="8"/>
    </row>
    <row r="54" spans="1:12">
      <c r="A54" s="28">
        <v>3</v>
      </c>
      <c r="B54" s="18" t="s">
        <v>87</v>
      </c>
      <c r="C54" s="6">
        <f t="shared" si="4"/>
        <v>101499</v>
      </c>
      <c r="D54" s="6">
        <f t="shared" si="5"/>
        <v>99644</v>
      </c>
      <c r="E54" s="41">
        <f t="shared" si="6"/>
        <v>99.019550456567558</v>
      </c>
      <c r="F54" s="41">
        <f t="shared" si="7"/>
        <v>101.86162739352093</v>
      </c>
      <c r="G54" s="40"/>
      <c r="I54" s="8"/>
    </row>
    <row r="55" spans="1:12" s="58" customFormat="1">
      <c r="A55" s="249">
        <v>4</v>
      </c>
      <c r="B55" s="18" t="s">
        <v>113</v>
      </c>
      <c r="C55" s="452">
        <f t="shared" si="4"/>
        <v>93867</v>
      </c>
      <c r="D55" s="452">
        <f t="shared" si="5"/>
        <v>80728</v>
      </c>
      <c r="E55" s="230">
        <f t="shared" si="6"/>
        <v>121.59882892452781</v>
      </c>
      <c r="F55" s="230">
        <f t="shared" si="7"/>
        <v>116.27564166088592</v>
      </c>
      <c r="G55" s="407"/>
    </row>
    <row r="56" spans="1:12">
      <c r="A56" s="28">
        <v>5</v>
      </c>
      <c r="B56" s="18" t="s">
        <v>115</v>
      </c>
      <c r="C56" s="6">
        <f t="shared" si="4"/>
        <v>82506</v>
      </c>
      <c r="D56" s="452">
        <f t="shared" si="5"/>
        <v>74174</v>
      </c>
      <c r="E56" s="41">
        <f t="shared" si="6"/>
        <v>96.733574074942553</v>
      </c>
      <c r="F56" s="41">
        <f t="shared" si="7"/>
        <v>111.23304662010946</v>
      </c>
      <c r="G56" s="40"/>
    </row>
    <row r="57" spans="1:12">
      <c r="A57" s="28">
        <v>6</v>
      </c>
      <c r="B57" s="18" t="s">
        <v>105</v>
      </c>
      <c r="C57" s="6">
        <f t="shared" si="4"/>
        <v>80917</v>
      </c>
      <c r="D57" s="6">
        <f t="shared" si="5"/>
        <v>87221</v>
      </c>
      <c r="E57" s="41">
        <f t="shared" si="6"/>
        <v>96.965811453702273</v>
      </c>
      <c r="F57" s="41">
        <f t="shared" si="7"/>
        <v>92.772382797720738</v>
      </c>
      <c r="G57" s="40"/>
    </row>
    <row r="58" spans="1:12" s="58" customFormat="1">
      <c r="A58" s="249">
        <v>7</v>
      </c>
      <c r="B58" s="18" t="s">
        <v>107</v>
      </c>
      <c r="C58" s="452">
        <f t="shared" si="4"/>
        <v>70256</v>
      </c>
      <c r="D58" s="452">
        <f t="shared" si="5"/>
        <v>54906</v>
      </c>
      <c r="E58" s="230">
        <f t="shared" si="6"/>
        <v>105.99559458073082</v>
      </c>
      <c r="F58" s="230">
        <f t="shared" si="7"/>
        <v>127.95687174443596</v>
      </c>
      <c r="G58" s="407"/>
    </row>
    <row r="59" spans="1:12">
      <c r="A59" s="28">
        <v>8</v>
      </c>
      <c r="B59" s="18" t="s">
        <v>110</v>
      </c>
      <c r="C59" s="6">
        <f t="shared" si="4"/>
        <v>57388</v>
      </c>
      <c r="D59" s="6">
        <f t="shared" si="5"/>
        <v>51591</v>
      </c>
      <c r="E59" s="41">
        <f t="shared" si="6"/>
        <v>121.68787107718406</v>
      </c>
      <c r="F59" s="41">
        <f t="shared" si="7"/>
        <v>111.23645597100268</v>
      </c>
      <c r="G59" s="40"/>
    </row>
    <row r="60" spans="1:12">
      <c r="A60" s="28">
        <v>9</v>
      </c>
      <c r="B60" s="18" t="s">
        <v>108</v>
      </c>
      <c r="C60" s="6">
        <f t="shared" si="4"/>
        <v>52151</v>
      </c>
      <c r="D60" s="6">
        <f t="shared" si="5"/>
        <v>49657</v>
      </c>
      <c r="E60" s="41">
        <f t="shared" si="6"/>
        <v>100.97781047903031</v>
      </c>
      <c r="F60" s="41">
        <f t="shared" si="7"/>
        <v>105.02245403467789</v>
      </c>
      <c r="G60" s="40"/>
    </row>
    <row r="61" spans="1:12" ht="14.25" thickBot="1">
      <c r="A61" s="108">
        <v>10</v>
      </c>
      <c r="B61" s="18" t="s">
        <v>152</v>
      </c>
      <c r="C61" s="111">
        <f t="shared" si="4"/>
        <v>48068</v>
      </c>
      <c r="D61" s="111">
        <f t="shared" si="5"/>
        <v>50368</v>
      </c>
      <c r="E61" s="102">
        <f t="shared" si="6"/>
        <v>98.42335885990417</v>
      </c>
      <c r="F61" s="102">
        <f t="shared" si="7"/>
        <v>95.433608640406604</v>
      </c>
      <c r="G61" s="103"/>
    </row>
    <row r="62" spans="1:12" ht="14.25" thickTop="1">
      <c r="A62" s="188"/>
      <c r="B62" s="161" t="s">
        <v>82</v>
      </c>
      <c r="C62" s="189">
        <f>SUM(J13)</f>
        <v>1218815</v>
      </c>
      <c r="D62" s="189">
        <f>SUM(L13)</f>
        <v>1196234</v>
      </c>
      <c r="E62" s="191">
        <f>SUM(C62/L35)*100</f>
        <v>101.9802568384836</v>
      </c>
      <c r="F62" s="191">
        <f t="shared" si="7"/>
        <v>101.88767415070966</v>
      </c>
      <c r="G62" s="198">
        <v>56.2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H50" sqref="H50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8"/>
      <c r="B1" s="579"/>
      <c r="C1" s="579"/>
      <c r="D1" s="579"/>
      <c r="E1" s="579"/>
      <c r="F1" s="579"/>
      <c r="G1" s="579"/>
      <c r="H1" s="42"/>
      <c r="I1" s="42"/>
    </row>
    <row r="19" spans="1:9">
      <c r="I19" s="51"/>
    </row>
    <row r="20" spans="1:9" ht="14.25" thickBot="1"/>
    <row r="21" spans="1:9">
      <c r="A21" s="92" t="s">
        <v>48</v>
      </c>
      <c r="B21" s="93" t="s">
        <v>49</v>
      </c>
      <c r="C21" s="74" t="s">
        <v>221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9">
      <c r="A22" s="95">
        <v>1</v>
      </c>
      <c r="B22" s="7" t="s">
        <v>84</v>
      </c>
      <c r="C22" s="9">
        <v>15341</v>
      </c>
      <c r="D22" s="9">
        <v>17039</v>
      </c>
      <c r="E22" s="109">
        <v>92.7</v>
      </c>
      <c r="F22" s="41">
        <f>SUM(C22/D22*100)</f>
        <v>90.034626445213917</v>
      </c>
      <c r="G22" s="96"/>
    </row>
    <row r="23" spans="1:9">
      <c r="A23" s="95">
        <v>2</v>
      </c>
      <c r="B23" s="7" t="s">
        <v>107</v>
      </c>
      <c r="C23" s="9">
        <v>13243</v>
      </c>
      <c r="D23" s="9">
        <v>11572</v>
      </c>
      <c r="E23" s="109">
        <v>131.4</v>
      </c>
      <c r="F23" s="41">
        <f>SUM(C23/D23*100)</f>
        <v>114.44002765295539</v>
      </c>
      <c r="G23" s="96"/>
    </row>
    <row r="24" spans="1:9">
      <c r="A24" s="95">
        <v>3</v>
      </c>
      <c r="B24" s="7" t="s">
        <v>151</v>
      </c>
      <c r="C24" s="9">
        <v>10215</v>
      </c>
      <c r="D24" s="9">
        <v>9476</v>
      </c>
      <c r="E24" s="109">
        <v>108.6</v>
      </c>
      <c r="F24" s="41">
        <f t="shared" ref="F24:F32" si="0">SUM(C24/D24*100)</f>
        <v>107.79864921907978</v>
      </c>
      <c r="G24" s="96"/>
    </row>
    <row r="25" spans="1:9">
      <c r="A25" s="95">
        <v>4</v>
      </c>
      <c r="B25" s="7" t="s">
        <v>208</v>
      </c>
      <c r="C25" s="9">
        <v>8259</v>
      </c>
      <c r="D25" s="9">
        <v>6264</v>
      </c>
      <c r="E25" s="109">
        <v>110.6</v>
      </c>
      <c r="F25" s="41">
        <f t="shared" si="0"/>
        <v>131.84865900383141</v>
      </c>
      <c r="G25" s="96"/>
    </row>
    <row r="26" spans="1:9" ht="13.5" customHeight="1">
      <c r="A26" s="95">
        <v>5</v>
      </c>
      <c r="B26" s="7" t="s">
        <v>114</v>
      </c>
      <c r="C26" s="9">
        <v>5705</v>
      </c>
      <c r="D26" s="6">
        <v>4680</v>
      </c>
      <c r="E26" s="109">
        <v>98.1</v>
      </c>
      <c r="F26" s="41">
        <f t="shared" si="0"/>
        <v>121.90170940170941</v>
      </c>
      <c r="G26" s="96"/>
    </row>
    <row r="27" spans="1:9" ht="13.5" customHeight="1">
      <c r="A27" s="95">
        <v>6</v>
      </c>
      <c r="B27" s="7" t="s">
        <v>105</v>
      </c>
      <c r="C27" s="9">
        <v>5351</v>
      </c>
      <c r="D27" s="9">
        <v>4099</v>
      </c>
      <c r="E27" s="109">
        <v>101.9</v>
      </c>
      <c r="F27" s="41">
        <f t="shared" si="0"/>
        <v>130.54403513051963</v>
      </c>
      <c r="G27" s="96"/>
    </row>
    <row r="28" spans="1:9" ht="13.5" customHeight="1">
      <c r="A28" s="95">
        <v>7</v>
      </c>
      <c r="B28" s="7" t="s">
        <v>115</v>
      </c>
      <c r="C28" s="101">
        <v>5124</v>
      </c>
      <c r="D28" s="101">
        <v>5222</v>
      </c>
      <c r="E28" s="109">
        <v>100.7</v>
      </c>
      <c r="F28" s="41">
        <f t="shared" si="0"/>
        <v>98.123324396782834</v>
      </c>
      <c r="G28" s="96"/>
    </row>
    <row r="29" spans="1:9" ht="13.5" customHeight="1">
      <c r="A29" s="95">
        <v>8</v>
      </c>
      <c r="B29" s="7" t="s">
        <v>87</v>
      </c>
      <c r="C29" s="101">
        <v>3067</v>
      </c>
      <c r="D29" s="101">
        <v>3333</v>
      </c>
      <c r="E29" s="109">
        <v>97.2</v>
      </c>
      <c r="F29" s="41">
        <f t="shared" si="0"/>
        <v>92.019201920192017</v>
      </c>
      <c r="G29" s="96"/>
    </row>
    <row r="30" spans="1:9" ht="13.5" customHeight="1">
      <c r="A30" s="95">
        <v>9</v>
      </c>
      <c r="B30" s="7" t="s">
        <v>86</v>
      </c>
      <c r="C30" s="101">
        <v>2967</v>
      </c>
      <c r="D30" s="101">
        <v>2438</v>
      </c>
      <c r="E30" s="109">
        <v>105.1</v>
      </c>
      <c r="F30" s="41">
        <f t="shared" si="0"/>
        <v>121.69811320754718</v>
      </c>
      <c r="G30" s="96"/>
    </row>
    <row r="31" spans="1:9" ht="13.5" customHeight="1" thickBot="1">
      <c r="A31" s="97">
        <v>10</v>
      </c>
      <c r="B31" s="7" t="s">
        <v>108</v>
      </c>
      <c r="C31" s="98">
        <v>2741</v>
      </c>
      <c r="D31" s="98">
        <v>2872</v>
      </c>
      <c r="E31" s="110">
        <v>91.8</v>
      </c>
      <c r="F31" s="41">
        <f t="shared" si="0"/>
        <v>95.438718662952652</v>
      </c>
      <c r="G31" s="99"/>
    </row>
    <row r="32" spans="1:9" ht="13.5" customHeight="1" thickBot="1">
      <c r="A32" s="80"/>
      <c r="B32" s="81" t="s">
        <v>58</v>
      </c>
      <c r="C32" s="82">
        <v>83735</v>
      </c>
      <c r="D32" s="82">
        <v>80836</v>
      </c>
      <c r="E32" s="83">
        <v>104.5</v>
      </c>
      <c r="F32" s="107">
        <f t="shared" si="0"/>
        <v>103.5862734425256</v>
      </c>
      <c r="G32" s="121">
        <v>71.5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48</v>
      </c>
      <c r="B53" s="93" t="s">
        <v>49</v>
      </c>
      <c r="C53" s="74" t="s">
        <v>221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11">
      <c r="A54" s="95">
        <v>1</v>
      </c>
      <c r="B54" s="7" t="s">
        <v>84</v>
      </c>
      <c r="C54" s="9">
        <v>106439</v>
      </c>
      <c r="D54" s="9">
        <v>114846</v>
      </c>
      <c r="E54" s="41">
        <v>96.2</v>
      </c>
      <c r="F54" s="41">
        <f t="shared" ref="F54:F64" si="1">SUM(C54/D54*100)</f>
        <v>92.679762464517694</v>
      </c>
      <c r="G54" s="96"/>
      <c r="K54" s="325"/>
    </row>
    <row r="55" spans="1:11">
      <c r="A55" s="95">
        <v>2</v>
      </c>
      <c r="B55" s="302" t="s">
        <v>115</v>
      </c>
      <c r="C55" s="9">
        <v>18876</v>
      </c>
      <c r="D55" s="9">
        <v>18530</v>
      </c>
      <c r="E55" s="41">
        <v>99.2</v>
      </c>
      <c r="F55" s="41">
        <f t="shared" si="1"/>
        <v>101.86724230976793</v>
      </c>
      <c r="G55" s="96"/>
    </row>
    <row r="56" spans="1:11">
      <c r="A56" s="95">
        <v>3</v>
      </c>
      <c r="B56" s="302" t="s">
        <v>109</v>
      </c>
      <c r="C56" s="9">
        <v>18075</v>
      </c>
      <c r="D56" s="9">
        <v>20237</v>
      </c>
      <c r="E56" s="41">
        <v>94.4</v>
      </c>
      <c r="F56" s="41">
        <f t="shared" si="1"/>
        <v>89.31659831002618</v>
      </c>
      <c r="G56" s="96"/>
    </row>
    <row r="57" spans="1:11">
      <c r="A57" s="95">
        <v>4</v>
      </c>
      <c r="B57" s="302" t="s">
        <v>107</v>
      </c>
      <c r="C57" s="9">
        <v>17187</v>
      </c>
      <c r="D57" s="9">
        <v>11236</v>
      </c>
      <c r="E57" s="461">
        <v>95</v>
      </c>
      <c r="F57" s="41">
        <f t="shared" si="1"/>
        <v>152.9636881452474</v>
      </c>
      <c r="G57" s="96"/>
    </row>
    <row r="58" spans="1:11">
      <c r="A58" s="95">
        <v>5</v>
      </c>
      <c r="B58" s="302" t="s">
        <v>86</v>
      </c>
      <c r="C58" s="9">
        <v>13359</v>
      </c>
      <c r="D58" s="9">
        <v>12387</v>
      </c>
      <c r="E58" s="41">
        <v>98.2</v>
      </c>
      <c r="F58" s="230">
        <f t="shared" si="1"/>
        <v>107.84693630418987</v>
      </c>
      <c r="G58" s="96"/>
    </row>
    <row r="59" spans="1:11">
      <c r="A59" s="95">
        <v>6</v>
      </c>
      <c r="B59" s="302" t="s">
        <v>87</v>
      </c>
      <c r="C59" s="9">
        <v>12228</v>
      </c>
      <c r="D59" s="9">
        <v>13716</v>
      </c>
      <c r="E59" s="41">
        <v>81.2</v>
      </c>
      <c r="F59" s="41">
        <f t="shared" si="1"/>
        <v>89.151356080489947</v>
      </c>
      <c r="G59" s="96"/>
    </row>
    <row r="60" spans="1:11">
      <c r="A60" s="95">
        <v>7</v>
      </c>
      <c r="B60" s="302" t="s">
        <v>114</v>
      </c>
      <c r="C60" s="9">
        <v>11931</v>
      </c>
      <c r="D60" s="9">
        <v>11748</v>
      </c>
      <c r="E60" s="142">
        <v>108.6</v>
      </c>
      <c r="F60" s="41">
        <f t="shared" si="1"/>
        <v>101.55771195097039</v>
      </c>
      <c r="G60" s="96"/>
    </row>
    <row r="61" spans="1:11">
      <c r="A61" s="95">
        <v>8</v>
      </c>
      <c r="B61" s="302" t="s">
        <v>108</v>
      </c>
      <c r="C61" s="9">
        <v>9795</v>
      </c>
      <c r="D61" s="9">
        <v>10994</v>
      </c>
      <c r="E61" s="41">
        <v>109.2</v>
      </c>
      <c r="F61" s="41">
        <f t="shared" si="1"/>
        <v>89.094051300709481</v>
      </c>
      <c r="G61" s="96"/>
    </row>
    <row r="62" spans="1:11">
      <c r="A62" s="95">
        <v>9</v>
      </c>
      <c r="B62" s="302" t="s">
        <v>159</v>
      </c>
      <c r="C62" s="9">
        <v>6684</v>
      </c>
      <c r="D62" s="9">
        <v>7807</v>
      </c>
      <c r="E62" s="41">
        <v>101.6</v>
      </c>
      <c r="F62" s="41">
        <f t="shared" si="1"/>
        <v>85.615473293198406</v>
      </c>
      <c r="G62" s="96"/>
    </row>
    <row r="63" spans="1:11" ht="14.25" thickBot="1">
      <c r="A63" s="100">
        <v>10</v>
      </c>
      <c r="B63" s="302" t="s">
        <v>216</v>
      </c>
      <c r="C63" s="101">
        <v>3891</v>
      </c>
      <c r="D63" s="101">
        <v>3542</v>
      </c>
      <c r="E63" s="102">
        <v>96.2</v>
      </c>
      <c r="F63" s="41">
        <f t="shared" si="1"/>
        <v>109.85319028797289</v>
      </c>
      <c r="G63" s="104"/>
      <c r="H63" s="21"/>
    </row>
    <row r="64" spans="1:11" ht="14.25" thickBot="1">
      <c r="A64" s="80"/>
      <c r="B64" s="105" t="s">
        <v>61</v>
      </c>
      <c r="C64" s="106">
        <v>229395</v>
      </c>
      <c r="D64" s="106">
        <v>238791</v>
      </c>
      <c r="E64" s="107">
        <v>96.4</v>
      </c>
      <c r="F64" s="298">
        <f t="shared" si="1"/>
        <v>96.065178335866932</v>
      </c>
      <c r="G64" s="121">
        <v>50.6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66" sqref="E6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48</v>
      </c>
      <c r="B21" s="93" t="s">
        <v>49</v>
      </c>
      <c r="C21" s="74" t="s">
        <v>221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11">
      <c r="A22" s="28">
        <v>1</v>
      </c>
      <c r="B22" s="302" t="s">
        <v>113</v>
      </c>
      <c r="C22" s="9">
        <v>90798</v>
      </c>
      <c r="D22" s="9">
        <v>77686</v>
      </c>
      <c r="E22" s="41">
        <v>122.3</v>
      </c>
      <c r="F22" s="41">
        <f>SUM(C22/D22*100)</f>
        <v>116.87820199263703</v>
      </c>
      <c r="G22" s="96"/>
    </row>
    <row r="23" spans="1:11">
      <c r="A23" s="28">
        <v>2</v>
      </c>
      <c r="B23" s="302" t="s">
        <v>209</v>
      </c>
      <c r="C23" s="9">
        <v>40527</v>
      </c>
      <c r="D23" s="9">
        <v>48109</v>
      </c>
      <c r="E23" s="41">
        <v>92.2</v>
      </c>
      <c r="F23" s="41">
        <f t="shared" ref="F23:F32" si="0">SUM(C23/D23*100)</f>
        <v>84.239955101955971</v>
      </c>
      <c r="G23" s="96"/>
    </row>
    <row r="24" spans="1:11" ht="13.5" customHeight="1">
      <c r="A24" s="28">
        <v>3</v>
      </c>
      <c r="B24" s="302" t="s">
        <v>105</v>
      </c>
      <c r="C24" s="9">
        <v>35996</v>
      </c>
      <c r="D24" s="9">
        <v>38424</v>
      </c>
      <c r="E24" s="66">
        <v>96.1</v>
      </c>
      <c r="F24" s="41">
        <f t="shared" si="0"/>
        <v>93.681032687903397</v>
      </c>
      <c r="G24" s="96"/>
    </row>
    <row r="25" spans="1:11">
      <c r="A25" s="28">
        <v>4</v>
      </c>
      <c r="B25" s="302" t="s">
        <v>214</v>
      </c>
      <c r="C25" s="9">
        <v>29851</v>
      </c>
      <c r="D25" s="9">
        <v>39882</v>
      </c>
      <c r="E25" s="41">
        <v>119.6</v>
      </c>
      <c r="F25" s="41">
        <f t="shared" si="0"/>
        <v>74.848302492352431</v>
      </c>
      <c r="G25" s="96"/>
    </row>
    <row r="26" spans="1:11">
      <c r="A26" s="28">
        <v>5</v>
      </c>
      <c r="B26" s="302" t="s">
        <v>115</v>
      </c>
      <c r="C26" s="9">
        <v>22578</v>
      </c>
      <c r="D26" s="9">
        <v>22600</v>
      </c>
      <c r="E26" s="41">
        <v>95</v>
      </c>
      <c r="F26" s="41">
        <f t="shared" si="0"/>
        <v>99.902654867256629</v>
      </c>
      <c r="G26" s="96"/>
    </row>
    <row r="27" spans="1:11" ht="13.5" customHeight="1">
      <c r="A27" s="28">
        <v>6</v>
      </c>
      <c r="B27" s="302" t="s">
        <v>87</v>
      </c>
      <c r="C27" s="9">
        <v>22099</v>
      </c>
      <c r="D27" s="9">
        <v>19852</v>
      </c>
      <c r="E27" s="41">
        <v>98.1</v>
      </c>
      <c r="F27" s="41">
        <f t="shared" si="0"/>
        <v>111.31875881523273</v>
      </c>
      <c r="G27" s="96"/>
      <c r="K27" t="s">
        <v>195</v>
      </c>
    </row>
    <row r="28" spans="1:11" ht="13.5" customHeight="1">
      <c r="A28" s="28">
        <v>7</v>
      </c>
      <c r="B28" s="302" t="s">
        <v>109</v>
      </c>
      <c r="C28" s="9">
        <v>19607</v>
      </c>
      <c r="D28" s="9">
        <v>18619</v>
      </c>
      <c r="E28" s="451">
        <v>97.6</v>
      </c>
      <c r="F28" s="230">
        <f t="shared" si="0"/>
        <v>105.3064074332671</v>
      </c>
      <c r="G28" s="96"/>
    </row>
    <row r="29" spans="1:11">
      <c r="A29" s="28">
        <v>8</v>
      </c>
      <c r="B29" s="302" t="s">
        <v>84</v>
      </c>
      <c r="C29" s="9">
        <v>19001</v>
      </c>
      <c r="D29" s="9">
        <v>16955</v>
      </c>
      <c r="E29" s="41">
        <v>89.2</v>
      </c>
      <c r="F29" s="41">
        <f t="shared" si="0"/>
        <v>112.06723680330286</v>
      </c>
      <c r="G29" s="96"/>
    </row>
    <row r="30" spans="1:11">
      <c r="A30" s="28">
        <v>9</v>
      </c>
      <c r="B30" s="302" t="s">
        <v>152</v>
      </c>
      <c r="C30" s="9">
        <v>16736</v>
      </c>
      <c r="D30" s="9">
        <v>23586</v>
      </c>
      <c r="E30" s="41">
        <v>100.2</v>
      </c>
      <c r="F30" s="230">
        <f t="shared" si="0"/>
        <v>70.957347579072334</v>
      </c>
      <c r="G30" s="96"/>
    </row>
    <row r="31" spans="1:11" ht="14.25" thickBot="1">
      <c r="A31" s="108">
        <v>10</v>
      </c>
      <c r="B31" s="302" t="s">
        <v>86</v>
      </c>
      <c r="C31" s="101">
        <v>16219</v>
      </c>
      <c r="D31" s="101">
        <v>14763</v>
      </c>
      <c r="E31" s="102">
        <v>101.4</v>
      </c>
      <c r="F31" s="102">
        <f t="shared" si="0"/>
        <v>109.86249407302037</v>
      </c>
      <c r="G31" s="104"/>
    </row>
    <row r="32" spans="1:11" ht="14.25" thickBot="1">
      <c r="A32" s="80"/>
      <c r="B32" s="81" t="s">
        <v>63</v>
      </c>
      <c r="C32" s="82">
        <v>404765</v>
      </c>
      <c r="D32" s="82">
        <v>409290</v>
      </c>
      <c r="E32" s="85">
        <v>103.7</v>
      </c>
      <c r="F32" s="107">
        <f t="shared" si="0"/>
        <v>98.894426934447452</v>
      </c>
      <c r="G32" s="121">
        <v>43.5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48</v>
      </c>
      <c r="B53" s="93" t="s">
        <v>49</v>
      </c>
      <c r="C53" s="74" t="s">
        <v>221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8">
      <c r="A54" s="95">
        <v>1</v>
      </c>
      <c r="B54" s="525" t="s">
        <v>87</v>
      </c>
      <c r="C54" s="9">
        <v>37850</v>
      </c>
      <c r="D54" s="9">
        <v>37457</v>
      </c>
      <c r="E54" s="109">
        <v>103.3</v>
      </c>
      <c r="F54" s="41">
        <f>SUM(C54/D54*100)</f>
        <v>101.04920308620551</v>
      </c>
      <c r="G54" s="96"/>
    </row>
    <row r="55" spans="1:8">
      <c r="A55" s="95">
        <v>2</v>
      </c>
      <c r="B55" s="302" t="s">
        <v>84</v>
      </c>
      <c r="C55" s="9">
        <v>6857</v>
      </c>
      <c r="D55" s="9">
        <v>6725</v>
      </c>
      <c r="E55" s="109">
        <v>91.7</v>
      </c>
      <c r="F55" s="41">
        <f t="shared" ref="F55:F64" si="1">SUM(C55/D55*100)</f>
        <v>101.9628252788104</v>
      </c>
      <c r="G55" s="96"/>
    </row>
    <row r="56" spans="1:8">
      <c r="A56" s="95">
        <v>3</v>
      </c>
      <c r="B56" s="302" t="s">
        <v>107</v>
      </c>
      <c r="C56" s="9">
        <v>5944</v>
      </c>
      <c r="D56" s="9">
        <v>670</v>
      </c>
      <c r="E56" s="109">
        <v>92.9</v>
      </c>
      <c r="F56" s="41">
        <f t="shared" si="1"/>
        <v>887.16417910447763</v>
      </c>
      <c r="G56" s="96"/>
    </row>
    <row r="57" spans="1:8">
      <c r="A57" s="95">
        <v>4</v>
      </c>
      <c r="B57" s="302" t="s">
        <v>115</v>
      </c>
      <c r="C57" s="9">
        <v>2946</v>
      </c>
      <c r="D57" s="9">
        <v>1491</v>
      </c>
      <c r="E57" s="109">
        <v>98.2</v>
      </c>
      <c r="F57" s="41">
        <f t="shared" si="1"/>
        <v>197.58551307847083</v>
      </c>
      <c r="G57" s="96"/>
      <c r="H57" s="63"/>
    </row>
    <row r="58" spans="1:8">
      <c r="A58" s="95">
        <v>5</v>
      </c>
      <c r="B58" s="302" t="s">
        <v>113</v>
      </c>
      <c r="C58" s="9">
        <v>2189</v>
      </c>
      <c r="D58" s="9">
        <v>1960</v>
      </c>
      <c r="E58" s="70">
        <v>110.5</v>
      </c>
      <c r="F58" s="41">
        <f t="shared" si="1"/>
        <v>111.68367346938774</v>
      </c>
      <c r="G58" s="96"/>
    </row>
    <row r="59" spans="1:8">
      <c r="A59" s="95">
        <v>6</v>
      </c>
      <c r="B59" s="302" t="s">
        <v>114</v>
      </c>
      <c r="C59" s="9">
        <v>1946</v>
      </c>
      <c r="D59" s="9">
        <v>919</v>
      </c>
      <c r="E59" s="109">
        <v>286.2</v>
      </c>
      <c r="F59" s="41">
        <f t="shared" si="1"/>
        <v>211.75190424374318</v>
      </c>
      <c r="G59" s="96"/>
    </row>
    <row r="60" spans="1:8">
      <c r="A60" s="95">
        <v>7</v>
      </c>
      <c r="B60" s="302" t="s">
        <v>152</v>
      </c>
      <c r="C60" s="9">
        <v>1919</v>
      </c>
      <c r="D60" s="9">
        <v>1087</v>
      </c>
      <c r="E60" s="109">
        <v>113.2</v>
      </c>
      <c r="F60" s="41">
        <f t="shared" si="1"/>
        <v>176.54093836246548</v>
      </c>
      <c r="G60" s="96"/>
    </row>
    <row r="61" spans="1:8">
      <c r="A61" s="95">
        <v>8</v>
      </c>
      <c r="B61" s="302" t="s">
        <v>159</v>
      </c>
      <c r="C61" s="9">
        <v>1371</v>
      </c>
      <c r="D61" s="9">
        <v>0</v>
      </c>
      <c r="E61" s="554" t="s">
        <v>238</v>
      </c>
      <c r="F61" s="554" t="s">
        <v>238</v>
      </c>
      <c r="G61" s="96"/>
    </row>
    <row r="62" spans="1:8">
      <c r="A62" s="95">
        <v>9</v>
      </c>
      <c r="B62" s="302" t="s">
        <v>105</v>
      </c>
      <c r="C62" s="9">
        <v>1203</v>
      </c>
      <c r="D62" s="9">
        <v>1067</v>
      </c>
      <c r="E62" s="109">
        <v>106.6</v>
      </c>
      <c r="F62" s="230">
        <f t="shared" si="1"/>
        <v>112.74601686972821</v>
      </c>
      <c r="G62" s="96"/>
    </row>
    <row r="63" spans="1:8" ht="14.25" thickBot="1">
      <c r="A63" s="97">
        <v>10</v>
      </c>
      <c r="B63" s="302" t="s">
        <v>208</v>
      </c>
      <c r="C63" s="98">
        <v>1001</v>
      </c>
      <c r="D63" s="98">
        <v>625</v>
      </c>
      <c r="E63" s="110">
        <v>93.8</v>
      </c>
      <c r="F63" s="41">
        <f t="shared" si="1"/>
        <v>160.16</v>
      </c>
      <c r="G63" s="99"/>
    </row>
    <row r="64" spans="1:8" ht="14.25" thickBot="1">
      <c r="A64" s="80"/>
      <c r="B64" s="81" t="s">
        <v>59</v>
      </c>
      <c r="C64" s="82">
        <v>65947</v>
      </c>
      <c r="D64" s="82">
        <v>54756</v>
      </c>
      <c r="E64" s="83">
        <v>104.8</v>
      </c>
      <c r="F64" s="107">
        <f t="shared" si="1"/>
        <v>120.43794287384031</v>
      </c>
      <c r="G64" s="121">
        <v>71.8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53" sqref="I5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48</v>
      </c>
      <c r="B20" s="93" t="s">
        <v>49</v>
      </c>
      <c r="C20" s="74" t="s">
        <v>221</v>
      </c>
      <c r="D20" s="74" t="s">
        <v>210</v>
      </c>
      <c r="E20" s="93" t="s">
        <v>42</v>
      </c>
      <c r="F20" s="93" t="s">
        <v>50</v>
      </c>
      <c r="G20" s="94" t="s">
        <v>62</v>
      </c>
    </row>
    <row r="21" spans="1:7">
      <c r="A21" s="95">
        <v>1</v>
      </c>
      <c r="B21" s="302" t="s">
        <v>115</v>
      </c>
      <c r="C21" s="9">
        <v>27838</v>
      </c>
      <c r="D21" s="9">
        <v>19773</v>
      </c>
      <c r="E21" s="109">
        <v>94.8</v>
      </c>
      <c r="F21" s="41">
        <f t="shared" ref="F21:F31" si="0">SUM(C21/D21*100)</f>
        <v>140.78794315480704</v>
      </c>
      <c r="G21" s="96"/>
    </row>
    <row r="22" spans="1:7">
      <c r="A22" s="95">
        <v>2</v>
      </c>
      <c r="B22" s="302" t="s">
        <v>186</v>
      </c>
      <c r="C22" s="9">
        <v>16602</v>
      </c>
      <c r="D22" s="9">
        <v>15172</v>
      </c>
      <c r="E22" s="109">
        <v>103.1</v>
      </c>
      <c r="F22" s="41">
        <f t="shared" si="0"/>
        <v>109.42525705246507</v>
      </c>
      <c r="G22" s="96"/>
    </row>
    <row r="23" spans="1:7" ht="13.5" customHeight="1">
      <c r="A23" s="95">
        <v>3</v>
      </c>
      <c r="B23" s="302" t="s">
        <v>107</v>
      </c>
      <c r="C23" s="9">
        <v>14565</v>
      </c>
      <c r="D23" s="9">
        <v>15526</v>
      </c>
      <c r="E23" s="109">
        <v>129.1</v>
      </c>
      <c r="F23" s="41">
        <f t="shared" si="0"/>
        <v>93.810382584052547</v>
      </c>
      <c r="G23" s="96"/>
    </row>
    <row r="24" spans="1:7" ht="13.5" customHeight="1">
      <c r="A24" s="95">
        <v>4</v>
      </c>
      <c r="B24" s="302" t="s">
        <v>105</v>
      </c>
      <c r="C24" s="9">
        <v>13962</v>
      </c>
      <c r="D24" s="9">
        <v>13571</v>
      </c>
      <c r="E24" s="109">
        <v>88.3</v>
      </c>
      <c r="F24" s="41">
        <f t="shared" si="0"/>
        <v>102.88114361506153</v>
      </c>
      <c r="G24" s="96"/>
    </row>
    <row r="25" spans="1:7" ht="13.5" customHeight="1">
      <c r="A25" s="95">
        <v>5</v>
      </c>
      <c r="B25" s="302" t="s">
        <v>108</v>
      </c>
      <c r="C25" s="9">
        <v>8822</v>
      </c>
      <c r="D25" s="9">
        <v>9066</v>
      </c>
      <c r="E25" s="109">
        <v>91.8</v>
      </c>
      <c r="F25" s="41">
        <f t="shared" si="0"/>
        <v>97.308625634237814</v>
      </c>
      <c r="G25" s="96"/>
    </row>
    <row r="26" spans="1:7" ht="13.5" customHeight="1">
      <c r="A26" s="95">
        <v>6</v>
      </c>
      <c r="B26" s="302" t="s">
        <v>109</v>
      </c>
      <c r="C26" s="9">
        <v>6412</v>
      </c>
      <c r="D26" s="9">
        <v>8773</v>
      </c>
      <c r="E26" s="109">
        <v>79.2</v>
      </c>
      <c r="F26" s="230">
        <f t="shared" si="0"/>
        <v>73.087883278240056</v>
      </c>
      <c r="G26" s="96"/>
    </row>
    <row r="27" spans="1:7" ht="13.5" customHeight="1">
      <c r="A27" s="95">
        <v>7</v>
      </c>
      <c r="B27" s="302" t="s">
        <v>159</v>
      </c>
      <c r="C27" s="9">
        <v>4669</v>
      </c>
      <c r="D27" s="9">
        <v>4243</v>
      </c>
      <c r="E27" s="109">
        <v>96.4</v>
      </c>
      <c r="F27" s="230">
        <f t="shared" si="0"/>
        <v>110.04006599104407</v>
      </c>
      <c r="G27" s="96"/>
    </row>
    <row r="28" spans="1:7" ht="13.5" customHeight="1">
      <c r="A28" s="95">
        <v>8</v>
      </c>
      <c r="B28" s="302" t="s">
        <v>114</v>
      </c>
      <c r="C28" s="9">
        <v>3845</v>
      </c>
      <c r="D28" s="9">
        <v>4300</v>
      </c>
      <c r="E28" s="109">
        <v>99.3</v>
      </c>
      <c r="F28" s="41">
        <f t="shared" si="0"/>
        <v>89.418604651162795</v>
      </c>
      <c r="G28" s="96"/>
    </row>
    <row r="29" spans="1:7" ht="13.5" customHeight="1">
      <c r="A29" s="95">
        <v>9</v>
      </c>
      <c r="B29" s="302" t="s">
        <v>110</v>
      </c>
      <c r="C29" s="111">
        <v>3641</v>
      </c>
      <c r="D29" s="101">
        <v>3292</v>
      </c>
      <c r="E29" s="112">
        <v>99.7</v>
      </c>
      <c r="F29" s="41">
        <f t="shared" si="0"/>
        <v>110.60145808019442</v>
      </c>
      <c r="G29" s="96"/>
    </row>
    <row r="30" spans="1:7" ht="13.5" customHeight="1" thickBot="1">
      <c r="A30" s="100">
        <v>10</v>
      </c>
      <c r="B30" s="302" t="s">
        <v>86</v>
      </c>
      <c r="C30" s="101">
        <v>3445</v>
      </c>
      <c r="D30" s="101">
        <v>3204</v>
      </c>
      <c r="E30" s="112">
        <v>93.6</v>
      </c>
      <c r="F30" s="230">
        <f t="shared" si="0"/>
        <v>107.52184769038702</v>
      </c>
      <c r="G30" s="104"/>
    </row>
    <row r="31" spans="1:7" ht="13.5" customHeight="1" thickBot="1">
      <c r="A31" s="80"/>
      <c r="B31" s="81" t="s">
        <v>65</v>
      </c>
      <c r="C31" s="82">
        <v>119555</v>
      </c>
      <c r="D31" s="82">
        <v>114054</v>
      </c>
      <c r="E31" s="83">
        <v>97.9</v>
      </c>
      <c r="F31" s="107">
        <f t="shared" si="0"/>
        <v>104.82315394462272</v>
      </c>
      <c r="G31" s="121">
        <v>70.900000000000006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48</v>
      </c>
      <c r="B53" s="93" t="s">
        <v>49</v>
      </c>
      <c r="C53" s="74" t="s">
        <v>221</v>
      </c>
      <c r="D53" s="74" t="s">
        <v>210</v>
      </c>
      <c r="E53" s="93" t="s">
        <v>42</v>
      </c>
      <c r="F53" s="93" t="s">
        <v>50</v>
      </c>
      <c r="G53" s="94" t="s">
        <v>64</v>
      </c>
    </row>
    <row r="54" spans="1:7">
      <c r="A54" s="95">
        <v>1</v>
      </c>
      <c r="B54" s="302" t="s">
        <v>86</v>
      </c>
      <c r="C54" s="6">
        <v>82256</v>
      </c>
      <c r="D54" s="9">
        <v>83594</v>
      </c>
      <c r="E54" s="41">
        <v>103.2</v>
      </c>
      <c r="F54" s="41">
        <f t="shared" ref="F54:F64" si="1">SUM(C54/D54*100)</f>
        <v>98.399406655980087</v>
      </c>
      <c r="G54" s="96"/>
    </row>
    <row r="55" spans="1:7">
      <c r="A55" s="95">
        <v>2</v>
      </c>
      <c r="B55" s="302" t="s">
        <v>110</v>
      </c>
      <c r="C55" s="6">
        <v>34579</v>
      </c>
      <c r="D55" s="9">
        <v>27209</v>
      </c>
      <c r="E55" s="41">
        <v>127.9</v>
      </c>
      <c r="F55" s="41">
        <f t="shared" si="1"/>
        <v>127.08662574883311</v>
      </c>
      <c r="G55" s="96"/>
    </row>
    <row r="56" spans="1:7">
      <c r="A56" s="95">
        <v>3</v>
      </c>
      <c r="B56" s="302" t="s">
        <v>87</v>
      </c>
      <c r="C56" s="6">
        <v>24924</v>
      </c>
      <c r="D56" s="9">
        <v>22957</v>
      </c>
      <c r="E56" s="461">
        <v>104.1</v>
      </c>
      <c r="F56" s="41">
        <f t="shared" si="1"/>
        <v>108.56819270810647</v>
      </c>
      <c r="G56" s="96"/>
    </row>
    <row r="57" spans="1:7">
      <c r="A57" s="95">
        <v>4</v>
      </c>
      <c r="B57" s="302" t="s">
        <v>108</v>
      </c>
      <c r="C57" s="6">
        <v>22945</v>
      </c>
      <c r="D57" s="6">
        <v>19400</v>
      </c>
      <c r="E57" s="41">
        <v>104.1</v>
      </c>
      <c r="F57" s="41">
        <f t="shared" si="1"/>
        <v>118.27319587628867</v>
      </c>
      <c r="G57" s="96"/>
    </row>
    <row r="58" spans="1:7">
      <c r="A58" s="95">
        <v>5</v>
      </c>
      <c r="B58" s="302" t="s">
        <v>152</v>
      </c>
      <c r="C58" s="6">
        <v>22532</v>
      </c>
      <c r="D58" s="9">
        <v>18457</v>
      </c>
      <c r="E58" s="41">
        <v>96.3</v>
      </c>
      <c r="F58" s="41">
        <f t="shared" si="1"/>
        <v>122.07834425963048</v>
      </c>
      <c r="G58" s="96"/>
    </row>
    <row r="59" spans="1:7">
      <c r="A59" s="95">
        <v>6</v>
      </c>
      <c r="B59" s="302" t="s">
        <v>105</v>
      </c>
      <c r="C59" s="6">
        <v>21259</v>
      </c>
      <c r="D59" s="9">
        <v>26307</v>
      </c>
      <c r="E59" s="41">
        <v>106</v>
      </c>
      <c r="F59" s="41">
        <f t="shared" si="1"/>
        <v>80.811190937773219</v>
      </c>
      <c r="G59" s="96"/>
    </row>
    <row r="60" spans="1:7">
      <c r="A60" s="95">
        <v>7</v>
      </c>
      <c r="B60" s="302" t="s">
        <v>114</v>
      </c>
      <c r="C60" s="6">
        <v>15754</v>
      </c>
      <c r="D60" s="9">
        <v>14794</v>
      </c>
      <c r="E60" s="41">
        <v>121.8</v>
      </c>
      <c r="F60" s="41">
        <f t="shared" si="1"/>
        <v>106.48911720967959</v>
      </c>
      <c r="G60" s="96"/>
    </row>
    <row r="61" spans="1:7">
      <c r="A61" s="95">
        <v>8</v>
      </c>
      <c r="B61" s="302" t="s">
        <v>151</v>
      </c>
      <c r="C61" s="6">
        <v>15431</v>
      </c>
      <c r="D61" s="101">
        <v>14215</v>
      </c>
      <c r="E61" s="41">
        <v>107.9</v>
      </c>
      <c r="F61" s="41">
        <f t="shared" si="1"/>
        <v>108.55434400281392</v>
      </c>
      <c r="G61" s="96"/>
    </row>
    <row r="62" spans="1:7">
      <c r="A62" s="95">
        <v>9</v>
      </c>
      <c r="B62" s="302" t="s">
        <v>84</v>
      </c>
      <c r="C62" s="111">
        <v>12555</v>
      </c>
      <c r="D62" s="101">
        <v>14019</v>
      </c>
      <c r="E62" s="102">
        <v>100.2</v>
      </c>
      <c r="F62" s="41">
        <f t="shared" si="1"/>
        <v>89.557029745345602</v>
      </c>
      <c r="G62" s="96"/>
    </row>
    <row r="63" spans="1:7" ht="14.25" thickBot="1">
      <c r="A63" s="100">
        <v>10</v>
      </c>
      <c r="B63" s="302" t="s">
        <v>217</v>
      </c>
      <c r="C63" s="111">
        <v>10189</v>
      </c>
      <c r="D63" s="101">
        <v>7063</v>
      </c>
      <c r="E63" s="102">
        <v>92.8</v>
      </c>
      <c r="F63" s="102">
        <f t="shared" si="1"/>
        <v>144.25881353532492</v>
      </c>
      <c r="G63" s="104"/>
    </row>
    <row r="64" spans="1:7" ht="14.25" thickBot="1">
      <c r="A64" s="80"/>
      <c r="B64" s="81" t="s">
        <v>61</v>
      </c>
      <c r="C64" s="82">
        <v>315418</v>
      </c>
      <c r="D64" s="82">
        <v>298507</v>
      </c>
      <c r="E64" s="85">
        <v>104.5</v>
      </c>
      <c r="F64" s="107">
        <f t="shared" si="1"/>
        <v>105.66519378105038</v>
      </c>
      <c r="G64" s="121">
        <v>63.7</v>
      </c>
    </row>
    <row r="65" spans="4:9">
      <c r="D65" s="533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S47" sqref="S47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1" t="s">
        <v>100</v>
      </c>
      <c r="N16" s="283" t="s">
        <v>145</v>
      </c>
      <c r="O16" s="209" t="s">
        <v>147</v>
      </c>
    </row>
    <row r="17" spans="1:27" ht="11.1" customHeight="1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5">
        <f>SUM(B17:M17)</f>
        <v>786.30000000000007</v>
      </c>
      <c r="O17" s="284">
        <v>98.6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5">
        <f>SUM(B18:M18)</f>
        <v>903.59999999999991</v>
      </c>
      <c r="O18" s="284">
        <f t="shared" ref="O18:O20" si="0">ROUND(N18/N17*100,1)</f>
        <v>114.9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5">
        <f>SUM(B19:M19)</f>
        <v>933.6</v>
      </c>
      <c r="O19" s="284">
        <f t="shared" si="0"/>
        <v>103.3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220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5">
        <f>SUM(B20:M20)</f>
        <v>909.7</v>
      </c>
      <c r="O20" s="284">
        <f t="shared" si="0"/>
        <v>97.4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219</v>
      </c>
      <c r="B21" s="206">
        <v>60.4</v>
      </c>
      <c r="C21" s="206"/>
      <c r="D21" s="206"/>
      <c r="E21" s="206"/>
      <c r="F21" s="206"/>
      <c r="G21" s="206"/>
      <c r="H21" s="208"/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1" t="s">
        <v>100</v>
      </c>
      <c r="N41" s="283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2">
        <v>75.900000000000006</v>
      </c>
      <c r="N42" s="289">
        <f>SUM(B42:M42)/12</f>
        <v>84.424999999999997</v>
      </c>
      <c r="O42" s="284">
        <v>102.4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2">
        <v>78.099999999999994</v>
      </c>
      <c r="N43" s="289">
        <f>SUM(B43:M43)/12</f>
        <v>83.716666666666654</v>
      </c>
      <c r="O43" s="284">
        <f>ROUND(N43/N42*100,1)</f>
        <v>99.2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2">
        <v>78.3</v>
      </c>
      <c r="N44" s="289">
        <f>SUM(B44:M44)/12</f>
        <v>86.158333333333346</v>
      </c>
      <c r="O44" s="284">
        <f t="shared" ref="O44:O45" si="1">ROUND(N44/N43*100,1)</f>
        <v>102.9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220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2">
        <v>80.2</v>
      </c>
      <c r="N45" s="289">
        <f>SUM(B45:M45)/12</f>
        <v>87.550000000000011</v>
      </c>
      <c r="O45" s="284">
        <f t="shared" si="1"/>
        <v>101.6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219</v>
      </c>
      <c r="B46" s="215">
        <v>83.7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1" t="s">
        <v>100</v>
      </c>
      <c r="N65" s="283" t="s">
        <v>146</v>
      </c>
      <c r="O65" s="392" t="s">
        <v>147</v>
      </c>
    </row>
    <row r="66" spans="1:26" ht="11.1" customHeight="1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8">
        <f>SUM(B66:M66)/12</f>
        <v>77.633333333333326</v>
      </c>
      <c r="O66" s="391">
        <v>96.5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8">
        <f>SUM(B67:M67)/12</f>
        <v>89.88333333333334</v>
      </c>
      <c r="O67" s="391">
        <f>ROUND(N67/N66*100,1)</f>
        <v>115.8</v>
      </c>
      <c r="P67" s="23"/>
      <c r="Q67" s="481"/>
      <c r="R67" s="481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8">
        <f>SUM(B68:M68)/12</f>
        <v>90.25</v>
      </c>
      <c r="O68" s="284">
        <f t="shared" ref="O68:O69" si="2">ROUND(N68/N67*100,1)</f>
        <v>100.4</v>
      </c>
      <c r="P68" s="23"/>
      <c r="Q68" s="481"/>
      <c r="R68" s="481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220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8">
        <f>SUM(B69:M69)/12</f>
        <v>86.558333333333337</v>
      </c>
      <c r="O69" s="284">
        <f t="shared" si="2"/>
        <v>95.9</v>
      </c>
      <c r="P69" s="23"/>
      <c r="Q69" s="481"/>
      <c r="R69" s="481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219</v>
      </c>
      <c r="B70" s="206">
        <v>71.5</v>
      </c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7"/>
      <c r="N70" s="288"/>
      <c r="O70" s="284"/>
      <c r="P70" s="23"/>
      <c r="Q70" s="221"/>
      <c r="R70" s="482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R65" sqref="R65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3" t="s">
        <v>145</v>
      </c>
      <c r="O18" s="283" t="s">
        <v>147</v>
      </c>
    </row>
    <row r="19" spans="1:18" ht="11.1" customHeight="1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9">
        <f>SUM(B19:M19)</f>
        <v>158.5</v>
      </c>
      <c r="O19" s="289">
        <v>97.3</v>
      </c>
      <c r="Q19" s="291"/>
      <c r="R19" s="291"/>
    </row>
    <row r="20" spans="1:18" ht="11.1" customHeight="1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9">
        <f>SUM(B20:M20)</f>
        <v>176.90000000000003</v>
      </c>
      <c r="O20" s="289">
        <f>ROUND(N20/N19*100,1)</f>
        <v>111.6</v>
      </c>
      <c r="Q20" s="291"/>
      <c r="R20" s="291"/>
    </row>
    <row r="21" spans="1:18" ht="11.1" customHeight="1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9">
        <f>SUM(B21:M21)</f>
        <v>172.3</v>
      </c>
      <c r="O21" s="289">
        <f t="shared" ref="O21:O22" si="0">ROUND(N21/N20*100,1)</f>
        <v>97.4</v>
      </c>
      <c r="Q21" s="291"/>
      <c r="R21" s="291"/>
    </row>
    <row r="22" spans="1:18" ht="11.1" customHeight="1">
      <c r="A22" s="10" t="s">
        <v>220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9">
        <f>SUM(B22:M22)</f>
        <v>167.2</v>
      </c>
      <c r="O22" s="289">
        <f t="shared" si="0"/>
        <v>97</v>
      </c>
      <c r="Q22" s="291"/>
      <c r="R22" s="291"/>
    </row>
    <row r="23" spans="1:18" ht="11.1" customHeight="1">
      <c r="A23" s="10" t="s">
        <v>231</v>
      </c>
      <c r="B23" s="215">
        <v>11.4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3" t="s">
        <v>146</v>
      </c>
      <c r="O42" s="283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9">
        <f>SUM(B43:M43)/12</f>
        <v>23.383333333333336</v>
      </c>
      <c r="O43" s="289">
        <v>98.4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9">
        <f>SUM(B44:M44)/12</f>
        <v>23.074999999999999</v>
      </c>
      <c r="O44" s="289">
        <f>ROUND(N44/N43*100,1)</f>
        <v>98.7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9">
        <f>SUM(B45:M45)/12</f>
        <v>23.683333333333334</v>
      </c>
      <c r="O45" s="289">
        <f t="shared" ref="O45:O46" si="1">ROUND(N45/N44*100,1)</f>
        <v>102.6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220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9">
        <f>SUM(B46:M46)/12</f>
        <v>24.491666666666664</v>
      </c>
      <c r="O46" s="289">
        <f t="shared" si="1"/>
        <v>103.4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231</v>
      </c>
      <c r="B47" s="215">
        <v>22.9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3" t="s">
        <v>146</v>
      </c>
      <c r="O70" s="283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8">
        <f>SUM(B71:M71)/12</f>
        <v>57.04999999999999</v>
      </c>
      <c r="O71" s="289">
        <v>100.4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8">
        <f>SUM(B72:M72)/12</f>
        <v>63.591666666666661</v>
      </c>
      <c r="O72" s="289">
        <f t="shared" ref="O72:O74" si="2">ROUND(N72/N71*100,1)</f>
        <v>111.5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8">
        <f>SUM(B73:M73)/12</f>
        <v>60.541666666666657</v>
      </c>
      <c r="O73" s="289">
        <f t="shared" si="2"/>
        <v>95.2</v>
      </c>
      <c r="Q73" s="393"/>
      <c r="R73" s="393"/>
    </row>
    <row r="74" spans="1:26" ht="11.1" customHeight="1">
      <c r="A74" s="10" t="s">
        <v>220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8">
        <f>SUM(B74:M74)/12</f>
        <v>57</v>
      </c>
      <c r="O74" s="289">
        <f t="shared" si="2"/>
        <v>94.2</v>
      </c>
      <c r="Q74" s="393"/>
      <c r="R74" s="393"/>
    </row>
    <row r="75" spans="1:26" ht="11.1" customHeight="1">
      <c r="A75" s="10" t="s">
        <v>231</v>
      </c>
      <c r="B75" s="206">
        <v>50.6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S54" sqref="S54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16" t="s">
        <v>147</v>
      </c>
      <c r="AA24" s="1"/>
    </row>
    <row r="25" spans="1:27" ht="11.1" customHeight="1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9">
        <f>SUM(B25:M25)</f>
        <v>213.8</v>
      </c>
      <c r="O25" s="208">
        <v>102.9</v>
      </c>
      <c r="Q25" s="21"/>
      <c r="R25" s="21"/>
      <c r="AA25" s="1"/>
    </row>
    <row r="26" spans="1:27" ht="11.1" customHeight="1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9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9">
        <f>SUM(B27:M27)</f>
        <v>239.6</v>
      </c>
      <c r="O27" s="208">
        <f t="shared" ref="O27:O28" si="0">ROUND(N27/N26*100,1)</f>
        <v>104.1</v>
      </c>
      <c r="Q27" s="21"/>
      <c r="R27" s="21"/>
      <c r="AA27" s="1"/>
    </row>
    <row r="28" spans="1:27" ht="11.1" customHeight="1">
      <c r="A28" s="10" t="s">
        <v>220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9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>
      <c r="A29" s="10" t="s">
        <v>219</v>
      </c>
      <c r="B29" s="215">
        <v>18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9">
        <f t="shared" ref="N54:N56" si="1">SUM(B54:M54)/12</f>
        <v>38.85</v>
      </c>
      <c r="O54" s="396">
        <v>114.2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9">
        <f t="shared" si="1"/>
        <v>37.083333333333329</v>
      </c>
      <c r="O55" s="396">
        <f>ROUND(N55/N54*100,1)</f>
        <v>95.5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9">
        <f t="shared" si="1"/>
        <v>39.15</v>
      </c>
      <c r="O56" s="396">
        <f t="shared" ref="O56:O57" si="2">ROUND(N56/N55*100,1)</f>
        <v>105.6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220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9">
        <f>SUM(B57:M57)/12</f>
        <v>39.9</v>
      </c>
      <c r="O57" s="396">
        <f t="shared" si="2"/>
        <v>101.9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219</v>
      </c>
      <c r="B58" s="215">
        <v>40.5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146</v>
      </c>
      <c r="O83" s="209" t="s">
        <v>148</v>
      </c>
    </row>
    <row r="84" spans="1:18" s="212" customFormat="1" ht="11.1" customHeight="1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8">
        <f t="shared" ref="N84:N87" si="3">SUM(B84:M84)/12</f>
        <v>45.783333333333331</v>
      </c>
      <c r="O84" s="396">
        <v>90.1</v>
      </c>
      <c r="Q84" s="395"/>
      <c r="R84" s="395"/>
    </row>
    <row r="85" spans="1:18" s="212" customFormat="1" ht="11.1" customHeight="1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8">
        <f t="shared" si="3"/>
        <v>51.68333333333333</v>
      </c>
      <c r="O85" s="396">
        <f>ROUND(N85/N84*100,1)</f>
        <v>112.9</v>
      </c>
      <c r="Q85" s="395"/>
      <c r="R85" s="395"/>
    </row>
    <row r="86" spans="1:18" s="212" customFormat="1" ht="11.1" customHeight="1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8">
        <f t="shared" si="3"/>
        <v>50.908333333333331</v>
      </c>
      <c r="O86" s="396">
        <f t="shared" ref="O86:O87" si="4">ROUND(N86/N85*100,1)</f>
        <v>98.5</v>
      </c>
      <c r="Q86" s="395"/>
      <c r="R86" s="395"/>
    </row>
    <row r="87" spans="1:18" s="212" customFormat="1" ht="11.1" customHeight="1">
      <c r="A87" s="10" t="s">
        <v>220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8">
        <f t="shared" si="3"/>
        <v>47.525000000000006</v>
      </c>
      <c r="O87" s="396">
        <f t="shared" si="4"/>
        <v>93.4</v>
      </c>
      <c r="Q87" s="395"/>
      <c r="R87" s="395"/>
    </row>
    <row r="88" spans="1:18" ht="11.1" customHeight="1">
      <c r="A88" s="10" t="s">
        <v>219</v>
      </c>
      <c r="B88" s="206">
        <v>43.5</v>
      </c>
      <c r="C88" s="206"/>
      <c r="D88" s="206"/>
      <c r="E88" s="206"/>
      <c r="F88" s="206"/>
      <c r="G88" s="206"/>
      <c r="H88" s="208"/>
      <c r="I88" s="206"/>
      <c r="J88" s="206"/>
      <c r="K88" s="206"/>
      <c r="L88" s="206"/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500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S47" sqref="S47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9">
        <f>SUM(B25:M25)</f>
        <v>470.6</v>
      </c>
      <c r="O25" s="284">
        <v>101.5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9">
        <f>SUM(B26:M26)</f>
        <v>478.00000000000006</v>
      </c>
      <c r="O26" s="284">
        <f>ROUND(N26/N25*100,1)</f>
        <v>101.6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20">
        <f>SUM(B27:M27)</f>
        <v>553.70000000000005</v>
      </c>
      <c r="O27" s="284">
        <f t="shared" ref="O27:O28" si="0">ROUND(N27/N26*100,1)</f>
        <v>115.8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220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20">
        <f>SUM(B28:M28)</f>
        <v>678.8</v>
      </c>
      <c r="O28" s="284">
        <f t="shared" si="0"/>
        <v>122.6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232</v>
      </c>
      <c r="B29" s="220">
        <v>47.8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9">
        <f>SUM(B54:M54)/12</f>
        <v>46.633333333333326</v>
      </c>
      <c r="O54" s="284">
        <v>112.7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9">
        <f>SUM(B55:M55)/12</f>
        <v>47.983333333333327</v>
      </c>
      <c r="O55" s="284">
        <f>ROUND(N55/N54*100,1)</f>
        <v>102.9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9">
        <f>SUM(B56:M56)/12</f>
        <v>48.19166666666667</v>
      </c>
      <c r="O56" s="284">
        <f t="shared" ref="O56:O57" si="1">ROUND(N56/N55*100,1)</f>
        <v>100.4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220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9">
        <f>SUM(B57:M57)/12</f>
        <v>59.06666666666667</v>
      </c>
      <c r="O57" s="284">
        <f t="shared" si="1"/>
        <v>122.6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232</v>
      </c>
      <c r="B58" s="220">
        <v>65.900000000000006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8">
        <f>SUM(B84:M84)/12</f>
        <v>84.041666666666657</v>
      </c>
      <c r="O84" s="208">
        <v>90.2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8">
        <f>SUM(B85:M85)/12</f>
        <v>82.891666666666666</v>
      </c>
      <c r="O85" s="208">
        <f>ROUND(N85/N84*100,1)</f>
        <v>98.6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8">
        <f>SUM(B86:M86)/12</f>
        <v>95.975000000000009</v>
      </c>
      <c r="O86" s="208">
        <f t="shared" ref="O86:O88" si="2">ROUND(N86/N85*100,1)</f>
        <v>115.8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220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8">
        <f>SUM(B87:M87)/12</f>
        <v>95.733333333333334</v>
      </c>
      <c r="O87" s="208">
        <f t="shared" si="2"/>
        <v>99.7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232</v>
      </c>
      <c r="B88" s="15">
        <v>71.8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288">
        <f>SUM(B88:M88)/12</f>
        <v>5.9833333333333334</v>
      </c>
      <c r="O88" s="208">
        <f t="shared" si="2"/>
        <v>6.3</v>
      </c>
      <c r="P88" s="57"/>
      <c r="Q88" s="483"/>
      <c r="R88" s="483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18"/>
      <c r="D89" s="492"/>
    </row>
    <row r="90" spans="1:26" s="515" customFormat="1" ht="9.9499999999999993" customHeight="1">
      <c r="D90" s="49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Q44" sqref="Q44"/>
    </sheetView>
  </sheetViews>
  <sheetFormatPr defaultRowHeight="9.9499999999999993" customHeight="1"/>
  <cols>
    <col min="1" max="1" width="8" style="502" customWidth="1"/>
    <col min="2" max="13" width="6.125" style="502" customWidth="1"/>
    <col min="14" max="26" width="7.625" style="502" customWidth="1"/>
    <col min="27" max="16384" width="9" style="502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6" t="s">
        <v>196</v>
      </c>
      <c r="B25" s="487">
        <v>65.8</v>
      </c>
      <c r="C25" s="487">
        <v>77.2</v>
      </c>
      <c r="D25" s="487">
        <v>98.6</v>
      </c>
      <c r="E25" s="487">
        <v>102.1</v>
      </c>
      <c r="F25" s="487">
        <v>107.9</v>
      </c>
      <c r="G25" s="487">
        <v>110.2</v>
      </c>
      <c r="H25" s="487">
        <v>110.1</v>
      </c>
      <c r="I25" s="487">
        <v>92.2</v>
      </c>
      <c r="J25" s="487">
        <v>93.8</v>
      </c>
      <c r="K25" s="487">
        <v>96.7</v>
      </c>
      <c r="L25" s="487">
        <v>111.1</v>
      </c>
      <c r="M25" s="487">
        <v>104.1</v>
      </c>
      <c r="N25" s="289">
        <f>SUM(B25:M25)</f>
        <v>1169.8</v>
      </c>
      <c r="O25" s="284">
        <v>117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6" t="s">
        <v>203</v>
      </c>
      <c r="B26" s="487">
        <v>86.4</v>
      </c>
      <c r="C26" s="487">
        <v>105.9</v>
      </c>
      <c r="D26" s="487">
        <v>115.8</v>
      </c>
      <c r="E26" s="487">
        <v>124.6</v>
      </c>
      <c r="F26" s="487">
        <v>121.9</v>
      </c>
      <c r="G26" s="487">
        <v>135.4</v>
      </c>
      <c r="H26" s="487">
        <v>137.80000000000001</v>
      </c>
      <c r="I26" s="487">
        <v>127</v>
      </c>
      <c r="J26" s="487">
        <v>126.1</v>
      </c>
      <c r="K26" s="487">
        <v>125.2</v>
      </c>
      <c r="L26" s="487">
        <v>122.8</v>
      </c>
      <c r="M26" s="487">
        <v>110</v>
      </c>
      <c r="N26" s="488">
        <f>SUM(B26:M26)</f>
        <v>1438.8999999999999</v>
      </c>
      <c r="O26" s="489">
        <f>ROUND(N26/N25*100,1)</f>
        <v>123</v>
      </c>
      <c r="P26" s="493"/>
      <c r="Q26" s="494"/>
      <c r="R26" s="494"/>
      <c r="S26" s="493"/>
      <c r="T26" s="493"/>
      <c r="U26" s="493"/>
      <c r="V26" s="493"/>
      <c r="W26" s="493"/>
      <c r="X26" s="493"/>
      <c r="Y26" s="493"/>
      <c r="Z26" s="493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6" t="s">
        <v>206</v>
      </c>
      <c r="B27" s="487">
        <v>91</v>
      </c>
      <c r="C27" s="487">
        <v>88.5</v>
      </c>
      <c r="D27" s="487">
        <v>127.1</v>
      </c>
      <c r="E27" s="487">
        <v>123.6</v>
      </c>
      <c r="F27" s="487">
        <v>127.3</v>
      </c>
      <c r="G27" s="487">
        <v>123.9</v>
      </c>
      <c r="H27" s="487">
        <v>147.6</v>
      </c>
      <c r="I27" s="487">
        <v>123.9</v>
      </c>
      <c r="J27" s="487">
        <v>121.8</v>
      </c>
      <c r="K27" s="487">
        <v>131</v>
      </c>
      <c r="L27" s="487">
        <v>110.3</v>
      </c>
      <c r="M27" s="487">
        <v>106.5</v>
      </c>
      <c r="N27" s="488">
        <f>SUM(B27:M27)</f>
        <v>1422.5</v>
      </c>
      <c r="O27" s="489">
        <f t="shared" ref="O27:O28" si="0">ROUND(N27/N26*100,1)</f>
        <v>98.9</v>
      </c>
      <c r="P27" s="493"/>
      <c r="Q27" s="494"/>
      <c r="R27" s="494"/>
      <c r="S27" s="493"/>
      <c r="T27" s="493"/>
      <c r="U27" s="493"/>
      <c r="V27" s="493"/>
      <c r="W27" s="493"/>
      <c r="X27" s="493"/>
      <c r="Y27" s="493"/>
      <c r="Z27" s="493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6" t="s">
        <v>220</v>
      </c>
      <c r="B28" s="487">
        <v>96.4</v>
      </c>
      <c r="C28" s="487">
        <v>100.8</v>
      </c>
      <c r="D28" s="487">
        <v>119.9</v>
      </c>
      <c r="E28" s="487">
        <v>122</v>
      </c>
      <c r="F28" s="487">
        <v>123.5</v>
      </c>
      <c r="G28" s="487">
        <v>126.2</v>
      </c>
      <c r="H28" s="487">
        <v>126.9</v>
      </c>
      <c r="I28" s="487">
        <v>97.5</v>
      </c>
      <c r="J28" s="487">
        <v>114.1</v>
      </c>
      <c r="K28" s="487">
        <v>104.1</v>
      </c>
      <c r="L28" s="487">
        <v>95.1</v>
      </c>
      <c r="M28" s="487">
        <v>110</v>
      </c>
      <c r="N28" s="488">
        <f>SUM(B28:M28)</f>
        <v>1336.4999999999998</v>
      </c>
      <c r="O28" s="489">
        <f t="shared" si="0"/>
        <v>94</v>
      </c>
      <c r="P28" s="493"/>
      <c r="Q28" s="494"/>
      <c r="R28" s="494"/>
      <c r="S28" s="493"/>
      <c r="T28" s="493"/>
      <c r="U28" s="493"/>
      <c r="V28" s="493"/>
      <c r="W28" s="493"/>
      <c r="X28" s="493"/>
      <c r="Y28" s="493"/>
      <c r="Z28" s="493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6" t="s">
        <v>233</v>
      </c>
      <c r="B29" s="487">
        <v>84.4</v>
      </c>
      <c r="C29" s="487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8"/>
      <c r="O29" s="489"/>
      <c r="P29" s="493"/>
      <c r="Q29" s="495"/>
      <c r="R29" s="495"/>
      <c r="S29" s="493"/>
      <c r="T29" s="493"/>
      <c r="U29" s="493"/>
      <c r="V29" s="493"/>
      <c r="W29" s="493"/>
      <c r="X29" s="493"/>
      <c r="Y29" s="493"/>
      <c r="Z29" s="493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6"/>
      <c r="B53" s="497" t="s">
        <v>89</v>
      </c>
      <c r="C53" s="497" t="s">
        <v>90</v>
      </c>
      <c r="D53" s="497" t="s">
        <v>91</v>
      </c>
      <c r="E53" s="497" t="s">
        <v>92</v>
      </c>
      <c r="F53" s="497" t="s">
        <v>93</v>
      </c>
      <c r="G53" s="497" t="s">
        <v>94</v>
      </c>
      <c r="H53" s="497" t="s">
        <v>95</v>
      </c>
      <c r="I53" s="497" t="s">
        <v>96</v>
      </c>
      <c r="J53" s="497" t="s">
        <v>97</v>
      </c>
      <c r="K53" s="497" t="s">
        <v>98</v>
      </c>
      <c r="L53" s="497" t="s">
        <v>99</v>
      </c>
      <c r="M53" s="497" t="s">
        <v>100</v>
      </c>
      <c r="N53" s="498" t="s">
        <v>146</v>
      </c>
      <c r="O53" s="499" t="s">
        <v>148</v>
      </c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492"/>
      <c r="AR53" s="492"/>
      <c r="AS53" s="492"/>
      <c r="AT53" s="492"/>
      <c r="AU53" s="492"/>
      <c r="AV53" s="492"/>
    </row>
    <row r="54" spans="1:48" s="418" customFormat="1" ht="11.1" customHeight="1">
      <c r="A54" s="486" t="s">
        <v>196</v>
      </c>
      <c r="B54" s="487">
        <v>84</v>
      </c>
      <c r="C54" s="487">
        <v>84.8</v>
      </c>
      <c r="D54" s="487">
        <v>92.1</v>
      </c>
      <c r="E54" s="487">
        <v>91.6</v>
      </c>
      <c r="F54" s="487">
        <v>101.2</v>
      </c>
      <c r="G54" s="487">
        <v>98.3</v>
      </c>
      <c r="H54" s="487">
        <v>99.7</v>
      </c>
      <c r="I54" s="487">
        <v>93.7</v>
      </c>
      <c r="J54" s="487">
        <v>97.1</v>
      </c>
      <c r="K54" s="487">
        <v>93.4</v>
      </c>
      <c r="L54" s="487">
        <v>102.6</v>
      </c>
      <c r="M54" s="487">
        <v>94.6</v>
      </c>
      <c r="N54" s="488">
        <f>SUM(B54:M54)/12</f>
        <v>94.424999999999997</v>
      </c>
      <c r="O54" s="489">
        <v>107.6</v>
      </c>
      <c r="P54" s="490"/>
      <c r="Q54" s="491"/>
      <c r="R54" s="491"/>
      <c r="S54" s="490"/>
      <c r="T54" s="490"/>
      <c r="U54" s="490"/>
      <c r="V54" s="490"/>
      <c r="W54" s="490"/>
      <c r="X54" s="490"/>
      <c r="Y54" s="490"/>
      <c r="Z54" s="490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  <c r="AL54" s="492"/>
      <c r="AM54" s="492"/>
      <c r="AN54" s="492"/>
      <c r="AO54" s="492"/>
      <c r="AP54" s="492"/>
      <c r="AQ54" s="492"/>
      <c r="AR54" s="492"/>
      <c r="AS54" s="492"/>
      <c r="AT54" s="492"/>
      <c r="AU54" s="492"/>
      <c r="AV54" s="492"/>
    </row>
    <row r="55" spans="1:48" s="418" customFormat="1" ht="11.1" customHeight="1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8">
        <f>SUM(B55:M55)/12</f>
        <v>118.075</v>
      </c>
      <c r="O55" s="489">
        <f t="shared" ref="O55:O57" si="1">ROUND(N55/N54*100,1)</f>
        <v>125</v>
      </c>
      <c r="P55" s="490"/>
      <c r="Q55" s="491"/>
      <c r="R55" s="491"/>
      <c r="S55" s="490"/>
      <c r="T55" s="490"/>
      <c r="U55" s="490"/>
      <c r="V55" s="490"/>
      <c r="W55" s="490"/>
      <c r="X55" s="490"/>
      <c r="Y55" s="490"/>
      <c r="Z55" s="490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2"/>
      <c r="AQ55" s="492"/>
      <c r="AR55" s="492"/>
      <c r="AS55" s="492"/>
      <c r="AT55" s="492"/>
      <c r="AU55" s="492"/>
      <c r="AV55" s="492"/>
    </row>
    <row r="56" spans="1:48" s="418" customFormat="1" ht="11.1" customHeight="1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8">
        <f>SUM(B56:M56)/12</f>
        <v>127.89999999999999</v>
      </c>
      <c r="O56" s="489">
        <f t="shared" si="1"/>
        <v>108.3</v>
      </c>
      <c r="P56" s="490"/>
      <c r="Q56" s="491"/>
      <c r="R56" s="491"/>
      <c r="S56" s="490"/>
      <c r="T56" s="490"/>
      <c r="U56" s="490"/>
      <c r="V56" s="490"/>
      <c r="W56" s="490"/>
      <c r="X56" s="490"/>
      <c r="Y56" s="490"/>
      <c r="Z56" s="490"/>
      <c r="AA56" s="492"/>
    </row>
    <row r="57" spans="1:48" s="418" customFormat="1" ht="11.1" customHeight="1">
      <c r="A57" s="10" t="s">
        <v>220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8">
        <f>SUM(B57:M57)/12</f>
        <v>127.17499999999997</v>
      </c>
      <c r="O57" s="489">
        <f t="shared" si="1"/>
        <v>99.4</v>
      </c>
      <c r="P57" s="490"/>
      <c r="Q57" s="491"/>
      <c r="R57" s="491"/>
      <c r="S57" s="490"/>
      <c r="T57" s="490"/>
      <c r="U57" s="490"/>
      <c r="V57" s="490"/>
      <c r="W57" s="490"/>
      <c r="X57" s="490"/>
      <c r="Y57" s="490"/>
      <c r="Z57" s="490"/>
      <c r="AA57" s="492"/>
    </row>
    <row r="58" spans="1:48" s="212" customFormat="1" ht="11.1" customHeight="1">
      <c r="A58" s="10" t="s">
        <v>233</v>
      </c>
      <c r="B58" s="215">
        <v>119.6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489"/>
      <c r="P58" s="222"/>
      <c r="Q58" s="484"/>
      <c r="R58" s="484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8">
        <f t="shared" ref="N84:N87" si="2">SUM(B84:M84)/12</f>
        <v>102.89999999999999</v>
      </c>
      <c r="O84" s="294">
        <v>108.5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8">
        <f t="shared" si="2"/>
        <v>102.07499999999999</v>
      </c>
      <c r="O85" s="294">
        <f t="shared" ref="O85:O87" si="3">ROUND(N85/N84*100,1)</f>
        <v>99.2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8">
        <f t="shared" si="2"/>
        <v>92.75</v>
      </c>
      <c r="O86" s="294">
        <f t="shared" si="3"/>
        <v>90.9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220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8">
        <f t="shared" si="2"/>
        <v>87.8</v>
      </c>
      <c r="O87" s="294">
        <f t="shared" si="3"/>
        <v>94.7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233</v>
      </c>
      <c r="B88" s="208">
        <v>70.900000000000006</v>
      </c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Q33" sqref="Q33"/>
    </sheetView>
  </sheetViews>
  <sheetFormatPr defaultRowHeight="9.9499999999999993" customHeight="1"/>
  <cols>
    <col min="1" max="1" width="8" style="501" customWidth="1"/>
    <col min="2" max="13" width="6.125" style="501" customWidth="1"/>
    <col min="14" max="26" width="7.625" style="501" customWidth="1"/>
    <col min="27" max="16384" width="9" style="501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196</v>
      </c>
      <c r="B25" s="215">
        <v>6.6</v>
      </c>
      <c r="C25" s="215">
        <v>7.7</v>
      </c>
      <c r="D25" s="215">
        <v>9.9</v>
      </c>
      <c r="E25" s="215">
        <v>10.199999999999999</v>
      </c>
      <c r="F25" s="215">
        <v>10.8</v>
      </c>
      <c r="G25" s="215">
        <v>11</v>
      </c>
      <c r="H25" s="215">
        <v>11</v>
      </c>
      <c r="I25" s="215">
        <v>9.1999999999999993</v>
      </c>
      <c r="J25" s="215">
        <v>9.4</v>
      </c>
      <c r="K25" s="215">
        <v>9.6999999999999993</v>
      </c>
      <c r="L25" s="215">
        <v>11.1</v>
      </c>
      <c r="M25" s="215">
        <v>10.4</v>
      </c>
      <c r="N25" s="289">
        <f>SUM(B25:M25)</f>
        <v>117.00000000000001</v>
      </c>
      <c r="O25" s="284">
        <v>117.1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203</v>
      </c>
      <c r="B26" s="215">
        <v>8.6</v>
      </c>
      <c r="C26" s="215">
        <v>10.6</v>
      </c>
      <c r="D26" s="215">
        <v>11.6</v>
      </c>
      <c r="E26" s="215">
        <v>12.5</v>
      </c>
      <c r="F26" s="215">
        <v>12.2</v>
      </c>
      <c r="G26" s="215">
        <v>13.5</v>
      </c>
      <c r="H26" s="215">
        <v>13.8</v>
      </c>
      <c r="I26" s="215">
        <v>12.7</v>
      </c>
      <c r="J26" s="215">
        <v>12.6</v>
      </c>
      <c r="K26" s="215">
        <v>12.5</v>
      </c>
      <c r="L26" s="215">
        <v>12.3</v>
      </c>
      <c r="M26" s="215">
        <v>11</v>
      </c>
      <c r="N26" s="289">
        <f>SUM(B26:M26)</f>
        <v>143.9</v>
      </c>
      <c r="O26" s="284">
        <f>ROUND(N26/N25*100,1)</f>
        <v>123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206</v>
      </c>
      <c r="B27" s="215">
        <v>9.1</v>
      </c>
      <c r="C27" s="215">
        <v>8.9</v>
      </c>
      <c r="D27" s="215">
        <v>12.7</v>
      </c>
      <c r="E27" s="215">
        <v>12.4</v>
      </c>
      <c r="F27" s="215">
        <v>12.7</v>
      </c>
      <c r="G27" s="215">
        <v>12.4</v>
      </c>
      <c r="H27" s="215">
        <v>14.8</v>
      </c>
      <c r="I27" s="215">
        <v>12.4</v>
      </c>
      <c r="J27" s="215">
        <v>12.2</v>
      </c>
      <c r="K27" s="215">
        <v>13.1</v>
      </c>
      <c r="L27" s="215">
        <v>11</v>
      </c>
      <c r="M27" s="215">
        <v>10.6</v>
      </c>
      <c r="N27" s="420">
        <f>SUM(B27:M27)</f>
        <v>142.29999999999998</v>
      </c>
      <c r="O27" s="284">
        <f t="shared" ref="O27:O28" si="0">ROUND(N27/N26*100,1)</f>
        <v>98.9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220</v>
      </c>
      <c r="B28" s="215">
        <v>9.6</v>
      </c>
      <c r="C28" s="215">
        <v>10.1</v>
      </c>
      <c r="D28" s="215">
        <v>12</v>
      </c>
      <c r="E28" s="215">
        <v>12.2</v>
      </c>
      <c r="F28" s="215">
        <v>12.4</v>
      </c>
      <c r="G28" s="215">
        <v>12.6</v>
      </c>
      <c r="H28" s="215">
        <v>12.7</v>
      </c>
      <c r="I28" s="215">
        <v>9.8000000000000007</v>
      </c>
      <c r="J28" s="215">
        <v>11.4</v>
      </c>
      <c r="K28" s="215">
        <v>10.4</v>
      </c>
      <c r="L28" s="215">
        <v>9.5</v>
      </c>
      <c r="M28" s="215">
        <v>11</v>
      </c>
      <c r="N28" s="289">
        <f>SUM(B28:M28)</f>
        <v>133.69999999999999</v>
      </c>
      <c r="O28" s="284">
        <f t="shared" si="0"/>
        <v>94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233</v>
      </c>
      <c r="B29" s="215">
        <v>8.4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3" t="s">
        <v>146</v>
      </c>
      <c r="O53" s="209" t="s">
        <v>148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196</v>
      </c>
      <c r="B54" s="215">
        <v>8.4</v>
      </c>
      <c r="C54" s="215">
        <v>8.5</v>
      </c>
      <c r="D54" s="215">
        <v>9.1999999999999993</v>
      </c>
      <c r="E54" s="215">
        <v>9.1999999999999993</v>
      </c>
      <c r="F54" s="215">
        <v>10.1</v>
      </c>
      <c r="G54" s="215">
        <v>9.8000000000000007</v>
      </c>
      <c r="H54" s="215">
        <v>10</v>
      </c>
      <c r="I54" s="215">
        <v>9.4</v>
      </c>
      <c r="J54" s="215">
        <v>9.6999999999999993</v>
      </c>
      <c r="K54" s="215">
        <v>9.3000000000000007</v>
      </c>
      <c r="L54" s="215">
        <v>10.3</v>
      </c>
      <c r="M54" s="215">
        <v>9.5</v>
      </c>
      <c r="N54" s="289">
        <f>SUM(B54:M54)/12</f>
        <v>9.4500000000000011</v>
      </c>
      <c r="O54" s="284">
        <v>107.6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203</v>
      </c>
      <c r="B55" s="215">
        <v>9.3000000000000007</v>
      </c>
      <c r="C55" s="215">
        <v>10.3</v>
      </c>
      <c r="D55" s="215">
        <v>9.9</v>
      </c>
      <c r="E55" s="215">
        <v>10.9</v>
      </c>
      <c r="F55" s="215">
        <v>11.3</v>
      </c>
      <c r="G55" s="215">
        <v>12.5</v>
      </c>
      <c r="H55" s="215">
        <v>12.3</v>
      </c>
      <c r="I55" s="215">
        <v>13.1</v>
      </c>
      <c r="J55" s="215">
        <v>13</v>
      </c>
      <c r="K55" s="215">
        <v>13.2</v>
      </c>
      <c r="L55" s="215">
        <v>13.4</v>
      </c>
      <c r="M55" s="215">
        <v>12.4</v>
      </c>
      <c r="N55" s="289">
        <f>SUM(B55:M55)/12</f>
        <v>11.799999999999999</v>
      </c>
      <c r="O55" s="284">
        <f t="shared" ref="O55:O57" si="1">ROUND(N55/N54*100,1)</f>
        <v>124.9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206</v>
      </c>
      <c r="B56" s="215">
        <v>12</v>
      </c>
      <c r="C56" s="215">
        <v>10.9</v>
      </c>
      <c r="D56" s="215">
        <v>12</v>
      </c>
      <c r="E56" s="215">
        <v>12.2</v>
      </c>
      <c r="F56" s="215">
        <v>13.6</v>
      </c>
      <c r="G56" s="215">
        <v>14.2</v>
      </c>
      <c r="H56" s="215">
        <v>13.8</v>
      </c>
      <c r="I56" s="215">
        <v>11.5</v>
      </c>
      <c r="J56" s="215">
        <v>12.7</v>
      </c>
      <c r="K56" s="215">
        <v>14</v>
      </c>
      <c r="L56" s="215">
        <v>13.5</v>
      </c>
      <c r="M56" s="215">
        <v>13.1</v>
      </c>
      <c r="N56" s="289">
        <f>SUM(B56:M56)/12</f>
        <v>12.791666666666664</v>
      </c>
      <c r="O56" s="284">
        <f t="shared" si="1"/>
        <v>108.4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220</v>
      </c>
      <c r="B57" s="215">
        <v>11.4</v>
      </c>
      <c r="C57" s="215">
        <v>11.9</v>
      </c>
      <c r="D57" s="215">
        <v>12.6</v>
      </c>
      <c r="E57" s="215">
        <v>11.8</v>
      </c>
      <c r="F57" s="215">
        <v>12.6</v>
      </c>
      <c r="G57" s="215">
        <v>13.9</v>
      </c>
      <c r="H57" s="215">
        <v>14.6</v>
      </c>
      <c r="I57" s="215">
        <v>13.4</v>
      </c>
      <c r="J57" s="215">
        <v>13.4</v>
      </c>
      <c r="K57" s="215">
        <v>12.3</v>
      </c>
      <c r="L57" s="215">
        <v>12.4</v>
      </c>
      <c r="M57" s="215">
        <v>12.2</v>
      </c>
      <c r="N57" s="289">
        <f>SUM(B57:M57)/12</f>
        <v>12.708333333333334</v>
      </c>
      <c r="O57" s="284">
        <f t="shared" si="1"/>
        <v>99.3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233</v>
      </c>
      <c r="B58" s="215">
        <v>12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22"/>
      <c r="Q58" s="484"/>
      <c r="R58" s="484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5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3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8">
        <f t="shared" ref="N84:N87" si="2">SUM(B84:M84)/12</f>
        <v>102.89999999999999</v>
      </c>
      <c r="O84" s="294">
        <v>108.5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8">
        <f t="shared" si="2"/>
        <v>102.07499999999999</v>
      </c>
      <c r="O85" s="294">
        <f t="shared" ref="O85:O87" si="3">ROUND(N85/N84*100,1)</f>
        <v>99.2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8">
        <f t="shared" si="2"/>
        <v>92.75</v>
      </c>
      <c r="O86" s="294">
        <f t="shared" si="3"/>
        <v>90.9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220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8">
        <f t="shared" si="2"/>
        <v>87.8</v>
      </c>
      <c r="O87" s="294">
        <f t="shared" si="3"/>
        <v>94.7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233</v>
      </c>
      <c r="B88" s="208">
        <v>70.900000000000006</v>
      </c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S68" sqref="S68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3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3">
        <v>14.8</v>
      </c>
      <c r="N25" s="289">
        <f>SUM(B25:M25)</f>
        <v>175.50000000000003</v>
      </c>
      <c r="O25" s="284">
        <v>96.9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3">
        <v>15.7</v>
      </c>
      <c r="N26" s="289">
        <f>SUM(B26:M26)</f>
        <v>191</v>
      </c>
      <c r="O26" s="284">
        <f>SUM(N26/N25)*100</f>
        <v>108.83190883190881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3">
        <v>18.5</v>
      </c>
      <c r="N27" s="391">
        <f>SUM(B27:M27)</f>
        <v>202.7</v>
      </c>
      <c r="O27" s="284">
        <f>SUM(N27/N26)*100</f>
        <v>106.12565445026176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220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3">
        <v>20.8</v>
      </c>
      <c r="N28" s="391">
        <f>SUM(B28:M28)</f>
        <v>260</v>
      </c>
      <c r="O28" s="284">
        <f>SUM(N28/N27)*100</f>
        <v>128.26837691169217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234</v>
      </c>
      <c r="B29" s="215">
        <v>20.3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3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9">
        <f t="shared" ref="N54:N57" si="0">SUM(B54:M54)/12</f>
        <v>22.141666666666666</v>
      </c>
      <c r="O54" s="284">
        <v>101.9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9">
        <f t="shared" si="0"/>
        <v>23.383333333333336</v>
      </c>
      <c r="O55" s="284">
        <f>SUM(N55/N54)*100</f>
        <v>105.60782837786979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9">
        <f t="shared" si="0"/>
        <v>25.716666666666665</v>
      </c>
      <c r="O56" s="284">
        <f t="shared" ref="O56:O57" si="1">SUM(N56/N55)*100</f>
        <v>109.97861724875264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220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9">
        <f t="shared" si="0"/>
        <v>30.858333333333331</v>
      </c>
      <c r="O57" s="284">
        <f t="shared" si="1"/>
        <v>119.99351911860012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234</v>
      </c>
      <c r="B58" s="215">
        <v>31.5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3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8">
        <f t="shared" ref="N84:N87" si="2">SUM(B84:M84)/12</f>
        <v>65.933333333333323</v>
      </c>
      <c r="O84" s="208">
        <v>94.8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8">
        <f t="shared" si="2"/>
        <v>67.99166666666666</v>
      </c>
      <c r="O85" s="208">
        <f t="shared" ref="O85:O87" si="3">ROUND(N85/N84*100,1)</f>
        <v>103.1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8">
        <f t="shared" si="2"/>
        <v>65.424999999999997</v>
      </c>
      <c r="O86" s="208">
        <f t="shared" si="3"/>
        <v>96.2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220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8">
        <f t="shared" si="2"/>
        <v>70.283333333333346</v>
      </c>
      <c r="O87" s="208">
        <f t="shared" si="3"/>
        <v>107.4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234</v>
      </c>
      <c r="B88" s="206">
        <v>63.7</v>
      </c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88"/>
      <c r="O88" s="208"/>
      <c r="P88" s="57"/>
      <c r="Q88" s="483"/>
      <c r="R88" s="483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2020-03-11T01:24:06Z</cp:lastPrinted>
  <dcterms:created xsi:type="dcterms:W3CDTF">2004-08-12T01:21:30Z</dcterms:created>
  <dcterms:modified xsi:type="dcterms:W3CDTF">2020-03-13T02:53:16Z</dcterms:modified>
</cp:coreProperties>
</file>