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O90" i="54" l="1"/>
  <c r="O88" i="51" l="1"/>
  <c r="N88" i="51"/>
  <c r="O58" i="51"/>
  <c r="N58" i="51"/>
  <c r="O29" i="51"/>
  <c r="N29" i="51"/>
  <c r="O88" i="55"/>
  <c r="O58" i="55"/>
  <c r="N88" i="55"/>
  <c r="N58" i="55"/>
  <c r="O29" i="55"/>
  <c r="N29" i="55"/>
  <c r="O88" i="56"/>
  <c r="N88" i="56"/>
  <c r="O58" i="56"/>
  <c r="N58" i="56"/>
  <c r="O29" i="56"/>
  <c r="N29" i="56"/>
  <c r="O58" i="49"/>
  <c r="N58" i="49"/>
  <c r="O29" i="49"/>
  <c r="N29" i="49"/>
  <c r="O58" i="48"/>
  <c r="O88" i="48"/>
  <c r="N88" i="48"/>
  <c r="N58" i="48"/>
  <c r="O29" i="48"/>
  <c r="N29" i="48"/>
  <c r="O75" i="47"/>
  <c r="N75" i="47"/>
  <c r="O47" i="47"/>
  <c r="N47" i="47"/>
  <c r="O23" i="47"/>
  <c r="N23" i="47"/>
  <c r="O70" i="46"/>
  <c r="N70" i="46"/>
  <c r="O46" i="46"/>
  <c r="N46" i="46"/>
  <c r="O21" i="46"/>
  <c r="N21" i="46"/>
  <c r="O30" i="54" l="1"/>
  <c r="N90" i="54"/>
  <c r="N60" i="54"/>
  <c r="N30" i="54"/>
  <c r="C22" i="13" l="1"/>
  <c r="C59" i="13" l="1"/>
  <c r="I46" i="44" l="1"/>
  <c r="H44" i="8" l="1"/>
  <c r="N26" i="54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<sst xmlns="http://schemas.openxmlformats.org/spreadsheetml/2006/main" count="1318" uniqueCount="238">
  <si>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</si>
  <si>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</si>
  <si>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</si>
  <si>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</si>
  <si>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</si>
  <si>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</si>
  <si>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</si>
  <si>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</si>
  <si>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</si>
  <si>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</si>
  <si>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</si>
  <si>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</si>
  <si>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</si>
  <si>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</si>
  <si>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</si>
  <si>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</si>
  <si>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</si>
  <si>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</si>
  <si>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</si>
  <si>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</si>
  <si>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</si>
  <si>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</si>
  <si>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</si>
  <si>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</si>
  <si>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</si>
  <si>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</si>
  <si>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</si>
  <si>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</si>
  <si>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</si>
  <si>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</si>
  <si>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</si>
  <si>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</si>
  <si>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</si>
  <si>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</si>
  <si>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</si>
  <si>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</si>
  <si>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</si>
  <si>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</si>
  <si>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</si>
  <si>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</si>
  <si>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</si>
  <si>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</si>
  <si>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</si>
  <si>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</si>
  <si>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</si>
  <si>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</si>
  <si>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</si>
  <si>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</si>
  <si>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</si>
  <si>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</si>
  <si>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</si>
  <si>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</si>
  <si>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</si>
  <si>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</si>
  <si>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</si>
  <si>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</si>
  <si>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</si>
  <si>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</si>
  <si>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</si>
  <si>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</si>
  <si>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</si>
  <si>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</si>
  <si>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</si>
  <si>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</si>
  <si>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</si>
  <si>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</si>
  <si>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</si>
  <si>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</si>
  <si>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</si>
  <si>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</si>
  <si>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</si>
  <si>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</si>
  <si>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</si>
  <si>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</si>
  <si>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</si>
  <si>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</si>
  <si>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</si>
  <si>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</si>
  <si>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</si>
  <si>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</si>
  <si>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</si>
  <si>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</si>
  <si>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</si>
  <si>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</si>
  <si>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</si>
  <si>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</si>
  <si>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</si>
  <si>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</si>
  <si>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</si>
  <si>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</si>
  <si>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</si>
  <si>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</si>
  <si>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</si>
  <si>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</si>
  <si>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</si>
  <si>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</si>
  <si>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</si>
  <si>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</si>
  <si>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</si>
  <si>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</si>
  <si>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</si>
  <si>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</si>
  <si>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</si>
  <si>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</si>
  <si>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</si>
  <si>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</si>
  <si>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</si>
  <si>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</si>
  <si>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</si>
  <si>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</si>
  <si>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</si>
  <si>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</si>
  <si>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</si>
  <si>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</si>
  <si>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</si>
  <si>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</si>
  <si>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</si>
  <si>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</si>
  <si>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</si>
  <si>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</si>
  <si>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</si>
  <si>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</si>
  <si>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</si>
  <si>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</si>
  <si>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</si>
  <si>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</si>
  <si>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</si>
  <si>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</si>
  <si>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</si>
  <si>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</si>
  <si>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</si>
  <si>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</si>
  <si>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</si>
  <si>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</si>
  <si>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</si>
  <si>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</si>
  <si>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</si>
  <si>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</si>
  <si>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</si>
  <si>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</si>
  <si>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</si>
  <si>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</si>
  <si>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</si>
  <si>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</si>
  <si>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</si>
  <si>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</si>
  <si>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</si>
  <si>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</si>
  <si>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</si>
  <si>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</si>
  <si>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</si>
  <si>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</si>
  <si>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</si>
  <si>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</si>
  <si>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</si>
  <si>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</si>
  <si>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</si>
  <si>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</si>
  <si>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</si>
  <si>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</si>
  <si>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</si>
  <si>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</si>
  <si>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</si>
  <si>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</si>
  <si>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</si>
  <si>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</si>
  <si>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</si>
  <si>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</si>
  <si>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</si>
  <si>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</si>
  <si>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</si>
  <si>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</si>
  <si>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</si>
  <si>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</si>
  <si>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</si>
  <si>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</si>
  <si>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</si>
  <si>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</si>
  <si>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</si>
  <si>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</si>
  <si>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</si>
  <si>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</si>
  <si>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</si>
  <si>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</si>
  <si>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</si>
  <si>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</si>
  <si>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</si>
  <si>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</si>
  <si>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</si>
  <si>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</si>
  <si>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</si>
  <si>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</si>
  <si>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</si>
  <si>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</si>
  <si>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</si>
  <si>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</si>
  <si>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</si>
  <si>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</si>
  <si>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</si>
  <si>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</si>
  <si>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</si>
  <si>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</si>
  <si>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</si>
  <si>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</si>
  <si>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</si>
  <si>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</si>
  <si>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</si>
  <si>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</si>
  <si>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</si>
  <si>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</si>
  <si>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</si>
  <si>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</si>
  <si>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</si>
  <si>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</si>
  <si>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</si>
  <si>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</si>
  <si>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</si>
  <si>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</si>
  <si>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</si>
  <si>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</si>
  <si>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</si>
  <si>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</si>
  <si>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</si>
  <si>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</si>
  <si>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</si>
  <si>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2，957　㎡</t>
    <phoneticPr fontId="2"/>
  </si>
  <si>
    <t>雑穀</t>
    <rPh sb="0" eb="2">
      <t>ザッコク</t>
    </rPh>
    <phoneticPr fontId="2"/>
  </si>
  <si>
    <t>米</t>
    <rPh sb="0" eb="1">
      <t>コメ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</si>
  <si>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</si>
  <si>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</si>
  <si>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米</t>
    <rPh sb="0" eb="1">
      <t>コメ</t>
    </rPh>
    <phoneticPr fontId="2"/>
  </si>
  <si>
    <t>令和元年12月</t>
    <rPh sb="0" eb="1">
      <t>レイ</t>
    </rPh>
    <rPh sb="1" eb="2">
      <t>ワ</t>
    </rPh>
    <rPh sb="2" eb="4">
      <t>ガンネン</t>
    </rPh>
    <rPh sb="6" eb="7">
      <t>ガツ</t>
    </rPh>
    <phoneticPr fontId="2"/>
  </si>
  <si>
    <t>令和元年12月所管面（1～3類）</t>
    <rPh sb="0" eb="1">
      <t>レイ</t>
    </rPh>
    <rPh sb="1" eb="2">
      <t>ワ</t>
    </rPh>
    <rPh sb="2" eb="4">
      <t>ガンネン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</si>
  <si>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90，901  m</t>
    </r>
    <r>
      <rPr>
        <sz val="8"/>
        <rFont val="ＭＳ Ｐゴシック"/>
        <family val="3"/>
        <charset val="128"/>
      </rPr>
      <t>3</t>
    </r>
    <phoneticPr fontId="2"/>
  </si>
  <si>
    <t>8，767  ㎡</t>
    <phoneticPr fontId="2"/>
  </si>
  <si>
    <t>　　　　　　　　　　　　　　　　令和元年12月末上位10品目入庫高(県合計）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</si>
  <si>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令和元年12月末上位１０品目保管残高（県合計）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8" eb="19">
      <t>ガツ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</si>
  <si>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その他の日用品</t>
    <rPh sb="2" eb="3">
      <t>タ</t>
    </rPh>
    <rPh sb="4" eb="7">
      <t>ニチヨウヒン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</si>
</sst>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" fillId="0" borderId="40" xfId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39" xfId="1" applyBorder="1"/>
    <xf numFmtId="38" fontId="1" fillId="0" borderId="40" xfId="1" applyFill="1" applyBorder="1"/>
    <xf numFmtId="38" fontId="0" fillId="0" borderId="9" xfId="1" applyFont="1" applyBorder="1"/>
    <xf numFmtId="38" fontId="1" fillId="0" borderId="43" xfId="1" applyFill="1" applyBorder="1"/>
    <xf numFmtId="0" fontId="1" fillId="0" borderId="2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" fillId="0" borderId="38" xfId="1" applyFont="1" applyFill="1" applyBorder="1"/>
    <xf numFmtId="38" fontId="1" fillId="0" borderId="11" xfId="1" applyFont="1" applyBorder="1"/>
    <xf numFmtId="38" fontId="1" fillId="0" borderId="10" xfId="1" applyBorder="1"/>
    <xf numFmtId="38" fontId="0" fillId="0" borderId="39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14024"/>
        <c:axId val="41461049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令和元年12月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240.8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14024"/>
        <c:axId val="414610496"/>
      </c:lineChart>
      <c:catAx>
        <c:axId val="4146140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14610496"/>
        <c:crosses val="autoZero"/>
        <c:auto val="1"/>
        <c:lblAlgn val="ctr"/>
        <c:lblOffset val="100"/>
        <c:tickLblSkip val="1"/>
        <c:noMultiLvlLbl val="0"/>
      </c:catAx>
      <c:valAx>
        <c:axId val="41461049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61402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20465</c:v>
                </c:pt>
                <c:pt idx="1">
                  <c:v>16409</c:v>
                </c:pt>
                <c:pt idx="2">
                  <c:v>9061</c:v>
                </c:pt>
                <c:pt idx="3">
                  <c:v>4645</c:v>
                </c:pt>
                <c:pt idx="4">
                  <c:v>4194</c:v>
                </c:pt>
                <c:pt idx="5">
                  <c:v>2988</c:v>
                </c:pt>
                <c:pt idx="6">
                  <c:v>2091</c:v>
                </c:pt>
                <c:pt idx="7">
                  <c:v>1980</c:v>
                </c:pt>
                <c:pt idx="8">
                  <c:v>1842</c:v>
                </c:pt>
                <c:pt idx="9">
                  <c:v>1431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26020</c:v>
                </c:pt>
                <c:pt idx="1">
                  <c:v>19085</c:v>
                </c:pt>
                <c:pt idx="2">
                  <c:v>4906</c:v>
                </c:pt>
                <c:pt idx="3">
                  <c:v>4479</c:v>
                </c:pt>
                <c:pt idx="4">
                  <c:v>3261</c:v>
                </c:pt>
                <c:pt idx="5">
                  <c:v>1343</c:v>
                </c:pt>
                <c:pt idx="6">
                  <c:v>2205</c:v>
                </c:pt>
                <c:pt idx="7">
                  <c:v>2751</c:v>
                </c:pt>
                <c:pt idx="8">
                  <c:v>2374</c:v>
                </c:pt>
                <c:pt idx="9">
                  <c:v>1563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95536"/>
        <c:axId val="445098672"/>
      </c:barChart>
      <c:catAx>
        <c:axId val="44509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98672"/>
        <c:crosses val="autoZero"/>
        <c:auto val="1"/>
        <c:lblAlgn val="ctr"/>
        <c:lblOffset val="100"/>
        <c:noMultiLvlLbl val="0"/>
      </c:catAx>
      <c:valAx>
        <c:axId val="44509867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95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金属製品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53798</c:v>
                </c:pt>
                <c:pt idx="1">
                  <c:v>18634</c:v>
                </c:pt>
                <c:pt idx="2">
                  <c:v>15941</c:v>
                </c:pt>
                <c:pt idx="3">
                  <c:v>13327</c:v>
                </c:pt>
                <c:pt idx="4">
                  <c:v>9420</c:v>
                </c:pt>
                <c:pt idx="5">
                  <c:v>9271</c:v>
                </c:pt>
                <c:pt idx="6">
                  <c:v>8513</c:v>
                </c:pt>
                <c:pt idx="7">
                  <c:v>3234</c:v>
                </c:pt>
                <c:pt idx="8">
                  <c:v>3150</c:v>
                </c:pt>
                <c:pt idx="9">
                  <c:v>2665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-3.78790861369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-2.2727570985445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金属製品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61268</c:v>
                </c:pt>
                <c:pt idx="1">
                  <c:v>12241</c:v>
                </c:pt>
                <c:pt idx="2">
                  <c:v>13630</c:v>
                </c:pt>
                <c:pt idx="3">
                  <c:v>18071</c:v>
                </c:pt>
                <c:pt idx="4">
                  <c:v>8476</c:v>
                </c:pt>
                <c:pt idx="5">
                  <c:v>8841</c:v>
                </c:pt>
                <c:pt idx="6">
                  <c:v>7235</c:v>
                </c:pt>
                <c:pt idx="7">
                  <c:v>4886</c:v>
                </c:pt>
                <c:pt idx="8">
                  <c:v>5060</c:v>
                </c:pt>
                <c:pt idx="9">
                  <c:v>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00632"/>
        <c:axId val="445093576"/>
      </c:barChart>
      <c:catAx>
        <c:axId val="445100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093576"/>
        <c:crosses val="autoZero"/>
        <c:auto val="1"/>
        <c:lblAlgn val="ctr"/>
        <c:lblOffset val="100"/>
        <c:noMultiLvlLbl val="0"/>
      </c:catAx>
      <c:valAx>
        <c:axId val="44509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10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-7.7519379844961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-1.1628212171152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57446808510703E-2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雑穀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18875</c:v>
                </c:pt>
                <c:pt idx="1">
                  <c:v>18323</c:v>
                </c:pt>
                <c:pt idx="2">
                  <c:v>18269</c:v>
                </c:pt>
                <c:pt idx="3">
                  <c:v>17784</c:v>
                </c:pt>
                <c:pt idx="4">
                  <c:v>15859</c:v>
                </c:pt>
                <c:pt idx="5">
                  <c:v>14265</c:v>
                </c:pt>
                <c:pt idx="6">
                  <c:v>13300</c:v>
                </c:pt>
                <c:pt idx="7">
                  <c:v>10945</c:v>
                </c:pt>
                <c:pt idx="8">
                  <c:v>9044</c:v>
                </c:pt>
                <c:pt idx="9">
                  <c:v>8899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876274186656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1476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雑穀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18194</c:v>
                </c:pt>
                <c:pt idx="1">
                  <c:v>17739</c:v>
                </c:pt>
                <c:pt idx="2">
                  <c:v>21254</c:v>
                </c:pt>
                <c:pt idx="3">
                  <c:v>19589</c:v>
                </c:pt>
                <c:pt idx="4">
                  <c:v>17641</c:v>
                </c:pt>
                <c:pt idx="5">
                  <c:v>11254</c:v>
                </c:pt>
                <c:pt idx="6">
                  <c:v>16822</c:v>
                </c:pt>
                <c:pt idx="7">
                  <c:v>6031</c:v>
                </c:pt>
                <c:pt idx="8">
                  <c:v>9484</c:v>
                </c:pt>
                <c:pt idx="9">
                  <c:v>5407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46994520"/>
        <c:axId val="447000008"/>
      </c:barChart>
      <c:catAx>
        <c:axId val="446994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7000008"/>
        <c:crosses val="autoZero"/>
        <c:auto val="1"/>
        <c:lblAlgn val="ctr"/>
        <c:lblOffset val="100"/>
        <c:noMultiLvlLbl val="0"/>
      </c:catAx>
      <c:valAx>
        <c:axId val="447000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4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31454</c:v>
                </c:pt>
                <c:pt idx="1">
                  <c:v>6155</c:v>
                </c:pt>
                <c:pt idx="2">
                  <c:v>5456</c:v>
                </c:pt>
                <c:pt idx="3">
                  <c:v>4074</c:v>
                </c:pt>
                <c:pt idx="4">
                  <c:v>2083</c:v>
                </c:pt>
                <c:pt idx="5">
                  <c:v>1740</c:v>
                </c:pt>
                <c:pt idx="6">
                  <c:v>664</c:v>
                </c:pt>
                <c:pt idx="7">
                  <c:v>646</c:v>
                </c:pt>
                <c:pt idx="8">
                  <c:v>403</c:v>
                </c:pt>
                <c:pt idx="9">
                  <c:v>322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399825022035227E-7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33912</c:v>
                </c:pt>
                <c:pt idx="1">
                  <c:v>1598</c:v>
                </c:pt>
                <c:pt idx="2">
                  <c:v>8757</c:v>
                </c:pt>
                <c:pt idx="3">
                  <c:v>722</c:v>
                </c:pt>
                <c:pt idx="4">
                  <c:v>2446</c:v>
                </c:pt>
                <c:pt idx="5">
                  <c:v>338</c:v>
                </c:pt>
                <c:pt idx="6">
                  <c:v>499</c:v>
                </c:pt>
                <c:pt idx="7">
                  <c:v>789</c:v>
                </c:pt>
                <c:pt idx="8">
                  <c:v>381</c:v>
                </c:pt>
                <c:pt idx="9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96480"/>
        <c:axId val="446996872"/>
      </c:barChart>
      <c:catAx>
        <c:axId val="44699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6872"/>
        <c:crosses val="autoZero"/>
        <c:auto val="1"/>
        <c:lblAlgn val="ctr"/>
        <c:lblOffset val="100"/>
        <c:noMultiLvlLbl val="0"/>
      </c:catAx>
      <c:valAx>
        <c:axId val="4469968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648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29052</c:v>
                </c:pt>
                <c:pt idx="1">
                  <c:v>23943</c:v>
                </c:pt>
                <c:pt idx="2">
                  <c:v>15904</c:v>
                </c:pt>
                <c:pt idx="3">
                  <c:v>8489</c:v>
                </c:pt>
                <c:pt idx="4">
                  <c:v>8010</c:v>
                </c:pt>
                <c:pt idx="5">
                  <c:v>7855</c:v>
                </c:pt>
                <c:pt idx="6">
                  <c:v>4225</c:v>
                </c:pt>
                <c:pt idx="7">
                  <c:v>3070</c:v>
                </c:pt>
                <c:pt idx="8">
                  <c:v>2650</c:v>
                </c:pt>
                <c:pt idx="9">
                  <c:v>1071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57700070955698E-2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493438320209652E-3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27651366413846E-3"/>
                  <c:y val="1.842786600827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-3.8296484125925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23051</c:v>
                </c:pt>
                <c:pt idx="1">
                  <c:v>27899</c:v>
                </c:pt>
                <c:pt idx="2">
                  <c:v>14505</c:v>
                </c:pt>
                <c:pt idx="3">
                  <c:v>8127</c:v>
                </c:pt>
                <c:pt idx="4">
                  <c:v>6741</c:v>
                </c:pt>
                <c:pt idx="5">
                  <c:v>7144</c:v>
                </c:pt>
                <c:pt idx="6">
                  <c:v>5661</c:v>
                </c:pt>
                <c:pt idx="7">
                  <c:v>2539</c:v>
                </c:pt>
                <c:pt idx="8">
                  <c:v>2400</c:v>
                </c:pt>
                <c:pt idx="9">
                  <c:v>1117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00400"/>
        <c:axId val="446997264"/>
      </c:barChart>
      <c:catAx>
        <c:axId val="44700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7264"/>
        <c:crosses val="autoZero"/>
        <c:auto val="1"/>
        <c:lblAlgn val="ctr"/>
        <c:lblOffset val="100"/>
        <c:noMultiLvlLbl val="0"/>
      </c:catAx>
      <c:valAx>
        <c:axId val="44699726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70004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12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75068</c:v>
                </c:pt>
                <c:pt idx="1">
                  <c:v>23378</c:v>
                </c:pt>
                <c:pt idx="2">
                  <c:v>16654</c:v>
                </c:pt>
                <c:pt idx="3">
                  <c:v>15955</c:v>
                </c:pt>
                <c:pt idx="4">
                  <c:v>13259</c:v>
                </c:pt>
                <c:pt idx="5">
                  <c:v>11057</c:v>
                </c:pt>
                <c:pt idx="6">
                  <c:v>11008</c:v>
                </c:pt>
                <c:pt idx="7">
                  <c:v>8735</c:v>
                </c:pt>
                <c:pt idx="8">
                  <c:v>6471</c:v>
                </c:pt>
                <c:pt idx="9">
                  <c:v>4725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55564</c:v>
                </c:pt>
                <c:pt idx="1">
                  <c:v>21776</c:v>
                </c:pt>
                <c:pt idx="2">
                  <c:v>16092</c:v>
                </c:pt>
                <c:pt idx="3">
                  <c:v>19145</c:v>
                </c:pt>
                <c:pt idx="4">
                  <c:v>13411</c:v>
                </c:pt>
                <c:pt idx="5">
                  <c:v>12916</c:v>
                </c:pt>
                <c:pt idx="6">
                  <c:v>7947</c:v>
                </c:pt>
                <c:pt idx="7">
                  <c:v>3267</c:v>
                </c:pt>
                <c:pt idx="8">
                  <c:v>6931</c:v>
                </c:pt>
                <c:pt idx="9">
                  <c:v>6791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00792"/>
        <c:axId val="446999616"/>
      </c:barChart>
      <c:catAx>
        <c:axId val="447000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9616"/>
        <c:crosses val="autoZero"/>
        <c:auto val="1"/>
        <c:lblAlgn val="ctr"/>
        <c:lblOffset val="100"/>
        <c:noMultiLvlLbl val="0"/>
      </c:catAx>
      <c:valAx>
        <c:axId val="446999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7000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169938</c:v>
                </c:pt>
                <c:pt idx="1">
                  <c:v>116297</c:v>
                </c:pt>
                <c:pt idx="2">
                  <c:v>102504</c:v>
                </c:pt>
                <c:pt idx="3">
                  <c:v>85292</c:v>
                </c:pt>
                <c:pt idx="4">
                  <c:v>83449</c:v>
                </c:pt>
                <c:pt idx="5">
                  <c:v>77194</c:v>
                </c:pt>
                <c:pt idx="6">
                  <c:v>66282</c:v>
                </c:pt>
                <c:pt idx="7">
                  <c:v>51646</c:v>
                </c:pt>
                <c:pt idx="8">
                  <c:v>48838</c:v>
                </c:pt>
                <c:pt idx="9">
                  <c:v>48281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3244860456699616E-3"/>
                  <c:y val="-3.275661622530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1.81100061187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753604092662417E-3"/>
                  <c:y val="1.216723194770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9.041293832324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164856</c:v>
                </c:pt>
                <c:pt idx="1">
                  <c:v>116239</c:v>
                </c:pt>
                <c:pt idx="2">
                  <c:v>95541</c:v>
                </c:pt>
                <c:pt idx="3">
                  <c:v>85297</c:v>
                </c:pt>
                <c:pt idx="4">
                  <c:v>91250</c:v>
                </c:pt>
                <c:pt idx="5">
                  <c:v>71796</c:v>
                </c:pt>
                <c:pt idx="6">
                  <c:v>55449</c:v>
                </c:pt>
                <c:pt idx="7">
                  <c:v>46708</c:v>
                </c:pt>
                <c:pt idx="8">
                  <c:v>50341</c:v>
                </c:pt>
                <c:pt idx="9">
                  <c:v>64082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46994128"/>
        <c:axId val="446998048"/>
      </c:barChart>
      <c:catAx>
        <c:axId val="44699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8048"/>
        <c:crosses val="autoZero"/>
        <c:auto val="1"/>
        <c:lblAlgn val="ctr"/>
        <c:lblOffset val="100"/>
        <c:noMultiLvlLbl val="0"/>
      </c:catAx>
      <c:valAx>
        <c:axId val="44699804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4128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12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364187389436588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8801935803926095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169938</c:v>
                </c:pt>
                <c:pt idx="1">
                  <c:v>116297</c:v>
                </c:pt>
                <c:pt idx="2">
                  <c:v>102504</c:v>
                </c:pt>
                <c:pt idx="3">
                  <c:v>85292</c:v>
                </c:pt>
                <c:pt idx="4">
                  <c:v>83449</c:v>
                </c:pt>
                <c:pt idx="5">
                  <c:v>77194</c:v>
                </c:pt>
                <c:pt idx="6">
                  <c:v>66282</c:v>
                </c:pt>
                <c:pt idx="7">
                  <c:v>51646</c:v>
                </c:pt>
                <c:pt idx="8">
                  <c:v>48838</c:v>
                </c:pt>
                <c:pt idx="9">
                  <c:v>48281</c:v>
                </c:pt>
                <c:pt idx="10">
                  <c:v>345427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6387279001292283E-2"/>
                  <c:y val="-6.0969906477876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38064404385"/>
                  <c:y val="-0.179564106593106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1325845690608467"/>
                  <c:y val="-8.5885783124116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161837003877054"/>
                  <c:y val="-8.0806606491261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164856</c:v>
                </c:pt>
                <c:pt idx="1">
                  <c:v>116239</c:v>
                </c:pt>
                <c:pt idx="2">
                  <c:v>95541</c:v>
                </c:pt>
                <c:pt idx="3">
                  <c:v>85297</c:v>
                </c:pt>
                <c:pt idx="4">
                  <c:v>91250</c:v>
                </c:pt>
                <c:pt idx="5">
                  <c:v>71796</c:v>
                </c:pt>
                <c:pt idx="6">
                  <c:v>55449</c:v>
                </c:pt>
                <c:pt idx="7">
                  <c:v>46708</c:v>
                </c:pt>
                <c:pt idx="8">
                  <c:v>50341</c:v>
                </c:pt>
                <c:pt idx="9">
                  <c:v>64082</c:v>
                </c:pt>
                <c:pt idx="10">
                  <c:v>374334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534749889331559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16543</c:v>
                </c:pt>
                <c:pt idx="1">
                  <c:v>10081</c:v>
                </c:pt>
                <c:pt idx="2">
                  <c:v>9404</c:v>
                </c:pt>
                <c:pt idx="3">
                  <c:v>7466</c:v>
                </c:pt>
                <c:pt idx="4">
                  <c:v>5813</c:v>
                </c:pt>
                <c:pt idx="5">
                  <c:v>5249</c:v>
                </c:pt>
                <c:pt idx="6">
                  <c:v>5086</c:v>
                </c:pt>
                <c:pt idx="7">
                  <c:v>3155</c:v>
                </c:pt>
                <c:pt idx="8">
                  <c:v>2986</c:v>
                </c:pt>
                <c:pt idx="9">
                  <c:v>2823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18241</c:v>
                </c:pt>
                <c:pt idx="1">
                  <c:v>9691</c:v>
                </c:pt>
                <c:pt idx="2">
                  <c:v>9102</c:v>
                </c:pt>
                <c:pt idx="3">
                  <c:v>4697</c:v>
                </c:pt>
                <c:pt idx="4">
                  <c:v>4722</c:v>
                </c:pt>
                <c:pt idx="5">
                  <c:v>4126</c:v>
                </c:pt>
                <c:pt idx="6">
                  <c:v>5541</c:v>
                </c:pt>
                <c:pt idx="7">
                  <c:v>3194</c:v>
                </c:pt>
                <c:pt idx="8">
                  <c:v>2438</c:v>
                </c:pt>
                <c:pt idx="9">
                  <c:v>2637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995304"/>
        <c:axId val="446997656"/>
      </c:barChart>
      <c:catAx>
        <c:axId val="446995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997656"/>
        <c:crosses val="autoZero"/>
        <c:auto val="1"/>
        <c:lblAlgn val="ctr"/>
        <c:lblOffset val="100"/>
        <c:noMultiLvlLbl val="0"/>
      </c:catAx>
      <c:valAx>
        <c:axId val="4469976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69953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2,407,869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2,407,869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421241</c:v>
                </c:pt>
                <c:pt idx="2">
                  <c:v>488222</c:v>
                </c:pt>
                <c:pt idx="3">
                  <c:v>152430</c:v>
                </c:pt>
                <c:pt idx="4">
                  <c:v>346932</c:v>
                </c:pt>
                <c:pt idx="5">
                  <c:v>807604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12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110675</c:v>
                </c:pt>
                <c:pt idx="1">
                  <c:v>19145</c:v>
                </c:pt>
                <c:pt idx="2">
                  <c:v>19037</c:v>
                </c:pt>
                <c:pt idx="3">
                  <c:v>18096</c:v>
                </c:pt>
                <c:pt idx="4">
                  <c:v>15066</c:v>
                </c:pt>
                <c:pt idx="5">
                  <c:v>13597</c:v>
                </c:pt>
                <c:pt idx="6">
                  <c:v>10991</c:v>
                </c:pt>
                <c:pt idx="7">
                  <c:v>8972</c:v>
                </c:pt>
                <c:pt idx="8">
                  <c:v>6577</c:v>
                </c:pt>
                <c:pt idx="9">
                  <c:v>4044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83465959328027E-3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108006</c:v>
                </c:pt>
                <c:pt idx="1">
                  <c:v>35893</c:v>
                </c:pt>
                <c:pt idx="2">
                  <c:v>18646</c:v>
                </c:pt>
                <c:pt idx="3">
                  <c:v>12703</c:v>
                </c:pt>
                <c:pt idx="4">
                  <c:v>13529</c:v>
                </c:pt>
                <c:pt idx="5">
                  <c:v>12631</c:v>
                </c:pt>
                <c:pt idx="6">
                  <c:v>13018</c:v>
                </c:pt>
                <c:pt idx="7">
                  <c:v>11236</c:v>
                </c:pt>
                <c:pt idx="8">
                  <c:v>5979</c:v>
                </c:pt>
                <c:pt idx="9">
                  <c:v>6161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2520"/>
        <c:axId val="446161344"/>
      </c:barChart>
      <c:catAx>
        <c:axId val="44616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1344"/>
        <c:crosses val="autoZero"/>
        <c:auto val="1"/>
        <c:lblAlgn val="ctr"/>
        <c:lblOffset val="100"/>
        <c:noMultiLvlLbl val="0"/>
      </c:catAx>
      <c:valAx>
        <c:axId val="44616134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2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74240</c:v>
                </c:pt>
                <c:pt idx="1">
                  <c:v>43941</c:v>
                </c:pt>
                <c:pt idx="2">
                  <c:v>37474</c:v>
                </c:pt>
                <c:pt idx="3">
                  <c:v>24950</c:v>
                </c:pt>
                <c:pt idx="4">
                  <c:v>23776</c:v>
                </c:pt>
                <c:pt idx="5">
                  <c:v>22522</c:v>
                </c:pt>
                <c:pt idx="6">
                  <c:v>21308</c:v>
                </c:pt>
                <c:pt idx="7">
                  <c:v>20093</c:v>
                </c:pt>
                <c:pt idx="8">
                  <c:v>16701</c:v>
                </c:pt>
                <c:pt idx="9">
                  <c:v>16162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09441055516E-3"/>
                  <c:y val="1.867354815942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094410558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68982</c:v>
                </c:pt>
                <c:pt idx="1">
                  <c:v>52104</c:v>
                </c:pt>
                <c:pt idx="2">
                  <c:v>36838</c:v>
                </c:pt>
                <c:pt idx="3">
                  <c:v>39484</c:v>
                </c:pt>
                <c:pt idx="4">
                  <c:v>21122</c:v>
                </c:pt>
                <c:pt idx="5">
                  <c:v>19421</c:v>
                </c:pt>
                <c:pt idx="6">
                  <c:v>14296</c:v>
                </c:pt>
                <c:pt idx="7">
                  <c:v>19085</c:v>
                </c:pt>
                <c:pt idx="8">
                  <c:v>23558</c:v>
                </c:pt>
                <c:pt idx="9">
                  <c:v>16577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2128"/>
        <c:axId val="446160560"/>
      </c:barChart>
      <c:catAx>
        <c:axId val="44616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0560"/>
        <c:crosses val="autoZero"/>
        <c:auto val="1"/>
        <c:lblAlgn val="ctr"/>
        <c:lblOffset val="100"/>
        <c:noMultiLvlLbl val="0"/>
      </c:catAx>
      <c:valAx>
        <c:axId val="4461605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2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36630</c:v>
                </c:pt>
                <c:pt idx="1">
                  <c:v>7479</c:v>
                </c:pt>
                <c:pt idx="2">
                  <c:v>6397</c:v>
                </c:pt>
                <c:pt idx="3">
                  <c:v>2999</c:v>
                </c:pt>
                <c:pt idx="4">
                  <c:v>1981</c:v>
                </c:pt>
                <c:pt idx="5">
                  <c:v>1695</c:v>
                </c:pt>
                <c:pt idx="6">
                  <c:v>1129</c:v>
                </c:pt>
                <c:pt idx="7">
                  <c:v>1067</c:v>
                </c:pt>
                <c:pt idx="8">
                  <c:v>945</c:v>
                </c:pt>
                <c:pt idx="9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非鉄金属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35390</c:v>
                </c:pt>
                <c:pt idx="1">
                  <c:v>9625</c:v>
                </c:pt>
                <c:pt idx="2">
                  <c:v>539</c:v>
                </c:pt>
                <c:pt idx="3">
                  <c:v>1333</c:v>
                </c:pt>
                <c:pt idx="4">
                  <c:v>1614</c:v>
                </c:pt>
                <c:pt idx="5">
                  <c:v>1001</c:v>
                </c:pt>
                <c:pt idx="6">
                  <c:v>1087</c:v>
                </c:pt>
                <c:pt idx="7">
                  <c:v>633</c:v>
                </c:pt>
                <c:pt idx="8">
                  <c:v>802</c:v>
                </c:pt>
                <c:pt idx="9">
                  <c:v>2736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5264"/>
        <c:axId val="446159776"/>
      </c:barChart>
      <c:catAx>
        <c:axId val="44616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6159776"/>
        <c:crosses val="autoZero"/>
        <c:auto val="1"/>
        <c:lblAlgn val="ctr"/>
        <c:lblOffset val="100"/>
        <c:noMultiLvlLbl val="0"/>
      </c:catAx>
      <c:valAx>
        <c:axId val="4461597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6165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2602495543672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飲料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29361</c:v>
                </c:pt>
                <c:pt idx="1">
                  <c:v>16104</c:v>
                </c:pt>
                <c:pt idx="2">
                  <c:v>15809</c:v>
                </c:pt>
                <c:pt idx="3">
                  <c:v>11284</c:v>
                </c:pt>
                <c:pt idx="4">
                  <c:v>9615</c:v>
                </c:pt>
                <c:pt idx="5">
                  <c:v>8098</c:v>
                </c:pt>
                <c:pt idx="6">
                  <c:v>4845</c:v>
                </c:pt>
                <c:pt idx="7">
                  <c:v>3873</c:v>
                </c:pt>
                <c:pt idx="8">
                  <c:v>3679</c:v>
                </c:pt>
                <c:pt idx="9">
                  <c:v>3653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8838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938481620278089E-3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969135542549161E-4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7.8543915681492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37337712465021E-3"/>
                  <c:y val="1.575582474849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1.186912836565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飲料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32568</c:v>
                </c:pt>
                <c:pt idx="1">
                  <c:v>15146</c:v>
                </c:pt>
                <c:pt idx="2">
                  <c:v>15311</c:v>
                </c:pt>
                <c:pt idx="3">
                  <c:v>17641</c:v>
                </c:pt>
                <c:pt idx="4">
                  <c:v>8654</c:v>
                </c:pt>
                <c:pt idx="5">
                  <c:v>8140</c:v>
                </c:pt>
                <c:pt idx="6">
                  <c:v>4472</c:v>
                </c:pt>
                <c:pt idx="7">
                  <c:v>4525</c:v>
                </c:pt>
                <c:pt idx="8">
                  <c:v>3371</c:v>
                </c:pt>
                <c:pt idx="9">
                  <c:v>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4872"/>
        <c:axId val="446164088"/>
      </c:barChart>
      <c:catAx>
        <c:axId val="44616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4088"/>
        <c:crosses val="autoZero"/>
        <c:auto val="1"/>
        <c:lblAlgn val="ctr"/>
        <c:lblOffset val="100"/>
        <c:noMultiLvlLbl val="0"/>
      </c:catAx>
      <c:valAx>
        <c:axId val="446164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4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4335708036495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72706189504122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8303545390166E-2"/>
                  <c:y val="-7.1879517734081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79701</c:v>
                </c:pt>
                <c:pt idx="1">
                  <c:v>27038</c:v>
                </c:pt>
                <c:pt idx="2">
                  <c:v>23937</c:v>
                </c:pt>
                <c:pt idx="3">
                  <c:v>23395</c:v>
                </c:pt>
                <c:pt idx="4">
                  <c:v>22036</c:v>
                </c:pt>
                <c:pt idx="5">
                  <c:v>20049</c:v>
                </c:pt>
                <c:pt idx="6">
                  <c:v>14305</c:v>
                </c:pt>
                <c:pt idx="7">
                  <c:v>12934</c:v>
                </c:pt>
                <c:pt idx="8">
                  <c:v>12536</c:v>
                </c:pt>
                <c:pt idx="9">
                  <c:v>10979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01708119818193E-3"/>
                  <c:y val="-1.427933807739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052049049392045E-5"/>
                  <c:y val="-1.4298145886844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90573400547156E-3"/>
                  <c:y val="1.41841761758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628851949062E-3"/>
                  <c:y val="7.148090445913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43357080364956E-3"/>
                  <c:y val="1.418333403511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-1.9088523025596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-1.429870731399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8747656542932134E-5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82597</c:v>
                </c:pt>
                <c:pt idx="1">
                  <c:v>28654</c:v>
                </c:pt>
                <c:pt idx="2">
                  <c:v>21760</c:v>
                </c:pt>
                <c:pt idx="3">
                  <c:v>18433</c:v>
                </c:pt>
                <c:pt idx="4">
                  <c:v>17573</c:v>
                </c:pt>
                <c:pt idx="5">
                  <c:v>27417</c:v>
                </c:pt>
                <c:pt idx="6">
                  <c:v>14524</c:v>
                </c:pt>
                <c:pt idx="7">
                  <c:v>14619</c:v>
                </c:pt>
                <c:pt idx="8">
                  <c:v>13859</c:v>
                </c:pt>
                <c:pt idx="9">
                  <c:v>7855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0952"/>
        <c:axId val="446158600"/>
      </c:barChart>
      <c:catAx>
        <c:axId val="44616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58600"/>
        <c:crosses val="autoZero"/>
        <c:auto val="1"/>
        <c:lblAlgn val="ctr"/>
        <c:lblOffset val="100"/>
        <c:noMultiLvlLbl val="0"/>
      </c:catAx>
      <c:valAx>
        <c:axId val="446158600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616095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163696"/>
        <c:axId val="446161736"/>
      </c:lineChart>
      <c:catAx>
        <c:axId val="44616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161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16173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1636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159384"/>
        <c:axId val="449261584"/>
      </c:lineChart>
      <c:catAx>
        <c:axId val="44615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158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1593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3936"/>
        <c:axId val="449267072"/>
      </c:lineChart>
      <c:catAx>
        <c:axId val="4492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707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39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4328"/>
        <c:axId val="449267464"/>
      </c:lineChart>
      <c:catAx>
        <c:axId val="449264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7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746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432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8248"/>
        <c:axId val="449264720"/>
      </c:lineChart>
      <c:catAx>
        <c:axId val="449268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472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82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133377</c:v>
                </c:pt>
                <c:pt idx="1">
                  <c:v>274170</c:v>
                </c:pt>
                <c:pt idx="2">
                  <c:v>310891</c:v>
                </c:pt>
                <c:pt idx="3">
                  <c:v>124637</c:v>
                </c:pt>
                <c:pt idx="4">
                  <c:v>253441</c:v>
                </c:pt>
                <c:pt idx="5">
                  <c:v>523735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58063</c:v>
                </c:pt>
                <c:pt idx="1">
                  <c:v>147071</c:v>
                </c:pt>
                <c:pt idx="2">
                  <c:v>177331</c:v>
                </c:pt>
                <c:pt idx="3">
                  <c:v>27793</c:v>
                </c:pt>
                <c:pt idx="4">
                  <c:v>93491</c:v>
                </c:pt>
                <c:pt idx="5">
                  <c:v>283869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0.69670392812369408</c:v>
                </c:pt>
                <c:pt idx="1">
                  <c:v>0.65086257035758632</c:v>
                </c:pt>
                <c:pt idx="2">
                  <c:v>0.63678203767958019</c:v>
                </c:pt>
                <c:pt idx="3">
                  <c:v>0.81766712589385293</c:v>
                </c:pt>
                <c:pt idx="4">
                  <c:v>0.73052067840383705</c:v>
                </c:pt>
                <c:pt idx="5">
                  <c:v>0.64850471270573207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608536"/>
        <c:axId val="414608928"/>
        <c:axId val="0"/>
      </c:bar3DChart>
      <c:catAx>
        <c:axId val="414608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4608928"/>
        <c:crosses val="autoZero"/>
        <c:auto val="1"/>
        <c:lblAlgn val="ctr"/>
        <c:lblOffset val="100"/>
        <c:noMultiLvlLbl val="0"/>
      </c:catAx>
      <c:valAx>
        <c:axId val="4146089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146085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7856"/>
        <c:axId val="449265112"/>
      </c:lineChart>
      <c:catAx>
        <c:axId val="44926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511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785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1192"/>
        <c:axId val="449265896"/>
      </c:lineChart>
      <c:catAx>
        <c:axId val="44926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5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589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119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266288"/>
        <c:axId val="449262368"/>
      </c:lineChart>
      <c:catAx>
        <c:axId val="44926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26236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926628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4360"/>
        <c:axId val="450497696"/>
      </c:lineChart>
      <c:catAx>
        <c:axId val="450504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769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43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5144"/>
        <c:axId val="450495344"/>
      </c:lineChart>
      <c:catAx>
        <c:axId val="45050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534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5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0048"/>
        <c:axId val="450505536"/>
      </c:lineChart>
      <c:catAx>
        <c:axId val="45050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553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004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6712"/>
        <c:axId val="450506320"/>
      </c:lineChart>
      <c:catAx>
        <c:axId val="45050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632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671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494560"/>
        <c:axId val="450494952"/>
      </c:lineChart>
      <c:catAx>
        <c:axId val="45049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495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45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496128"/>
        <c:axId val="450504752"/>
      </c:lineChart>
      <c:catAx>
        <c:axId val="45049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475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61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496912"/>
        <c:axId val="450498088"/>
      </c:lineChart>
      <c:catAx>
        <c:axId val="45049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80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69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094360"/>
        <c:axId val="445094752"/>
      </c:lineChart>
      <c:catAx>
        <c:axId val="4450943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5094752"/>
        <c:crosses val="autoZero"/>
        <c:auto val="1"/>
        <c:lblAlgn val="ctr"/>
        <c:lblOffset val="100"/>
        <c:tickLblSkip val="1"/>
        <c:noMultiLvlLbl val="0"/>
      </c:catAx>
      <c:valAx>
        <c:axId val="44509475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4509436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1616"/>
        <c:axId val="450498480"/>
      </c:lineChart>
      <c:catAx>
        <c:axId val="45050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848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16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3968"/>
        <c:axId val="450496520"/>
      </c:lineChart>
      <c:catAx>
        <c:axId val="45050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496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9652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39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2400"/>
        <c:axId val="450502792"/>
      </c:lineChart>
      <c:catAx>
        <c:axId val="45050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279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24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3184"/>
        <c:axId val="450503576"/>
      </c:lineChart>
      <c:catAx>
        <c:axId val="45050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3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3576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31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8672"/>
        <c:axId val="450510240"/>
      </c:lineChart>
      <c:catAx>
        <c:axId val="450508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10240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86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509064"/>
        <c:axId val="450507496"/>
      </c:lineChart>
      <c:catAx>
        <c:axId val="45050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0749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5090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096320"/>
        <c:axId val="445098280"/>
      </c:lineChart>
      <c:catAx>
        <c:axId val="4450963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45098280"/>
        <c:crosses val="autoZero"/>
        <c:auto val="1"/>
        <c:lblAlgn val="ctr"/>
        <c:lblOffset val="100"/>
        <c:noMultiLvlLbl val="0"/>
      </c:catAx>
      <c:valAx>
        <c:axId val="44509828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096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093968"/>
        <c:axId val="445095928"/>
      </c:lineChart>
      <c:catAx>
        <c:axId val="4450939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5095928"/>
        <c:crosses val="autoZero"/>
        <c:auto val="1"/>
        <c:lblAlgn val="ctr"/>
        <c:lblOffset val="100"/>
        <c:noMultiLvlLbl val="0"/>
      </c:catAx>
      <c:valAx>
        <c:axId val="44509592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450939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100730</c:v>
                </c:pt>
                <c:pt idx="1">
                  <c:v>89699</c:v>
                </c:pt>
                <c:pt idx="2">
                  <c:v>85850</c:v>
                </c:pt>
                <c:pt idx="3">
                  <c:v>68175</c:v>
                </c:pt>
                <c:pt idx="4">
                  <c:v>62247</c:v>
                </c:pt>
                <c:pt idx="5">
                  <c:v>50881</c:v>
                </c:pt>
                <c:pt idx="6">
                  <c:v>44765</c:v>
                </c:pt>
                <c:pt idx="7">
                  <c:v>34897</c:v>
                </c:pt>
                <c:pt idx="8">
                  <c:v>34389</c:v>
                </c:pt>
                <c:pt idx="9">
                  <c:v>31969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5302490142899E-3"/>
                  <c:y val="-1.7316017316017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6984287383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2.886002886002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116298</c:v>
                </c:pt>
                <c:pt idx="1">
                  <c:v>89348</c:v>
                </c:pt>
                <c:pt idx="2">
                  <c:v>67449</c:v>
                </c:pt>
                <c:pt idx="3">
                  <c:v>70495</c:v>
                </c:pt>
                <c:pt idx="4">
                  <c:v>56050</c:v>
                </c:pt>
                <c:pt idx="5">
                  <c:v>46793</c:v>
                </c:pt>
                <c:pt idx="6">
                  <c:v>46673</c:v>
                </c:pt>
                <c:pt idx="7">
                  <c:v>42550</c:v>
                </c:pt>
                <c:pt idx="8">
                  <c:v>28179</c:v>
                </c:pt>
                <c:pt idx="9">
                  <c:v>32143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45097104"/>
        <c:axId val="445095144"/>
      </c:barChart>
      <c:catAx>
        <c:axId val="44509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95144"/>
        <c:crosses val="autoZero"/>
        <c:auto val="1"/>
        <c:lblAlgn val="ctr"/>
        <c:lblOffset val="100"/>
        <c:noMultiLvlLbl val="0"/>
      </c:catAx>
      <c:valAx>
        <c:axId val="4450951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09710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3.2094278813438917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389341289603756"/>
                  <c:y val="-7.6513761467890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6.1594095609843635E-2"/>
                  <c:y val="-0.11428158636133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094017094017094"/>
                  <c:y val="-9.222326566977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100730</c:v>
                </c:pt>
                <c:pt idx="1">
                  <c:v>89699</c:v>
                </c:pt>
                <c:pt idx="2">
                  <c:v>85850</c:v>
                </c:pt>
                <c:pt idx="3">
                  <c:v>68175</c:v>
                </c:pt>
                <c:pt idx="4">
                  <c:v>62247</c:v>
                </c:pt>
                <c:pt idx="5">
                  <c:v>50881</c:v>
                </c:pt>
                <c:pt idx="6">
                  <c:v>44765</c:v>
                </c:pt>
                <c:pt idx="7">
                  <c:v>34897</c:v>
                </c:pt>
                <c:pt idx="8">
                  <c:v>34389</c:v>
                </c:pt>
                <c:pt idx="9">
                  <c:v>31969</c:v>
                </c:pt>
                <c:pt idx="10">
                  <c:v>161404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100730</c:v>
                </c:pt>
                <c:pt idx="1">
                  <c:v>89699</c:v>
                </c:pt>
                <c:pt idx="2">
                  <c:v>85850</c:v>
                </c:pt>
                <c:pt idx="3">
                  <c:v>68175</c:v>
                </c:pt>
                <c:pt idx="4">
                  <c:v>62247</c:v>
                </c:pt>
                <c:pt idx="5">
                  <c:v>50881</c:v>
                </c:pt>
                <c:pt idx="6">
                  <c:v>44765</c:v>
                </c:pt>
                <c:pt idx="7">
                  <c:v>34897</c:v>
                </c:pt>
                <c:pt idx="8">
                  <c:v>34389</c:v>
                </c:pt>
                <c:pt idx="9">
                  <c:v>31969</c:v>
                </c:pt>
                <c:pt idx="10">
                  <c:v>161404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440183526677486"/>
                  <c:y val="7.6687483030138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3.0630255187567207E-2"/>
                  <c:y val="-4.6030349654569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5406089505987321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732403678547815"/>
                  <c:y val="-7.903436208404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7956429109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4461541543948231E-2"/>
                  <c:y val="-1.780203336651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116298</c:v>
                </c:pt>
                <c:pt idx="1">
                  <c:v>89348</c:v>
                </c:pt>
                <c:pt idx="2">
                  <c:v>67449</c:v>
                </c:pt>
                <c:pt idx="3">
                  <c:v>70495</c:v>
                </c:pt>
                <c:pt idx="4">
                  <c:v>56050</c:v>
                </c:pt>
                <c:pt idx="5">
                  <c:v>46793</c:v>
                </c:pt>
                <c:pt idx="6">
                  <c:v>46673</c:v>
                </c:pt>
                <c:pt idx="7">
                  <c:v>42550</c:v>
                </c:pt>
                <c:pt idx="8">
                  <c:v>28179</c:v>
                </c:pt>
                <c:pt idx="9">
                  <c:v>32143</c:v>
                </c:pt>
                <c:pt idx="10" formatCode="#,##0_);[Red]\(#,##0\)">
                  <c:v>148413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0" t="s">
        <v>161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162</v>
      </c>
      <c r="C6" s="329"/>
      <c r="D6" s="330" t="s">
        <v>163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164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165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166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0">
        <v>4</v>
      </c>
      <c r="C13" s="334"/>
      <c r="D13" s="331" t="s">
        <v>167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168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169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170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171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172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173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174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175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176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177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178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104</v>
      </c>
      <c r="E35" s="359" t="s">
        <v>179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180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181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4" t="s">
        <v>182</v>
      </c>
      <c r="B42" s="555"/>
      <c r="C42" s="555"/>
      <c r="D42" s="555"/>
      <c r="E42" s="555"/>
      <c r="F42" s="555"/>
      <c r="G42" s="555"/>
      <c r="H42" s="556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53" sqref="I53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48</v>
      </c>
      <c r="B21" s="93" t="s">
        <v>49</v>
      </c>
      <c r="C21" s="74" t="s">
        <v>219</v>
      </c>
      <c r="D21" s="74" t="s">
        <v>207</v>
      </c>
      <c r="E21" s="93" t="s">
        <v>42</v>
      </c>
      <c r="F21" s="93" t="s">
        <v>50</v>
      </c>
      <c r="G21" s="94" t="s">
        <v>62</v>
      </c>
    </row>
    <row r="22" spans="1:9">
      <c r="A22" s="95">
        <v>1</v>
      </c>
      <c r="B22" s="7" t="s">
        <v>84</v>
      </c>
      <c r="C22" s="9">
        <v>16543</v>
      </c>
      <c r="D22" s="9">
        <v>18241</v>
      </c>
      <c r="E22" s="109">
        <v>107.9</v>
      </c>
      <c r="F22" s="41">
        <f>SUM(C22/D22*100)</f>
        <v>90.691299819088869</v>
      </c>
      <c r="G22" s="96"/>
    </row>
    <row r="23" spans="1:9">
      <c r="A23" s="95">
        <v>2</v>
      </c>
      <c r="B23" s="7" t="s">
        <v>107</v>
      </c>
      <c r="C23" s="9">
        <v>10081</v>
      </c>
      <c r="D23" s="9">
        <v>9691</v>
      </c>
      <c r="E23" s="109">
        <v>93.6</v>
      </c>
      <c r="F23" s="41">
        <f>SUM(C23/D23*100)</f>
        <v>104.02435249200288</v>
      </c>
      <c r="G23" s="96"/>
    </row>
    <row r="24" spans="1:9">
      <c r="A24" s="95">
        <v>3</v>
      </c>
      <c r="B24" s="7" t="s">
        <v>152</v>
      </c>
      <c r="C24" s="9">
        <v>9404</v>
      </c>
      <c r="D24" s="9">
        <v>9102</v>
      </c>
      <c r="E24" s="109">
        <v>95.9</v>
      </c>
      <c r="F24" s="41">
        <f t="shared" ref="F24:F32" si="0">SUM(C24/D24*100)</f>
        <v>103.3179520984399</v>
      </c>
      <c r="G24" s="96"/>
    </row>
    <row r="25" spans="1:9">
      <c r="A25" s="95">
        <v>4</v>
      </c>
      <c r="B25" s="7" t="s">
        <v>213</v>
      </c>
      <c r="C25" s="9">
        <v>7466</v>
      </c>
      <c r="D25" s="9">
        <v>4697</v>
      </c>
      <c r="E25" s="109">
        <v>125.5</v>
      </c>
      <c r="F25" s="41">
        <f t="shared" si="0"/>
        <v>158.95252288694911</v>
      </c>
      <c r="G25" s="96"/>
    </row>
    <row r="26" spans="1:9" ht="13.5" customHeight="1">
      <c r="A26" s="95">
        <v>5</v>
      </c>
      <c r="B26" s="7" t="s">
        <v>114</v>
      </c>
      <c r="C26" s="9">
        <v>5813</v>
      </c>
      <c r="D26" s="6">
        <v>4722</v>
      </c>
      <c r="E26" s="109">
        <v>93.1</v>
      </c>
      <c r="F26" s="41">
        <f t="shared" si="0"/>
        <v>123.10461668784414</v>
      </c>
      <c r="G26" s="96"/>
    </row>
    <row r="27" spans="1:9" ht="13.5" customHeight="1">
      <c r="A27" s="95">
        <v>6</v>
      </c>
      <c r="B27" s="7" t="s">
        <v>105</v>
      </c>
      <c r="C27" s="9">
        <v>5249</v>
      </c>
      <c r="D27" s="9">
        <v>4126</v>
      </c>
      <c r="E27" s="109">
        <v>102.9</v>
      </c>
      <c r="F27" s="41">
        <f t="shared" si="0"/>
        <v>127.21764420746486</v>
      </c>
      <c r="G27" s="96"/>
    </row>
    <row r="28" spans="1:9" ht="13.5" customHeight="1">
      <c r="A28" s="95">
        <v>7</v>
      </c>
      <c r="B28" s="7" t="s">
        <v>115</v>
      </c>
      <c r="C28" s="101">
        <v>5086</v>
      </c>
      <c r="D28" s="101">
        <v>5541</v>
      </c>
      <c r="E28" s="109">
        <v>95.1</v>
      </c>
      <c r="F28" s="41">
        <f t="shared" si="0"/>
        <v>91.788485832882145</v>
      </c>
      <c r="G28" s="96"/>
    </row>
    <row r="29" spans="1:9" ht="13.5" customHeight="1">
      <c r="A29" s="95">
        <v>8</v>
      </c>
      <c r="B29" s="7" t="s">
        <v>87</v>
      </c>
      <c r="C29" s="101">
        <v>3155</v>
      </c>
      <c r="D29" s="101">
        <v>3194</v>
      </c>
      <c r="E29" s="109">
        <v>99.5</v>
      </c>
      <c r="F29" s="41">
        <f t="shared" si="0"/>
        <v>98.778960551033194</v>
      </c>
      <c r="G29" s="96"/>
    </row>
    <row r="30" spans="1:9" ht="13.5" customHeight="1">
      <c r="A30" s="95">
        <v>9</v>
      </c>
      <c r="B30" s="7" t="s">
        <v>108</v>
      </c>
      <c r="C30" s="101">
        <v>2986</v>
      </c>
      <c r="D30" s="101">
        <v>2438</v>
      </c>
      <c r="E30" s="109">
        <v>101.6</v>
      </c>
      <c r="F30" s="41">
        <f t="shared" si="0"/>
        <v>122.4774405250205</v>
      </c>
      <c r="G30" s="96"/>
    </row>
    <row r="31" spans="1:9" ht="13.5" customHeight="1" thickBot="1">
      <c r="A31" s="97">
        <v>10</v>
      </c>
      <c r="B31" s="7" t="s">
        <v>86</v>
      </c>
      <c r="C31" s="98">
        <v>2823</v>
      </c>
      <c r="D31" s="98">
        <v>2637</v>
      </c>
      <c r="E31" s="110">
        <v>100</v>
      </c>
      <c r="F31" s="41">
        <f t="shared" si="0"/>
        <v>107.05346985210467</v>
      </c>
      <c r="G31" s="99"/>
    </row>
    <row r="32" spans="1:9" ht="13.5" customHeight="1" thickBot="1">
      <c r="A32" s="80"/>
      <c r="B32" s="81" t="s">
        <v>58</v>
      </c>
      <c r="C32" s="82">
        <v>80158</v>
      </c>
      <c r="D32" s="82">
        <v>78294</v>
      </c>
      <c r="E32" s="83">
        <v>100.8</v>
      </c>
      <c r="F32" s="107">
        <f t="shared" si="0"/>
        <v>102.38076991851229</v>
      </c>
      <c r="G32" s="121">
        <v>84.9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62</v>
      </c>
    </row>
    <row r="54" spans="1:11">
      <c r="A54" s="95">
        <v>1</v>
      </c>
      <c r="B54" s="7" t="s">
        <v>84</v>
      </c>
      <c r="C54" s="9">
        <v>110675</v>
      </c>
      <c r="D54" s="9">
        <v>108006</v>
      </c>
      <c r="E54" s="41">
        <v>98.2</v>
      </c>
      <c r="F54" s="41">
        <f t="shared" ref="F54:F64" si="1">SUM(C54/D54*100)</f>
        <v>102.47115900968464</v>
      </c>
      <c r="G54" s="96"/>
      <c r="K54" s="325"/>
    </row>
    <row r="55" spans="1:11">
      <c r="A55" s="95">
        <v>2</v>
      </c>
      <c r="B55" s="302" t="s">
        <v>109</v>
      </c>
      <c r="C55" s="9">
        <v>19145</v>
      </c>
      <c r="D55" s="9">
        <v>35893</v>
      </c>
      <c r="E55" s="41">
        <v>93.2</v>
      </c>
      <c r="F55" s="41">
        <f t="shared" si="1"/>
        <v>53.339091187696766</v>
      </c>
      <c r="G55" s="96"/>
    </row>
    <row r="56" spans="1:11">
      <c r="A56" s="95">
        <v>3</v>
      </c>
      <c r="B56" s="302" t="s">
        <v>115</v>
      </c>
      <c r="C56" s="9">
        <v>19037</v>
      </c>
      <c r="D56" s="9">
        <v>18646</v>
      </c>
      <c r="E56" s="41">
        <v>97.9</v>
      </c>
      <c r="F56" s="41">
        <f t="shared" si="1"/>
        <v>102.09696449640673</v>
      </c>
      <c r="G56" s="96"/>
    </row>
    <row r="57" spans="1:11">
      <c r="A57" s="95">
        <v>4</v>
      </c>
      <c r="B57" s="302" t="s">
        <v>107</v>
      </c>
      <c r="C57" s="9">
        <v>18096</v>
      </c>
      <c r="D57" s="9">
        <v>12703</v>
      </c>
      <c r="E57" s="461">
        <v>108.8</v>
      </c>
      <c r="F57" s="41">
        <f t="shared" si="1"/>
        <v>142.45453829803984</v>
      </c>
      <c r="G57" s="96"/>
    </row>
    <row r="58" spans="1:11">
      <c r="A58" s="95">
        <v>5</v>
      </c>
      <c r="B58" s="302" t="s">
        <v>87</v>
      </c>
      <c r="C58" s="9">
        <v>15066</v>
      </c>
      <c r="D58" s="9">
        <v>13529</v>
      </c>
      <c r="E58" s="41">
        <v>114.3</v>
      </c>
      <c r="F58" s="230">
        <f t="shared" si="1"/>
        <v>111.36078054549485</v>
      </c>
      <c r="G58" s="96"/>
    </row>
    <row r="59" spans="1:11">
      <c r="A59" s="95">
        <v>6</v>
      </c>
      <c r="B59" s="302" t="s">
        <v>86</v>
      </c>
      <c r="C59" s="9">
        <v>13597</v>
      </c>
      <c r="D59" s="9">
        <v>12631</v>
      </c>
      <c r="E59" s="41">
        <v>101.8</v>
      </c>
      <c r="F59" s="41">
        <f t="shared" si="1"/>
        <v>107.64785052648247</v>
      </c>
      <c r="G59" s="96"/>
    </row>
    <row r="60" spans="1:11">
      <c r="A60" s="95">
        <v>7</v>
      </c>
      <c r="B60" s="302" t="s">
        <v>114</v>
      </c>
      <c r="C60" s="9">
        <v>10991</v>
      </c>
      <c r="D60" s="9">
        <v>13018</v>
      </c>
      <c r="E60" s="142">
        <v>88.3</v>
      </c>
      <c r="F60" s="41">
        <f t="shared" si="1"/>
        <v>84.429251805192806</v>
      </c>
      <c r="G60" s="96"/>
    </row>
    <row r="61" spans="1:11">
      <c r="A61" s="95">
        <v>8</v>
      </c>
      <c r="B61" s="302" t="s">
        <v>108</v>
      </c>
      <c r="C61" s="9">
        <v>8972</v>
      </c>
      <c r="D61" s="9">
        <v>11236</v>
      </c>
      <c r="E61" s="41">
        <v>98.6</v>
      </c>
      <c r="F61" s="41">
        <f t="shared" si="1"/>
        <v>79.85048059807761</v>
      </c>
      <c r="G61" s="96"/>
    </row>
    <row r="62" spans="1:11">
      <c r="A62" s="95">
        <v>9</v>
      </c>
      <c r="B62" s="302" t="s">
        <v>160</v>
      </c>
      <c r="C62" s="9">
        <v>6577</v>
      </c>
      <c r="D62" s="9">
        <v>5979</v>
      </c>
      <c r="E62" s="41">
        <v>102.4</v>
      </c>
      <c r="F62" s="41">
        <f t="shared" si="1"/>
        <v>110.00167252048838</v>
      </c>
      <c r="G62" s="96"/>
    </row>
    <row r="63" spans="1:11" ht="14.25" thickBot="1">
      <c r="A63" s="100">
        <v>10</v>
      </c>
      <c r="B63" s="302" t="s">
        <v>229</v>
      </c>
      <c r="C63" s="101">
        <v>4044</v>
      </c>
      <c r="D63" s="101">
        <v>6161</v>
      </c>
      <c r="E63" s="102">
        <v>121.4</v>
      </c>
      <c r="F63" s="41">
        <f t="shared" si="1"/>
        <v>65.638695017042693</v>
      </c>
      <c r="G63" s="104"/>
      <c r="H63" s="21"/>
    </row>
    <row r="64" spans="1:11" ht="14.25" thickBot="1">
      <c r="A64" s="80"/>
      <c r="B64" s="105" t="s">
        <v>61</v>
      </c>
      <c r="C64" s="106">
        <v>237854</v>
      </c>
      <c r="D64" s="106">
        <v>254531</v>
      </c>
      <c r="E64" s="107">
        <v>99.7</v>
      </c>
      <c r="F64" s="298">
        <f t="shared" si="1"/>
        <v>93.447949365696132</v>
      </c>
      <c r="G64" s="121">
        <v>59.8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48</v>
      </c>
      <c r="B21" s="93" t="s">
        <v>49</v>
      </c>
      <c r="C21" s="74" t="s">
        <v>219</v>
      </c>
      <c r="D21" s="74" t="s">
        <v>207</v>
      </c>
      <c r="E21" s="93" t="s">
        <v>42</v>
      </c>
      <c r="F21" s="93" t="s">
        <v>50</v>
      </c>
      <c r="G21" s="94" t="s">
        <v>62</v>
      </c>
    </row>
    <row r="22" spans="1:11">
      <c r="A22" s="28">
        <v>1</v>
      </c>
      <c r="B22" s="302" t="s">
        <v>113</v>
      </c>
      <c r="C22" s="9">
        <v>74240</v>
      </c>
      <c r="D22" s="9">
        <v>68982</v>
      </c>
      <c r="E22" s="41">
        <v>89.8</v>
      </c>
      <c r="F22" s="41">
        <f>SUM(C22/D22*100)</f>
        <v>107.62227827549215</v>
      </c>
      <c r="G22" s="96"/>
    </row>
    <row r="23" spans="1:11">
      <c r="A23" s="28">
        <v>2</v>
      </c>
      <c r="B23" s="302" t="s">
        <v>214</v>
      </c>
      <c r="C23" s="9">
        <v>43941</v>
      </c>
      <c r="D23" s="9">
        <v>52104</v>
      </c>
      <c r="E23" s="41">
        <v>102.2</v>
      </c>
      <c r="F23" s="41">
        <f t="shared" ref="F23:F32" si="0">SUM(C23/D23*100)</f>
        <v>84.333256563795487</v>
      </c>
      <c r="G23" s="96"/>
    </row>
    <row r="24" spans="1:11" ht="13.5" customHeight="1">
      <c r="A24" s="28">
        <v>3</v>
      </c>
      <c r="B24" s="302" t="s">
        <v>105</v>
      </c>
      <c r="C24" s="9">
        <v>37474</v>
      </c>
      <c r="D24" s="9">
        <v>36838</v>
      </c>
      <c r="E24" s="66">
        <v>102.6</v>
      </c>
      <c r="F24" s="41">
        <f t="shared" si="0"/>
        <v>101.72647809327324</v>
      </c>
      <c r="G24" s="96"/>
    </row>
    <row r="25" spans="1:11">
      <c r="A25" s="28">
        <v>4</v>
      </c>
      <c r="B25" s="302" t="s">
        <v>226</v>
      </c>
      <c r="C25" s="9">
        <v>24950</v>
      </c>
      <c r="D25" s="9">
        <v>39484</v>
      </c>
      <c r="E25" s="41">
        <v>75.5</v>
      </c>
      <c r="F25" s="41">
        <f t="shared" si="0"/>
        <v>63.190152973356298</v>
      </c>
      <c r="G25" s="96"/>
    </row>
    <row r="26" spans="1:11">
      <c r="A26" s="28">
        <v>5</v>
      </c>
      <c r="B26" s="302" t="s">
        <v>115</v>
      </c>
      <c r="C26" s="9">
        <v>23776</v>
      </c>
      <c r="D26" s="9">
        <v>21122</v>
      </c>
      <c r="E26" s="41">
        <v>90.9</v>
      </c>
      <c r="F26" s="41">
        <f t="shared" si="0"/>
        <v>112.56509800208315</v>
      </c>
      <c r="G26" s="96"/>
    </row>
    <row r="27" spans="1:11" ht="13.5" customHeight="1">
      <c r="A27" s="28">
        <v>6</v>
      </c>
      <c r="B27" s="302" t="s">
        <v>87</v>
      </c>
      <c r="C27" s="9">
        <v>22522</v>
      </c>
      <c r="D27" s="9">
        <v>19421</v>
      </c>
      <c r="E27" s="41">
        <v>105.1</v>
      </c>
      <c r="F27" s="41">
        <f t="shared" si="0"/>
        <v>115.9672519437722</v>
      </c>
      <c r="G27" s="96"/>
      <c r="K27" t="s">
        <v>196</v>
      </c>
    </row>
    <row r="28" spans="1:11" ht="13.5" customHeight="1">
      <c r="A28" s="28">
        <v>7</v>
      </c>
      <c r="B28" s="302" t="s">
        <v>84</v>
      </c>
      <c r="C28" s="9">
        <v>21308</v>
      </c>
      <c r="D28" s="9">
        <v>14296</v>
      </c>
      <c r="E28" s="451">
        <v>107.3</v>
      </c>
      <c r="F28" s="230">
        <f t="shared" si="0"/>
        <v>149.04868494683828</v>
      </c>
      <c r="G28" s="96"/>
    </row>
    <row r="29" spans="1:11">
      <c r="A29" s="28">
        <v>8</v>
      </c>
      <c r="B29" s="302" t="s">
        <v>109</v>
      </c>
      <c r="C29" s="9">
        <v>20093</v>
      </c>
      <c r="D29" s="9">
        <v>19085</v>
      </c>
      <c r="E29" s="41">
        <v>106.1</v>
      </c>
      <c r="F29" s="41">
        <f t="shared" si="0"/>
        <v>105.28163479172126</v>
      </c>
      <c r="G29" s="96"/>
    </row>
    <row r="30" spans="1:11">
      <c r="A30" s="28">
        <v>9</v>
      </c>
      <c r="B30" s="302" t="s">
        <v>153</v>
      </c>
      <c r="C30" s="9">
        <v>16701</v>
      </c>
      <c r="D30" s="9">
        <v>23558</v>
      </c>
      <c r="E30" s="41">
        <v>93.4</v>
      </c>
      <c r="F30" s="230">
        <f t="shared" si="0"/>
        <v>70.893114865438491</v>
      </c>
      <c r="G30" s="96"/>
    </row>
    <row r="31" spans="1:11" ht="14.25" thickBot="1">
      <c r="A31" s="108">
        <v>10</v>
      </c>
      <c r="B31" s="302" t="s">
        <v>227</v>
      </c>
      <c r="C31" s="101">
        <v>16162</v>
      </c>
      <c r="D31" s="101">
        <v>16577</v>
      </c>
      <c r="E31" s="102">
        <v>95.4</v>
      </c>
      <c r="F31" s="102">
        <f t="shared" si="0"/>
        <v>97.49653133860167</v>
      </c>
      <c r="G31" s="104"/>
    </row>
    <row r="32" spans="1:11" ht="14.25" thickBot="1">
      <c r="A32" s="80"/>
      <c r="B32" s="81" t="s">
        <v>63</v>
      </c>
      <c r="C32" s="82">
        <v>390168</v>
      </c>
      <c r="D32" s="82">
        <v>397392</v>
      </c>
      <c r="E32" s="85">
        <v>95</v>
      </c>
      <c r="F32" s="107">
        <f t="shared" si="0"/>
        <v>98.182147602367436</v>
      </c>
      <c r="G32" s="121">
        <v>48.1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62</v>
      </c>
    </row>
    <row r="54" spans="1:8">
      <c r="A54" s="95">
        <v>1</v>
      </c>
      <c r="B54" s="526" t="s">
        <v>87</v>
      </c>
      <c r="C54" s="9">
        <v>36630</v>
      </c>
      <c r="D54" s="9">
        <v>35390</v>
      </c>
      <c r="E54" s="109">
        <v>106.9</v>
      </c>
      <c r="F54" s="41">
        <f>SUM(C54/D54*100)</f>
        <v>103.50381463690309</v>
      </c>
      <c r="G54" s="96"/>
    </row>
    <row r="55" spans="1:8">
      <c r="A55" s="95">
        <v>2</v>
      </c>
      <c r="B55" s="302" t="s">
        <v>84</v>
      </c>
      <c r="C55" s="9">
        <v>7479</v>
      </c>
      <c r="D55" s="9">
        <v>9625</v>
      </c>
      <c r="E55" s="109">
        <v>141.1</v>
      </c>
      <c r="F55" s="41">
        <f t="shared" ref="F55:F64" si="1">SUM(C55/D55*100)</f>
        <v>77.703896103896113</v>
      </c>
      <c r="G55" s="96"/>
    </row>
    <row r="56" spans="1:8">
      <c r="A56" s="95">
        <v>3</v>
      </c>
      <c r="B56" s="302" t="s">
        <v>107</v>
      </c>
      <c r="C56" s="9">
        <v>6397</v>
      </c>
      <c r="D56" s="9">
        <v>539</v>
      </c>
      <c r="E56" s="109">
        <v>100.6</v>
      </c>
      <c r="F56" s="41">
        <f t="shared" si="1"/>
        <v>1186.8274582560296</v>
      </c>
      <c r="G56" s="96"/>
    </row>
    <row r="57" spans="1:8">
      <c r="A57" s="95">
        <v>4</v>
      </c>
      <c r="B57" s="302" t="s">
        <v>115</v>
      </c>
      <c r="C57" s="9">
        <v>2999</v>
      </c>
      <c r="D57" s="9">
        <v>1333</v>
      </c>
      <c r="E57" s="109">
        <v>100.1</v>
      </c>
      <c r="F57" s="41">
        <f t="shared" si="1"/>
        <v>224.98124531132783</v>
      </c>
      <c r="G57" s="96"/>
      <c r="H57" s="63"/>
    </row>
    <row r="58" spans="1:8">
      <c r="A58" s="95">
        <v>5</v>
      </c>
      <c r="B58" s="302" t="s">
        <v>113</v>
      </c>
      <c r="C58" s="9">
        <v>1981</v>
      </c>
      <c r="D58" s="9">
        <v>1614</v>
      </c>
      <c r="E58" s="70">
        <v>95.4</v>
      </c>
      <c r="F58" s="41">
        <f t="shared" si="1"/>
        <v>122.73853779429989</v>
      </c>
      <c r="G58" s="96"/>
    </row>
    <row r="59" spans="1:8">
      <c r="A59" s="95">
        <v>6</v>
      </c>
      <c r="B59" s="302" t="s">
        <v>153</v>
      </c>
      <c r="C59" s="9">
        <v>1695</v>
      </c>
      <c r="D59" s="9">
        <v>1001</v>
      </c>
      <c r="E59" s="109">
        <v>112.9</v>
      </c>
      <c r="F59" s="41">
        <f t="shared" si="1"/>
        <v>169.33066933066934</v>
      </c>
      <c r="G59" s="96"/>
    </row>
    <row r="60" spans="1:8">
      <c r="A60" s="95">
        <v>7</v>
      </c>
      <c r="B60" s="302" t="s">
        <v>105</v>
      </c>
      <c r="C60" s="9">
        <v>1129</v>
      </c>
      <c r="D60" s="9">
        <v>1087</v>
      </c>
      <c r="E60" s="109">
        <v>103.8</v>
      </c>
      <c r="F60" s="41">
        <f t="shared" si="1"/>
        <v>103.86384544618214</v>
      </c>
      <c r="G60" s="96"/>
    </row>
    <row r="61" spans="1:8">
      <c r="A61" s="95">
        <v>8</v>
      </c>
      <c r="B61" s="302" t="s">
        <v>213</v>
      </c>
      <c r="C61" s="9">
        <v>1067</v>
      </c>
      <c r="D61" s="9">
        <v>633</v>
      </c>
      <c r="E61" s="109">
        <v>102.7</v>
      </c>
      <c r="F61" s="41">
        <f t="shared" si="1"/>
        <v>168.56240126382306</v>
      </c>
      <c r="G61" s="96"/>
    </row>
    <row r="62" spans="1:8">
      <c r="A62" s="95">
        <v>9</v>
      </c>
      <c r="B62" s="302" t="s">
        <v>227</v>
      </c>
      <c r="C62" s="9">
        <v>945</v>
      </c>
      <c r="D62" s="9">
        <v>802</v>
      </c>
      <c r="E62" s="109">
        <v>96.8</v>
      </c>
      <c r="F62" s="230">
        <f t="shared" si="1"/>
        <v>117.83042394014961</v>
      </c>
      <c r="G62" s="96"/>
    </row>
    <row r="63" spans="1:8" ht="14.25" thickBot="1">
      <c r="A63" s="97">
        <v>10</v>
      </c>
      <c r="B63" s="302" t="s">
        <v>114</v>
      </c>
      <c r="C63" s="98">
        <v>680</v>
      </c>
      <c r="D63" s="98">
        <v>2736</v>
      </c>
      <c r="E63" s="110">
        <v>109.5</v>
      </c>
      <c r="F63" s="41">
        <f t="shared" si="1"/>
        <v>24.853801169590643</v>
      </c>
      <c r="G63" s="99"/>
    </row>
    <row r="64" spans="1:8" ht="14.25" thickBot="1">
      <c r="A64" s="80"/>
      <c r="B64" s="81" t="s">
        <v>59</v>
      </c>
      <c r="C64" s="82">
        <v>62902</v>
      </c>
      <c r="D64" s="82">
        <v>56683</v>
      </c>
      <c r="E64" s="83">
        <v>108.1</v>
      </c>
      <c r="F64" s="107">
        <f t="shared" si="1"/>
        <v>110.97154349628637</v>
      </c>
      <c r="G64" s="121">
        <v>85.1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H50" sqref="H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48</v>
      </c>
      <c r="B20" s="93" t="s">
        <v>49</v>
      </c>
      <c r="C20" s="74" t="s">
        <v>219</v>
      </c>
      <c r="D20" s="74" t="s">
        <v>207</v>
      </c>
      <c r="E20" s="93" t="s">
        <v>42</v>
      </c>
      <c r="F20" s="93" t="s">
        <v>50</v>
      </c>
      <c r="G20" s="94" t="s">
        <v>62</v>
      </c>
    </row>
    <row r="21" spans="1:7">
      <c r="A21" s="95">
        <v>1</v>
      </c>
      <c r="B21" s="302" t="s">
        <v>115</v>
      </c>
      <c r="C21" s="9">
        <v>29361</v>
      </c>
      <c r="D21" s="9">
        <v>32568</v>
      </c>
      <c r="E21" s="109">
        <v>114.2</v>
      </c>
      <c r="F21" s="41">
        <f t="shared" ref="F21:F31" si="0">SUM(C21/D21*100)</f>
        <v>90.152910832719229</v>
      </c>
      <c r="G21" s="96"/>
    </row>
    <row r="22" spans="1:7">
      <c r="A22" s="95">
        <v>2</v>
      </c>
      <c r="B22" s="302" t="s">
        <v>187</v>
      </c>
      <c r="C22" s="9">
        <v>16104</v>
      </c>
      <c r="D22" s="9">
        <v>15146</v>
      </c>
      <c r="E22" s="109">
        <v>100.6</v>
      </c>
      <c r="F22" s="41">
        <f t="shared" si="0"/>
        <v>106.32510233725077</v>
      </c>
      <c r="G22" s="96"/>
    </row>
    <row r="23" spans="1:7" ht="13.5" customHeight="1">
      <c r="A23" s="95">
        <v>3</v>
      </c>
      <c r="B23" s="302" t="s">
        <v>105</v>
      </c>
      <c r="C23" s="9">
        <v>15809</v>
      </c>
      <c r="D23" s="9">
        <v>15311</v>
      </c>
      <c r="E23" s="109">
        <v>96.4</v>
      </c>
      <c r="F23" s="41">
        <f t="shared" si="0"/>
        <v>103.25256351642609</v>
      </c>
      <c r="G23" s="96"/>
    </row>
    <row r="24" spans="1:7" ht="13.5" customHeight="1">
      <c r="A24" s="95">
        <v>4</v>
      </c>
      <c r="B24" s="302" t="s">
        <v>107</v>
      </c>
      <c r="C24" s="9">
        <v>11284</v>
      </c>
      <c r="D24" s="9">
        <v>17641</v>
      </c>
      <c r="E24" s="109">
        <v>64.900000000000006</v>
      </c>
      <c r="F24" s="41">
        <f t="shared" si="0"/>
        <v>63.964627855563741</v>
      </c>
      <c r="G24" s="96"/>
    </row>
    <row r="25" spans="1:7" ht="13.5" customHeight="1">
      <c r="A25" s="95">
        <v>5</v>
      </c>
      <c r="B25" s="302" t="s">
        <v>108</v>
      </c>
      <c r="C25" s="9">
        <v>9615</v>
      </c>
      <c r="D25" s="9">
        <v>8654</v>
      </c>
      <c r="E25" s="109">
        <v>121.9</v>
      </c>
      <c r="F25" s="41">
        <f t="shared" si="0"/>
        <v>111.1046914721516</v>
      </c>
      <c r="G25" s="96"/>
    </row>
    <row r="26" spans="1:7" ht="13.5" customHeight="1">
      <c r="A26" s="95">
        <v>6</v>
      </c>
      <c r="B26" s="302" t="s">
        <v>109</v>
      </c>
      <c r="C26" s="9">
        <v>8098</v>
      </c>
      <c r="D26" s="9">
        <v>8140</v>
      </c>
      <c r="E26" s="109">
        <v>108.5</v>
      </c>
      <c r="F26" s="230">
        <f t="shared" si="0"/>
        <v>99.484029484029477</v>
      </c>
      <c r="G26" s="96"/>
    </row>
    <row r="27" spans="1:7" ht="13.5" customHeight="1">
      <c r="A27" s="95">
        <v>7</v>
      </c>
      <c r="B27" s="302" t="s">
        <v>160</v>
      </c>
      <c r="C27" s="9">
        <v>4845</v>
      </c>
      <c r="D27" s="9">
        <v>4472</v>
      </c>
      <c r="E27" s="109">
        <v>99.8</v>
      </c>
      <c r="F27" s="230">
        <f t="shared" si="0"/>
        <v>108.34078711985688</v>
      </c>
      <c r="G27" s="96"/>
    </row>
    <row r="28" spans="1:7" ht="13.5" customHeight="1">
      <c r="A28" s="95">
        <v>8</v>
      </c>
      <c r="B28" s="302" t="s">
        <v>114</v>
      </c>
      <c r="C28" s="9">
        <v>3873</v>
      </c>
      <c r="D28" s="9">
        <v>4525</v>
      </c>
      <c r="E28" s="109">
        <v>74.7</v>
      </c>
      <c r="F28" s="41">
        <f t="shared" si="0"/>
        <v>85.591160220994482</v>
      </c>
      <c r="G28" s="96"/>
    </row>
    <row r="29" spans="1:7" ht="13.5" customHeight="1">
      <c r="A29" s="95">
        <v>9</v>
      </c>
      <c r="B29" s="302" t="s">
        <v>237</v>
      </c>
      <c r="C29" s="111">
        <v>3679</v>
      </c>
      <c r="D29" s="101">
        <v>3371</v>
      </c>
      <c r="E29" s="112">
        <v>86.8</v>
      </c>
      <c r="F29" s="41">
        <f t="shared" si="0"/>
        <v>109.13675467220409</v>
      </c>
      <c r="G29" s="96"/>
    </row>
    <row r="30" spans="1:7" ht="13.5" customHeight="1" thickBot="1">
      <c r="A30" s="100">
        <v>10</v>
      </c>
      <c r="B30" s="302" t="s">
        <v>110</v>
      </c>
      <c r="C30" s="101">
        <v>3653</v>
      </c>
      <c r="D30" s="101">
        <v>3292</v>
      </c>
      <c r="E30" s="112">
        <v>100</v>
      </c>
      <c r="F30" s="230">
        <f t="shared" si="0"/>
        <v>110.96597812879709</v>
      </c>
      <c r="G30" s="104"/>
    </row>
    <row r="31" spans="1:7" ht="13.5" customHeight="1" thickBot="1">
      <c r="A31" s="80"/>
      <c r="B31" s="81" t="s">
        <v>65</v>
      </c>
      <c r="C31" s="82">
        <v>122131</v>
      </c>
      <c r="D31" s="82">
        <v>130762</v>
      </c>
      <c r="E31" s="83">
        <v>98.3</v>
      </c>
      <c r="F31" s="107">
        <f t="shared" si="0"/>
        <v>93.399458558296757</v>
      </c>
      <c r="G31" s="121">
        <v>90.2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48</v>
      </c>
      <c r="B53" s="93" t="s">
        <v>49</v>
      </c>
      <c r="C53" s="74" t="s">
        <v>219</v>
      </c>
      <c r="D53" s="74" t="s">
        <v>207</v>
      </c>
      <c r="E53" s="93" t="s">
        <v>42</v>
      </c>
      <c r="F53" s="93" t="s">
        <v>50</v>
      </c>
      <c r="G53" s="94" t="s">
        <v>64</v>
      </c>
    </row>
    <row r="54" spans="1:7">
      <c r="A54" s="95">
        <v>1</v>
      </c>
      <c r="B54" s="302" t="s">
        <v>86</v>
      </c>
      <c r="C54" s="6">
        <v>79701</v>
      </c>
      <c r="D54" s="9">
        <v>82597</v>
      </c>
      <c r="E54" s="41">
        <v>91.9</v>
      </c>
      <c r="F54" s="41">
        <f t="shared" ref="F54:F64" si="1">SUM(C54/D54*100)</f>
        <v>96.493819388113366</v>
      </c>
      <c r="G54" s="96"/>
    </row>
    <row r="55" spans="1:7">
      <c r="A55" s="95">
        <v>2</v>
      </c>
      <c r="B55" s="302" t="s">
        <v>110</v>
      </c>
      <c r="C55" s="6">
        <v>27038</v>
      </c>
      <c r="D55" s="9">
        <v>28654</v>
      </c>
      <c r="E55" s="41">
        <v>80.5</v>
      </c>
      <c r="F55" s="41">
        <f t="shared" si="1"/>
        <v>94.360298736651089</v>
      </c>
      <c r="G55" s="96"/>
    </row>
    <row r="56" spans="1:7">
      <c r="A56" s="95">
        <v>3</v>
      </c>
      <c r="B56" s="302" t="s">
        <v>87</v>
      </c>
      <c r="C56" s="6">
        <v>23937</v>
      </c>
      <c r="D56" s="9">
        <v>21760</v>
      </c>
      <c r="E56" s="461">
        <v>96.5</v>
      </c>
      <c r="F56" s="41">
        <f t="shared" si="1"/>
        <v>110.0045955882353</v>
      </c>
      <c r="G56" s="96"/>
    </row>
    <row r="57" spans="1:7">
      <c r="A57" s="95">
        <v>4</v>
      </c>
      <c r="B57" s="302" t="s">
        <v>153</v>
      </c>
      <c r="C57" s="6">
        <v>23395</v>
      </c>
      <c r="D57" s="6">
        <v>18433</v>
      </c>
      <c r="E57" s="41">
        <v>99.6</v>
      </c>
      <c r="F57" s="41">
        <f t="shared" si="1"/>
        <v>126.9191124613465</v>
      </c>
      <c r="G57" s="96"/>
    </row>
    <row r="58" spans="1:7">
      <c r="A58" s="95">
        <v>5</v>
      </c>
      <c r="B58" s="302" t="s">
        <v>108</v>
      </c>
      <c r="C58" s="6">
        <v>22036</v>
      </c>
      <c r="D58" s="9">
        <v>17573</v>
      </c>
      <c r="E58" s="41">
        <v>102.6</v>
      </c>
      <c r="F58" s="41">
        <f t="shared" si="1"/>
        <v>125.39691572298412</v>
      </c>
      <c r="G58" s="96"/>
    </row>
    <row r="59" spans="1:7">
      <c r="A59" s="95">
        <v>6</v>
      </c>
      <c r="B59" s="302" t="s">
        <v>105</v>
      </c>
      <c r="C59" s="6">
        <v>20049</v>
      </c>
      <c r="D59" s="9">
        <v>27417</v>
      </c>
      <c r="E59" s="41">
        <v>82.7</v>
      </c>
      <c r="F59" s="41">
        <f t="shared" si="1"/>
        <v>73.126162599846808</v>
      </c>
      <c r="G59" s="96"/>
    </row>
    <row r="60" spans="1:7">
      <c r="A60" s="95">
        <v>7</v>
      </c>
      <c r="B60" s="302" t="s">
        <v>152</v>
      </c>
      <c r="C60" s="6">
        <v>14305</v>
      </c>
      <c r="D60" s="9">
        <v>14524</v>
      </c>
      <c r="E60" s="41">
        <v>85.2</v>
      </c>
      <c r="F60" s="41">
        <f t="shared" si="1"/>
        <v>98.492150922610861</v>
      </c>
      <c r="G60" s="96"/>
    </row>
    <row r="61" spans="1:7">
      <c r="A61" s="95">
        <v>8</v>
      </c>
      <c r="B61" s="302" t="s">
        <v>114</v>
      </c>
      <c r="C61" s="6">
        <v>12934</v>
      </c>
      <c r="D61" s="101">
        <v>14619</v>
      </c>
      <c r="E61" s="41">
        <v>105.2</v>
      </c>
      <c r="F61" s="41">
        <f t="shared" si="1"/>
        <v>88.473903823790963</v>
      </c>
      <c r="G61" s="96"/>
    </row>
    <row r="62" spans="1:7">
      <c r="A62" s="95">
        <v>9</v>
      </c>
      <c r="B62" s="302" t="s">
        <v>84</v>
      </c>
      <c r="C62" s="111">
        <v>12536</v>
      </c>
      <c r="D62" s="101">
        <v>13859</v>
      </c>
      <c r="E62" s="102">
        <v>97.5</v>
      </c>
      <c r="F62" s="41">
        <f t="shared" si="1"/>
        <v>90.453856699617575</v>
      </c>
      <c r="G62" s="96"/>
    </row>
    <row r="63" spans="1:7" ht="14.25" thickBot="1">
      <c r="A63" s="100">
        <v>10</v>
      </c>
      <c r="B63" s="302" t="s">
        <v>230</v>
      </c>
      <c r="C63" s="111">
        <v>10979</v>
      </c>
      <c r="D63" s="101">
        <v>7855</v>
      </c>
      <c r="E63" s="102">
        <v>94.1</v>
      </c>
      <c r="F63" s="102">
        <f t="shared" si="1"/>
        <v>139.77084659452578</v>
      </c>
      <c r="G63" s="104"/>
    </row>
    <row r="64" spans="1:7" ht="14.25" thickBot="1">
      <c r="A64" s="80"/>
      <c r="B64" s="81" t="s">
        <v>61</v>
      </c>
      <c r="C64" s="82">
        <v>301935</v>
      </c>
      <c r="D64" s="82">
        <v>298231</v>
      </c>
      <c r="E64" s="85">
        <v>93.9</v>
      </c>
      <c r="F64" s="107">
        <f t="shared" si="1"/>
        <v>101.24199026928791</v>
      </c>
      <c r="G64" s="121">
        <v>70</v>
      </c>
    </row>
    <row r="65" spans="4:9">
      <c r="D65" s="534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topLeftCell="A31" workbookViewId="0">
      <selection activeCell="N71" sqref="N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1" t="s">
        <v>100</v>
      </c>
      <c r="N16" s="283" t="s">
        <v>146</v>
      </c>
      <c r="O16" s="209" t="s">
        <v>148</v>
      </c>
    </row>
    <row r="17" spans="1:27" ht="11.1" customHeight="1">
      <c r="A17" s="10" t="s">
        <v>192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197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1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204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207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217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>
        <v>78.400000000000006</v>
      </c>
      <c r="J21" s="206">
        <v>74.3</v>
      </c>
      <c r="K21" s="206">
        <v>69.400000000000006</v>
      </c>
      <c r="L21" s="206">
        <v>69.599999999999994</v>
      </c>
      <c r="M21" s="207">
        <v>68.099999999999994</v>
      </c>
      <c r="N21" s="285">
        <f>SUM(B21:M21)</f>
        <v>909.7</v>
      </c>
      <c r="O21" s="284">
        <f t="shared" si="0"/>
        <v>97.4</v>
      </c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1" t="s">
        <v>100</v>
      </c>
      <c r="N41" s="283" t="s">
        <v>147</v>
      </c>
      <c r="O41" s="209" t="s">
        <v>148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192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197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204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6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207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215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>
        <v>93.3</v>
      </c>
      <c r="J46" s="215">
        <v>88.1</v>
      </c>
      <c r="K46" s="215">
        <v>94.4</v>
      </c>
      <c r="L46" s="215">
        <v>79.5</v>
      </c>
      <c r="M46" s="282">
        <v>80.2</v>
      </c>
      <c r="N46" s="289">
        <f>SUM(B46:M46)/12</f>
        <v>87.550000000000011</v>
      </c>
      <c r="O46" s="284">
        <f t="shared" si="1"/>
        <v>101.6</v>
      </c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1" t="s">
        <v>100</v>
      </c>
      <c r="N65" s="283" t="s">
        <v>147</v>
      </c>
      <c r="O65" s="392" t="s">
        <v>148</v>
      </c>
    </row>
    <row r="66" spans="1:26" ht="11.1" customHeight="1">
      <c r="A66" s="10" t="s">
        <v>192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1"/>
      <c r="R67" s="48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204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70" si="2">ROUND(N68/N67*100,1)</f>
        <v>115.8</v>
      </c>
      <c r="P68" s="23"/>
      <c r="Q68" s="481"/>
      <c r="R68" s="48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207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1"/>
      <c r="R69" s="48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215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>
        <v>83.9</v>
      </c>
      <c r="J70" s="206">
        <v>84.7</v>
      </c>
      <c r="K70" s="206">
        <v>72.599999999999994</v>
      </c>
      <c r="L70" s="206">
        <v>88.6</v>
      </c>
      <c r="M70" s="207">
        <v>84.9</v>
      </c>
      <c r="N70" s="288">
        <f>SUM(B70:M70)/12</f>
        <v>86.558333333333337</v>
      </c>
      <c r="O70" s="284">
        <f t="shared" si="2"/>
        <v>95.9</v>
      </c>
      <c r="P70" s="23"/>
      <c r="Q70" s="221"/>
      <c r="R70" s="48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76" sqref="Q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3" t="s">
        <v>146</v>
      </c>
      <c r="O18" s="283" t="s">
        <v>148</v>
      </c>
    </row>
    <row r="19" spans="1:18" ht="11.1" customHeight="1">
      <c r="A19" s="10" t="s">
        <v>192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197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204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3" si="0">ROUND(N21/N20*100,1)</f>
        <v>111.6</v>
      </c>
      <c r="Q21" s="291"/>
      <c r="R21" s="291"/>
    </row>
    <row r="22" spans="1:18" ht="11.1" customHeight="1">
      <c r="A22" s="10" t="s">
        <v>207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215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>
        <v>12.9</v>
      </c>
      <c r="J23" s="215">
        <v>12.4</v>
      </c>
      <c r="K23" s="215">
        <v>15.2</v>
      </c>
      <c r="L23" s="215">
        <v>13.1</v>
      </c>
      <c r="M23" s="215">
        <v>14.2</v>
      </c>
      <c r="N23" s="289">
        <f>SUM(B23:M23)</f>
        <v>167.2</v>
      </c>
      <c r="O23" s="289">
        <f t="shared" si="0"/>
        <v>97</v>
      </c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3" t="s">
        <v>147</v>
      </c>
      <c r="O42" s="283" t="s">
        <v>148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192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204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7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207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215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>
        <v>25.1</v>
      </c>
      <c r="J47" s="215">
        <v>24.1</v>
      </c>
      <c r="K47" s="215">
        <v>24.5</v>
      </c>
      <c r="L47" s="215">
        <v>23.8</v>
      </c>
      <c r="M47" s="215">
        <v>23.8</v>
      </c>
      <c r="N47" s="289">
        <f>SUM(B47:M47)/12</f>
        <v>24.491666666666664</v>
      </c>
      <c r="O47" s="289">
        <f t="shared" si="1"/>
        <v>103.4</v>
      </c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3" t="s">
        <v>147</v>
      </c>
      <c r="O70" s="283" t="s">
        <v>148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192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5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204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207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215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>
        <v>52.2</v>
      </c>
      <c r="J75" s="206">
        <v>52.7</v>
      </c>
      <c r="K75" s="206">
        <v>61.5</v>
      </c>
      <c r="L75" s="206">
        <v>55.5</v>
      </c>
      <c r="M75" s="206">
        <v>59.8</v>
      </c>
      <c r="N75" s="288">
        <f>SUM(B75:M75)/12</f>
        <v>57</v>
      </c>
      <c r="O75" s="289">
        <f t="shared" si="2"/>
        <v>94.2</v>
      </c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60" sqref="Q60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16" t="s">
        <v>148</v>
      </c>
      <c r="AA24" s="1"/>
    </row>
    <row r="25" spans="1:27" ht="11.1" customHeight="1">
      <c r="A25" s="10" t="s">
        <v>192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197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204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9" si="0">ROUND(N27/N26*100,1)</f>
        <v>107.6</v>
      </c>
      <c r="Q27" s="21"/>
      <c r="R27" s="21"/>
      <c r="AA27" s="1"/>
    </row>
    <row r="28" spans="1:27" ht="11.1" customHeight="1">
      <c r="A28" s="10" t="s">
        <v>207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215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>
        <v>17.5</v>
      </c>
      <c r="J29" s="215">
        <v>17.100000000000001</v>
      </c>
      <c r="K29" s="215">
        <v>21.2</v>
      </c>
      <c r="L29" s="215">
        <v>19</v>
      </c>
      <c r="M29" s="215">
        <v>18.2</v>
      </c>
      <c r="N29" s="289">
        <f>SUM(B29:M29)</f>
        <v>227.49999999999997</v>
      </c>
      <c r="O29" s="208">
        <f t="shared" si="0"/>
        <v>94.9</v>
      </c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192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204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8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207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215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>
        <v>39.299999999999997</v>
      </c>
      <c r="J58" s="215">
        <v>38.1</v>
      </c>
      <c r="K58" s="215">
        <v>40.4</v>
      </c>
      <c r="L58" s="215">
        <v>41.1</v>
      </c>
      <c r="M58" s="215">
        <v>39</v>
      </c>
      <c r="N58" s="289">
        <f>SUM(B58:M58)/12</f>
        <v>39.9</v>
      </c>
      <c r="O58" s="396">
        <f t="shared" si="2"/>
        <v>101.9</v>
      </c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</row>
    <row r="84" spans="1:18" s="212" customFormat="1" ht="11.1" customHeight="1">
      <c r="A84" s="10" t="s">
        <v>192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8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197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204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8" si="4">ROUND(N86/N85*100,1)</f>
        <v>112.9</v>
      </c>
      <c r="Q86" s="395"/>
      <c r="R86" s="395"/>
    </row>
    <row r="87" spans="1:18" s="212" customFormat="1" ht="11.1" customHeight="1">
      <c r="A87" s="10" t="s">
        <v>207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215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>
        <v>44.5</v>
      </c>
      <c r="J88" s="206">
        <v>45.6</v>
      </c>
      <c r="K88" s="206">
        <v>51.2</v>
      </c>
      <c r="L88" s="206">
        <v>45.8</v>
      </c>
      <c r="M88" s="206">
        <v>48.1</v>
      </c>
      <c r="N88" s="288">
        <f t="shared" si="3"/>
        <v>47.525000000000006</v>
      </c>
      <c r="O88" s="396">
        <f t="shared" si="4"/>
        <v>93.4</v>
      </c>
      <c r="Q88" s="21"/>
    </row>
    <row r="89" spans="1:18" ht="9.9499999999999993" customHeight="1">
      <c r="O89" s="293"/>
    </row>
    <row r="90" spans="1:18" ht="9.9499999999999993" customHeight="1">
      <c r="G90" s="50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M89" sqref="M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192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197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204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9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207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215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>
        <v>43.7</v>
      </c>
      <c r="J29" s="220">
        <v>73.5</v>
      </c>
      <c r="K29" s="220">
        <v>62.6</v>
      </c>
      <c r="L29" s="220">
        <v>59.5</v>
      </c>
      <c r="M29" s="220">
        <v>53.9</v>
      </c>
      <c r="N29" s="420">
        <f>SUM(B29:M29)</f>
        <v>678.8</v>
      </c>
      <c r="O29" s="284">
        <f t="shared" si="0"/>
        <v>122.6</v>
      </c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192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204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8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207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215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>
        <v>57.5</v>
      </c>
      <c r="J58" s="220">
        <v>57.6</v>
      </c>
      <c r="K58" s="220">
        <v>61</v>
      </c>
      <c r="L58" s="220">
        <v>58.2</v>
      </c>
      <c r="M58" s="220">
        <v>62.9</v>
      </c>
      <c r="N58" s="289">
        <f>SUM(B58:M58)/12</f>
        <v>59.06666666666667</v>
      </c>
      <c r="O58" s="284">
        <f t="shared" si="1"/>
        <v>122.6</v>
      </c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192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204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207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215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>
        <v>76.099999999999994</v>
      </c>
      <c r="J88" s="15">
        <v>127.5</v>
      </c>
      <c r="K88" s="15">
        <v>102.6</v>
      </c>
      <c r="L88" s="15">
        <v>102.2</v>
      </c>
      <c r="M88" s="15">
        <v>85.1</v>
      </c>
      <c r="N88" s="288">
        <f>SUM(B88:M88)/12</f>
        <v>95.733333333333334</v>
      </c>
      <c r="O88" s="208">
        <f t="shared" si="2"/>
        <v>99.7</v>
      </c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19"/>
      <c r="D89" s="492"/>
    </row>
    <row r="90" spans="1:26" s="516" customFormat="1" ht="9.9499999999999993" customHeight="1">
      <c r="D90" s="49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89" sqref="Q89"/>
    </sheetView>
  </sheetViews>
  <sheetFormatPr defaultRowHeight="9.9499999999999993" customHeight="1"/>
  <cols>
    <col min="1" max="1" width="8" style="502" customWidth="1"/>
    <col min="2" max="13" width="6.125" style="502" customWidth="1"/>
    <col min="14" max="26" width="7.625" style="502" customWidth="1"/>
    <col min="27" max="16384" width="9" style="502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6" t="s">
        <v>192</v>
      </c>
      <c r="B25" s="487">
        <v>67.3</v>
      </c>
      <c r="C25" s="487">
        <v>73</v>
      </c>
      <c r="D25" s="487">
        <v>86.4</v>
      </c>
      <c r="E25" s="487">
        <v>89</v>
      </c>
      <c r="F25" s="487">
        <v>74.5</v>
      </c>
      <c r="G25" s="487">
        <v>91.5</v>
      </c>
      <c r="H25" s="487">
        <v>85.7</v>
      </c>
      <c r="I25" s="487">
        <v>83.3</v>
      </c>
      <c r="J25" s="487">
        <v>85</v>
      </c>
      <c r="K25" s="487">
        <v>90.2</v>
      </c>
      <c r="L25" s="487">
        <v>91.7</v>
      </c>
      <c r="M25" s="487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6" t="s">
        <v>197</v>
      </c>
      <c r="B26" s="487">
        <v>65.8</v>
      </c>
      <c r="C26" s="487">
        <v>77.2</v>
      </c>
      <c r="D26" s="487">
        <v>98.6</v>
      </c>
      <c r="E26" s="487">
        <v>102.1</v>
      </c>
      <c r="F26" s="487">
        <v>107.9</v>
      </c>
      <c r="G26" s="487">
        <v>110.2</v>
      </c>
      <c r="H26" s="487">
        <v>110.1</v>
      </c>
      <c r="I26" s="487">
        <v>92.2</v>
      </c>
      <c r="J26" s="487">
        <v>93.8</v>
      </c>
      <c r="K26" s="487">
        <v>96.7</v>
      </c>
      <c r="L26" s="487">
        <v>111.1</v>
      </c>
      <c r="M26" s="487">
        <v>104.1</v>
      </c>
      <c r="N26" s="488">
        <f>SUM(B26:M26)</f>
        <v>1169.8</v>
      </c>
      <c r="O26" s="489">
        <f>ROUND(N26/N25*100,1)</f>
        <v>117</v>
      </c>
      <c r="P26" s="493"/>
      <c r="Q26" s="494"/>
      <c r="R26" s="494"/>
      <c r="S26" s="493"/>
      <c r="T26" s="493"/>
      <c r="U26" s="493"/>
      <c r="V26" s="493"/>
      <c r="W26" s="493"/>
      <c r="X26" s="493"/>
      <c r="Y26" s="493"/>
      <c r="Z26" s="49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6" t="s">
        <v>204</v>
      </c>
      <c r="B27" s="487">
        <v>86.4</v>
      </c>
      <c r="C27" s="487">
        <v>105.9</v>
      </c>
      <c r="D27" s="487">
        <v>115.8</v>
      </c>
      <c r="E27" s="487">
        <v>124.6</v>
      </c>
      <c r="F27" s="487">
        <v>121.9</v>
      </c>
      <c r="G27" s="487">
        <v>135.4</v>
      </c>
      <c r="H27" s="487">
        <v>137.80000000000001</v>
      </c>
      <c r="I27" s="487">
        <v>127</v>
      </c>
      <c r="J27" s="487">
        <v>126.1</v>
      </c>
      <c r="K27" s="487">
        <v>125.2</v>
      </c>
      <c r="L27" s="487">
        <v>122.8</v>
      </c>
      <c r="M27" s="487">
        <v>110</v>
      </c>
      <c r="N27" s="488">
        <f>SUM(B27:M27)</f>
        <v>1438.8999999999999</v>
      </c>
      <c r="O27" s="489">
        <f t="shared" ref="O27:O29" si="0">ROUND(N27/N26*100,1)</f>
        <v>123</v>
      </c>
      <c r="P27" s="493"/>
      <c r="Q27" s="494"/>
      <c r="R27" s="494"/>
      <c r="S27" s="493"/>
      <c r="T27" s="493"/>
      <c r="U27" s="493"/>
      <c r="V27" s="493"/>
      <c r="W27" s="493"/>
      <c r="X27" s="493"/>
      <c r="Y27" s="493"/>
      <c r="Z27" s="49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6" t="s">
        <v>207</v>
      </c>
      <c r="B28" s="487">
        <v>91</v>
      </c>
      <c r="C28" s="487">
        <v>88.5</v>
      </c>
      <c r="D28" s="487">
        <v>127.1</v>
      </c>
      <c r="E28" s="487">
        <v>123.6</v>
      </c>
      <c r="F28" s="487">
        <v>127.3</v>
      </c>
      <c r="G28" s="487">
        <v>123.9</v>
      </c>
      <c r="H28" s="487">
        <v>147.6</v>
      </c>
      <c r="I28" s="487">
        <v>123.9</v>
      </c>
      <c r="J28" s="487">
        <v>121.8</v>
      </c>
      <c r="K28" s="487">
        <v>131</v>
      </c>
      <c r="L28" s="487">
        <v>110.3</v>
      </c>
      <c r="M28" s="487">
        <v>106.5</v>
      </c>
      <c r="N28" s="488">
        <f>SUM(B28:M28)</f>
        <v>1422.5</v>
      </c>
      <c r="O28" s="489">
        <f t="shared" si="0"/>
        <v>98.9</v>
      </c>
      <c r="P28" s="493"/>
      <c r="Q28" s="494"/>
      <c r="R28" s="494"/>
      <c r="S28" s="493"/>
      <c r="T28" s="493"/>
      <c r="U28" s="493"/>
      <c r="V28" s="493"/>
      <c r="W28" s="493"/>
      <c r="X28" s="493"/>
      <c r="Y28" s="493"/>
      <c r="Z28" s="49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6" t="s">
        <v>215</v>
      </c>
      <c r="B29" s="487">
        <v>96.4</v>
      </c>
      <c r="C29" s="487">
        <v>100.8</v>
      </c>
      <c r="D29" s="487">
        <v>119.9</v>
      </c>
      <c r="E29" s="487">
        <v>122</v>
      </c>
      <c r="F29" s="487">
        <v>123.5</v>
      </c>
      <c r="G29" s="487">
        <v>126.2</v>
      </c>
      <c r="H29" s="487">
        <v>126.9</v>
      </c>
      <c r="I29" s="487">
        <v>97.5</v>
      </c>
      <c r="J29" s="487">
        <v>114.1</v>
      </c>
      <c r="K29" s="487">
        <v>104.1</v>
      </c>
      <c r="L29" s="487">
        <v>95.1</v>
      </c>
      <c r="M29" s="487">
        <v>110</v>
      </c>
      <c r="N29" s="488">
        <f>SUM(B29:M29)</f>
        <v>1336.4999999999998</v>
      </c>
      <c r="O29" s="489">
        <f t="shared" si="0"/>
        <v>94</v>
      </c>
      <c r="P29" s="493"/>
      <c r="Q29" s="495"/>
      <c r="R29" s="495"/>
      <c r="S29" s="493"/>
      <c r="T29" s="493"/>
      <c r="U29" s="493"/>
      <c r="V29" s="493"/>
      <c r="W29" s="493"/>
      <c r="X29" s="493"/>
      <c r="Y29" s="493"/>
      <c r="Z29" s="49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6"/>
      <c r="B53" s="497" t="s">
        <v>89</v>
      </c>
      <c r="C53" s="497" t="s">
        <v>90</v>
      </c>
      <c r="D53" s="497" t="s">
        <v>91</v>
      </c>
      <c r="E53" s="497" t="s">
        <v>92</v>
      </c>
      <c r="F53" s="497" t="s">
        <v>93</v>
      </c>
      <c r="G53" s="497" t="s">
        <v>94</v>
      </c>
      <c r="H53" s="497" t="s">
        <v>95</v>
      </c>
      <c r="I53" s="497" t="s">
        <v>96</v>
      </c>
      <c r="J53" s="497" t="s">
        <v>97</v>
      </c>
      <c r="K53" s="497" t="s">
        <v>98</v>
      </c>
      <c r="L53" s="497" t="s">
        <v>99</v>
      </c>
      <c r="M53" s="497" t="s">
        <v>100</v>
      </c>
      <c r="N53" s="498" t="s">
        <v>147</v>
      </c>
      <c r="O53" s="499" t="s">
        <v>149</v>
      </c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2"/>
      <c r="AS53" s="492"/>
      <c r="AT53" s="492"/>
      <c r="AU53" s="492"/>
      <c r="AV53" s="492"/>
    </row>
    <row r="54" spans="1:48" s="418" customFormat="1" ht="11.1" customHeight="1">
      <c r="A54" s="486" t="s">
        <v>192</v>
      </c>
      <c r="B54" s="487">
        <v>87.5</v>
      </c>
      <c r="C54" s="487">
        <v>86</v>
      </c>
      <c r="D54" s="487">
        <v>88.7</v>
      </c>
      <c r="E54" s="487">
        <v>92</v>
      </c>
      <c r="F54" s="487">
        <v>87.1</v>
      </c>
      <c r="G54" s="487">
        <v>88.8</v>
      </c>
      <c r="H54" s="487">
        <v>85.6</v>
      </c>
      <c r="I54" s="487">
        <v>85.8</v>
      </c>
      <c r="J54" s="487">
        <v>84.5</v>
      </c>
      <c r="K54" s="487">
        <v>89.5</v>
      </c>
      <c r="L54" s="487">
        <v>92.2</v>
      </c>
      <c r="M54" s="487">
        <v>85.7</v>
      </c>
      <c r="N54" s="488">
        <f>SUM(B54:M54)/12</f>
        <v>87.783333333333317</v>
      </c>
      <c r="O54" s="489">
        <v>98.6</v>
      </c>
      <c r="P54" s="490"/>
      <c r="Q54" s="491"/>
      <c r="R54" s="491"/>
      <c r="S54" s="490"/>
      <c r="T54" s="490"/>
      <c r="U54" s="490"/>
      <c r="V54" s="490"/>
      <c r="W54" s="490"/>
      <c r="X54" s="490"/>
      <c r="Y54" s="490"/>
      <c r="Z54" s="490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</row>
    <row r="55" spans="1:48" s="418" customFormat="1" ht="11.1" customHeight="1">
      <c r="A55" s="486" t="s">
        <v>197</v>
      </c>
      <c r="B55" s="487">
        <v>84</v>
      </c>
      <c r="C55" s="487">
        <v>84.8</v>
      </c>
      <c r="D55" s="487">
        <v>92.1</v>
      </c>
      <c r="E55" s="487">
        <v>91.6</v>
      </c>
      <c r="F55" s="487">
        <v>101.2</v>
      </c>
      <c r="G55" s="487">
        <v>98.3</v>
      </c>
      <c r="H55" s="487">
        <v>99.7</v>
      </c>
      <c r="I55" s="487">
        <v>93.7</v>
      </c>
      <c r="J55" s="487">
        <v>97.1</v>
      </c>
      <c r="K55" s="487">
        <v>93.4</v>
      </c>
      <c r="L55" s="487">
        <v>102.6</v>
      </c>
      <c r="M55" s="487">
        <v>94.6</v>
      </c>
      <c r="N55" s="488">
        <f>SUM(B55:M55)/12</f>
        <v>94.424999999999997</v>
      </c>
      <c r="O55" s="489">
        <f t="shared" ref="O55:O58" si="1">ROUND(N55/N54*100,1)</f>
        <v>107.6</v>
      </c>
      <c r="P55" s="490"/>
      <c r="Q55" s="491"/>
      <c r="R55" s="491"/>
      <c r="S55" s="490"/>
      <c r="T55" s="490"/>
      <c r="U55" s="490"/>
      <c r="V55" s="490"/>
      <c r="W55" s="490"/>
      <c r="X55" s="490"/>
      <c r="Y55" s="490"/>
      <c r="Z55" s="490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2"/>
      <c r="AO55" s="492"/>
      <c r="AP55" s="492"/>
      <c r="AQ55" s="492"/>
      <c r="AR55" s="492"/>
      <c r="AS55" s="492"/>
      <c r="AT55" s="492"/>
      <c r="AU55" s="492"/>
      <c r="AV55" s="492"/>
    </row>
    <row r="56" spans="1:48" s="418" customFormat="1" ht="11.1" customHeight="1">
      <c r="A56" s="10" t="s">
        <v>204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88">
        <f>SUM(B56:M56)/12</f>
        <v>118.075</v>
      </c>
      <c r="O56" s="489">
        <f t="shared" si="1"/>
        <v>125</v>
      </c>
      <c r="P56" s="490"/>
      <c r="Q56" s="491"/>
      <c r="R56" s="491"/>
      <c r="S56" s="490"/>
      <c r="T56" s="490"/>
      <c r="U56" s="490"/>
      <c r="V56" s="490"/>
      <c r="W56" s="490"/>
      <c r="X56" s="490"/>
      <c r="Y56" s="490"/>
      <c r="Z56" s="490"/>
      <c r="AA56" s="492"/>
    </row>
    <row r="57" spans="1:48" s="418" customFormat="1" ht="11.1" customHeight="1">
      <c r="A57" s="10" t="s">
        <v>207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88">
        <f>SUM(B57:M57)/12</f>
        <v>127.89999999999999</v>
      </c>
      <c r="O57" s="489">
        <f t="shared" si="1"/>
        <v>108.3</v>
      </c>
      <c r="P57" s="490"/>
      <c r="Q57" s="491"/>
      <c r="R57" s="491"/>
      <c r="S57" s="490"/>
      <c r="T57" s="490"/>
      <c r="U57" s="490"/>
      <c r="V57" s="490"/>
      <c r="W57" s="490"/>
      <c r="X57" s="490"/>
      <c r="Y57" s="490"/>
      <c r="Z57" s="490"/>
      <c r="AA57" s="492"/>
    </row>
    <row r="58" spans="1:48" s="212" customFormat="1" ht="11.1" customHeight="1">
      <c r="A58" s="10" t="s">
        <v>215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>
        <v>134.4</v>
      </c>
      <c r="J58" s="215">
        <v>134.19999999999999</v>
      </c>
      <c r="K58" s="215">
        <v>122.9</v>
      </c>
      <c r="L58" s="215">
        <v>124.3</v>
      </c>
      <c r="M58" s="215">
        <v>122.1</v>
      </c>
      <c r="N58" s="289">
        <f>SUM(B58:M58)/12</f>
        <v>127.17499999999997</v>
      </c>
      <c r="O58" s="489">
        <f t="shared" si="1"/>
        <v>99.4</v>
      </c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147</v>
      </c>
      <c r="O83" s="209" t="s">
        <v>149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192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8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8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204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207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215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>
        <v>76.400000000000006</v>
      </c>
      <c r="M88" s="208">
        <v>90.2</v>
      </c>
      <c r="N88" s="288">
        <f t="shared" si="2"/>
        <v>87.8</v>
      </c>
      <c r="O88" s="294">
        <f t="shared" si="3"/>
        <v>94.7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Q89" sqref="Q89"/>
    </sheetView>
  </sheetViews>
  <sheetFormatPr defaultRowHeight="9.9499999999999993" customHeight="1"/>
  <cols>
    <col min="1" max="1" width="8" style="501" customWidth="1"/>
    <col min="2" max="13" width="6.125" style="501" customWidth="1"/>
    <col min="14" max="26" width="7.625" style="501" customWidth="1"/>
    <col min="27" max="16384" width="9" style="501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192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204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9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207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215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>
        <v>9.8000000000000007</v>
      </c>
      <c r="J29" s="215">
        <v>11.4</v>
      </c>
      <c r="K29" s="215">
        <v>10.4</v>
      </c>
      <c r="L29" s="215">
        <v>9.5</v>
      </c>
      <c r="M29" s="215">
        <v>11</v>
      </c>
      <c r="N29" s="289">
        <f>SUM(B29:M29)</f>
        <v>133.69999999999999</v>
      </c>
      <c r="O29" s="284">
        <f t="shared" si="0"/>
        <v>94</v>
      </c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3" t="s">
        <v>147</v>
      </c>
      <c r="O53" s="209" t="s">
        <v>149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192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197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8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204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207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215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>
        <v>13.4</v>
      </c>
      <c r="J58" s="215">
        <v>13.4</v>
      </c>
      <c r="K58" s="215">
        <v>12.3</v>
      </c>
      <c r="L58" s="215">
        <v>12.4</v>
      </c>
      <c r="M58" s="215">
        <v>12.2</v>
      </c>
      <c r="N58" s="289">
        <f>SUM(B58:M58)/12</f>
        <v>12.708333333333334</v>
      </c>
      <c r="O58" s="284">
        <f t="shared" si="1"/>
        <v>99.3</v>
      </c>
      <c r="P58" s="222"/>
      <c r="Q58" s="484"/>
      <c r="R58" s="484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147</v>
      </c>
      <c r="O83" s="209" t="s">
        <v>149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192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8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8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204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207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215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>
        <v>85</v>
      </c>
      <c r="K88" s="208">
        <v>85.4</v>
      </c>
      <c r="L88" s="208">
        <v>76.400000000000006</v>
      </c>
      <c r="M88" s="208">
        <v>90.2</v>
      </c>
      <c r="N88" s="288">
        <f t="shared" si="2"/>
        <v>87.8</v>
      </c>
      <c r="O88" s="294">
        <f t="shared" si="3"/>
        <v>94.7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90" sqref="R90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146</v>
      </c>
      <c r="O24" s="209" t="s">
        <v>149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192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204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207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215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>
        <v>20.3</v>
      </c>
      <c r="J29" s="215">
        <v>23.3</v>
      </c>
      <c r="K29" s="215">
        <v>22.7</v>
      </c>
      <c r="L29" s="215">
        <v>21.9</v>
      </c>
      <c r="M29" s="453">
        <v>20.8</v>
      </c>
      <c r="N29" s="391">
        <f>SUM(B29:M29)</f>
        <v>260</v>
      </c>
      <c r="O29" s="284">
        <f>SUM(N29/N28)*100</f>
        <v>128.26837691169217</v>
      </c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147</v>
      </c>
      <c r="O53" s="209" t="s">
        <v>149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192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8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204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8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207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215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>
        <v>31.6</v>
      </c>
      <c r="J58" s="215">
        <v>30.1</v>
      </c>
      <c r="K58" s="215">
        <v>31.2</v>
      </c>
      <c r="L58" s="215">
        <v>32.200000000000003</v>
      </c>
      <c r="M58" s="215">
        <v>30.2</v>
      </c>
      <c r="N58" s="289">
        <f t="shared" si="0"/>
        <v>30.858333333333331</v>
      </c>
      <c r="O58" s="284">
        <f t="shared" si="1"/>
        <v>119.99351911860012</v>
      </c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147</v>
      </c>
      <c r="O83" s="209" t="s">
        <v>149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192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8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8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204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207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215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>
        <v>64.2</v>
      </c>
      <c r="J88" s="206">
        <v>77.900000000000006</v>
      </c>
      <c r="K88" s="206">
        <v>72.5</v>
      </c>
      <c r="L88" s="206">
        <v>67.5</v>
      </c>
      <c r="M88" s="206">
        <v>70</v>
      </c>
      <c r="N88" s="288">
        <f t="shared" si="2"/>
        <v>70.283333333333346</v>
      </c>
      <c r="O88" s="208">
        <f t="shared" si="3"/>
        <v>107.4</v>
      </c>
      <c r="P88" s="57"/>
      <c r="Q88" s="483"/>
      <c r="R88" s="48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8" sqref="M38"/>
    </sheetView>
  </sheetViews>
  <sheetFormatPr defaultColWidth="10.625" defaultRowHeight="13.5"/>
  <cols>
    <col min="1" max="1" width="8.5" style="478" customWidth="1"/>
    <col min="2" max="2" width="13.375" style="478" customWidth="1"/>
    <col min="3" max="16384" width="10.625" style="478"/>
  </cols>
  <sheetData>
    <row r="1" spans="1:13" ht="17.25" customHeight="1">
      <c r="A1" s="557" t="s">
        <v>155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75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05" t="s">
        <v>205</v>
      </c>
      <c r="C35" s="505" t="s">
        <v>132</v>
      </c>
      <c r="D35" s="505" t="s">
        <v>145</v>
      </c>
      <c r="E35" s="505" t="s">
        <v>154</v>
      </c>
      <c r="F35" s="505" t="s">
        <v>185</v>
      </c>
      <c r="G35" s="505" t="s">
        <v>186</v>
      </c>
      <c r="H35" s="506" t="s">
        <v>189</v>
      </c>
      <c r="I35" s="507" t="s">
        <v>192</v>
      </c>
      <c r="J35" s="507" t="s">
        <v>197</v>
      </c>
      <c r="K35" s="507" t="s">
        <v>204</v>
      </c>
      <c r="L35" s="507" t="s">
        <v>207</v>
      </c>
      <c r="M35" s="508" t="s">
        <v>231</v>
      </c>
      <c r="N35" s="56"/>
      <c r="O35" s="203"/>
    </row>
    <row r="36" spans="1:15" ht="25.5" customHeight="1">
      <c r="A36" s="551"/>
      <c r="B36" s="270" t="s">
        <v>130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122.6</v>
      </c>
      <c r="N36" s="1"/>
      <c r="O36" s="1"/>
    </row>
    <row r="37" spans="1:15" ht="25.5" customHeight="1">
      <c r="A37" s="551"/>
      <c r="B37" s="269" t="s">
        <v>159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240.8</v>
      </c>
      <c r="N37" s="1"/>
      <c r="O37" s="1"/>
    </row>
    <row r="38" spans="1:15" ht="24.75" customHeight="1">
      <c r="A38" s="551"/>
      <c r="B38" s="243" t="s">
        <v>158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K23" sqref="K23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58" t="s">
        <v>232</v>
      </c>
      <c r="C1" s="558"/>
      <c r="D1" s="558"/>
      <c r="E1" s="558"/>
      <c r="F1" s="558"/>
      <c r="G1" s="559" t="s">
        <v>156</v>
      </c>
      <c r="H1" s="559"/>
      <c r="I1" s="559"/>
      <c r="J1" s="312" t="s">
        <v>133</v>
      </c>
      <c r="K1" s="5"/>
      <c r="M1" s="5" t="s">
        <v>199</v>
      </c>
    </row>
    <row r="2" spans="1:15">
      <c r="A2" s="309"/>
      <c r="B2" s="558"/>
      <c r="C2" s="558"/>
      <c r="D2" s="558"/>
      <c r="E2" s="558"/>
      <c r="F2" s="558"/>
      <c r="G2" s="559"/>
      <c r="H2" s="559"/>
      <c r="I2" s="559"/>
      <c r="J2" s="279">
        <v>191440</v>
      </c>
      <c r="K2" s="7" t="s">
        <v>135</v>
      </c>
      <c r="L2" s="279">
        <f t="shared" ref="L2:L7" si="0">SUM(J2)</f>
        <v>191440</v>
      </c>
      <c r="M2" s="467">
        <v>133377</v>
      </c>
    </row>
    <row r="3" spans="1:15">
      <c r="J3" s="279">
        <v>421241</v>
      </c>
      <c r="K3" s="5" t="s">
        <v>136</v>
      </c>
      <c r="L3" s="279">
        <f t="shared" si="0"/>
        <v>421241</v>
      </c>
      <c r="M3" s="467">
        <v>274170</v>
      </c>
    </row>
    <row r="4" spans="1:15">
      <c r="J4" s="279">
        <v>488222</v>
      </c>
      <c r="K4" s="5" t="s">
        <v>124</v>
      </c>
      <c r="L4" s="279">
        <f t="shared" si="0"/>
        <v>488222</v>
      </c>
      <c r="M4" s="467">
        <v>310891</v>
      </c>
    </row>
    <row r="5" spans="1:15">
      <c r="J5" s="279">
        <v>152430</v>
      </c>
      <c r="K5" s="5" t="s">
        <v>104</v>
      </c>
      <c r="L5" s="279">
        <f t="shared" si="0"/>
        <v>152430</v>
      </c>
      <c r="M5" s="467">
        <v>124637</v>
      </c>
    </row>
    <row r="6" spans="1:15">
      <c r="J6" s="279">
        <v>346932</v>
      </c>
      <c r="K6" s="5" t="s">
        <v>122</v>
      </c>
      <c r="L6" s="279">
        <f t="shared" si="0"/>
        <v>346932</v>
      </c>
      <c r="M6" s="467">
        <v>253441</v>
      </c>
    </row>
    <row r="7" spans="1:15">
      <c r="J7" s="279">
        <v>807604</v>
      </c>
      <c r="K7" s="5" t="s">
        <v>125</v>
      </c>
      <c r="L7" s="279">
        <f t="shared" si="0"/>
        <v>807604</v>
      </c>
      <c r="M7" s="467">
        <v>523735</v>
      </c>
    </row>
    <row r="8" spans="1:15">
      <c r="J8" s="279">
        <f>SUM(J2:J7)</f>
        <v>2407869</v>
      </c>
      <c r="K8" s="5" t="s">
        <v>111</v>
      </c>
      <c r="L8" s="60">
        <f>SUM(L2:L7)</f>
        <v>2407869</v>
      </c>
      <c r="M8" s="467">
        <f>SUM(M2:M7)</f>
        <v>1620251</v>
      </c>
    </row>
    <row r="10" spans="1:15">
      <c r="K10" s="5"/>
      <c r="L10" s="5" t="s">
        <v>199</v>
      </c>
      <c r="M10" s="5" t="s">
        <v>137</v>
      </c>
      <c r="N10" s="5"/>
      <c r="O10" s="5" t="s">
        <v>157</v>
      </c>
    </row>
    <row r="11" spans="1:15">
      <c r="K11" s="7" t="s">
        <v>135</v>
      </c>
      <c r="L11" s="279">
        <f>SUM(M2)</f>
        <v>133377</v>
      </c>
      <c r="M11" s="279">
        <f t="shared" ref="M11:M17" si="1">SUM(N11-L11)</f>
        <v>58063</v>
      </c>
      <c r="N11" s="279">
        <f t="shared" ref="N11:N17" si="2">SUM(L2)</f>
        <v>191440</v>
      </c>
      <c r="O11" s="468">
        <f>SUM(L11/N11)</f>
        <v>0.69670392812369408</v>
      </c>
    </row>
    <row r="12" spans="1:15">
      <c r="K12" s="5" t="s">
        <v>136</v>
      </c>
      <c r="L12" s="279">
        <f t="shared" ref="L12:L17" si="3">SUM(M3)</f>
        <v>274170</v>
      </c>
      <c r="M12" s="279">
        <f t="shared" si="1"/>
        <v>147071</v>
      </c>
      <c r="N12" s="279">
        <f t="shared" si="2"/>
        <v>421241</v>
      </c>
      <c r="O12" s="468">
        <f t="shared" ref="O12:O17" si="4">SUM(L12/N12)</f>
        <v>0.65086257035758632</v>
      </c>
    </row>
    <row r="13" spans="1:15">
      <c r="K13" s="5" t="s">
        <v>124</v>
      </c>
      <c r="L13" s="279">
        <f t="shared" si="3"/>
        <v>310891</v>
      </c>
      <c r="M13" s="279">
        <f t="shared" si="1"/>
        <v>177331</v>
      </c>
      <c r="N13" s="279">
        <f t="shared" si="2"/>
        <v>488222</v>
      </c>
      <c r="O13" s="468">
        <f t="shared" si="4"/>
        <v>0.63678203767958019</v>
      </c>
    </row>
    <row r="14" spans="1:15">
      <c r="K14" s="5" t="s">
        <v>104</v>
      </c>
      <c r="L14" s="279">
        <f t="shared" si="3"/>
        <v>124637</v>
      </c>
      <c r="M14" s="279">
        <f t="shared" si="1"/>
        <v>27793</v>
      </c>
      <c r="N14" s="279">
        <f t="shared" si="2"/>
        <v>152430</v>
      </c>
      <c r="O14" s="468">
        <f t="shared" si="4"/>
        <v>0.81766712589385293</v>
      </c>
    </row>
    <row r="15" spans="1:15">
      <c r="K15" s="5" t="s">
        <v>122</v>
      </c>
      <c r="L15" s="279">
        <f t="shared" si="3"/>
        <v>253441</v>
      </c>
      <c r="M15" s="279">
        <f t="shared" si="1"/>
        <v>93491</v>
      </c>
      <c r="N15" s="279">
        <f t="shared" si="2"/>
        <v>346932</v>
      </c>
      <c r="O15" s="468">
        <f t="shared" si="4"/>
        <v>0.73052067840383705</v>
      </c>
    </row>
    <row r="16" spans="1:15">
      <c r="K16" s="5" t="s">
        <v>125</v>
      </c>
      <c r="L16" s="279">
        <f t="shared" si="3"/>
        <v>523735</v>
      </c>
      <c r="M16" s="279">
        <f t="shared" si="1"/>
        <v>283869</v>
      </c>
      <c r="N16" s="279">
        <f t="shared" si="2"/>
        <v>807604</v>
      </c>
      <c r="O16" s="468">
        <f t="shared" si="4"/>
        <v>0.64850471270573207</v>
      </c>
    </row>
    <row r="17" spans="11:15">
      <c r="K17" s="5" t="s">
        <v>111</v>
      </c>
      <c r="L17" s="279">
        <f t="shared" si="3"/>
        <v>1620251</v>
      </c>
      <c r="M17" s="279">
        <f t="shared" si="1"/>
        <v>787618</v>
      </c>
      <c r="N17" s="279">
        <f t="shared" si="2"/>
        <v>2407869</v>
      </c>
      <c r="O17" s="468">
        <f t="shared" si="4"/>
        <v>0.67289831797327848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138</v>
      </c>
      <c r="B56" s="44"/>
      <c r="C56" s="560" t="s">
        <v>133</v>
      </c>
      <c r="D56" s="561"/>
      <c r="E56" s="560" t="s">
        <v>134</v>
      </c>
      <c r="F56" s="561"/>
      <c r="G56" s="564" t="s">
        <v>139</v>
      </c>
      <c r="H56" s="560" t="s">
        <v>140</v>
      </c>
      <c r="I56" s="561"/>
    </row>
    <row r="57" spans="1:11" ht="14.25">
      <c r="A57" s="45" t="s">
        <v>141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142</v>
      </c>
      <c r="B58" s="47"/>
      <c r="C58" s="568" t="s">
        <v>191</v>
      </c>
      <c r="D58" s="567"/>
      <c r="E58" s="569" t="s">
        <v>225</v>
      </c>
      <c r="F58" s="567"/>
      <c r="G58" s="116">
        <v>15.1</v>
      </c>
      <c r="H58" s="48"/>
      <c r="I58" s="49"/>
    </row>
    <row r="59" spans="1:11" ht="19.5" customHeight="1">
      <c r="A59" s="50" t="s">
        <v>143</v>
      </c>
      <c r="B59" s="47"/>
      <c r="C59" s="566" t="s">
        <v>188</v>
      </c>
      <c r="D59" s="567"/>
      <c r="E59" s="569" t="s">
        <v>233</v>
      </c>
      <c r="F59" s="567"/>
      <c r="G59" s="122">
        <v>28.5</v>
      </c>
      <c r="H59" s="48"/>
      <c r="I59" s="49"/>
    </row>
    <row r="60" spans="1:11" ht="20.100000000000001" customHeight="1">
      <c r="A60" s="50" t="s">
        <v>144</v>
      </c>
      <c r="B60" s="47"/>
      <c r="C60" s="569" t="s">
        <v>218</v>
      </c>
      <c r="D60" s="570"/>
      <c r="E60" s="566" t="s">
        <v>234</v>
      </c>
      <c r="F60" s="567"/>
      <c r="G60" s="116">
        <v>76.5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topLeftCell="A43" workbookViewId="0">
      <selection activeCell="R72" sqref="R72"/>
    </sheetView>
  </sheetViews>
  <sheetFormatPr defaultColWidth="4.75" defaultRowHeight="9.9499999999999993" customHeight="1"/>
  <cols>
    <col min="1" max="1" width="7.625" style="479" customWidth="1"/>
    <col min="2" max="10" width="6.125" style="479" customWidth="1"/>
    <col min="11" max="11" width="6.125" style="1" customWidth="1"/>
    <col min="12" max="13" width="6.125" style="479" customWidth="1"/>
    <col min="14" max="14" width="7.625" style="479" customWidth="1"/>
    <col min="15" max="15" width="7.5" style="479" customWidth="1"/>
    <col min="16" max="34" width="7.625" style="479" customWidth="1"/>
    <col min="35" max="41" width="9.625" style="479" customWidth="1"/>
    <col min="42" max="16384" width="4.75" style="479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3" t="s">
        <v>150</v>
      </c>
      <c r="O25" s="209" t="s">
        <v>149</v>
      </c>
      <c r="AI25" s="479"/>
    </row>
    <row r="26" spans="1:35" ht="9.9499999999999993" customHeight="1">
      <c r="A26" s="10" t="s">
        <v>192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197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30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204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207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215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>
        <v>72.599999999999994</v>
      </c>
      <c r="J30" s="206">
        <v>79</v>
      </c>
      <c r="K30" s="206">
        <v>82.8</v>
      </c>
      <c r="L30" s="206">
        <v>76.400000000000006</v>
      </c>
      <c r="M30" s="419">
        <v>76.5</v>
      </c>
      <c r="N30" s="420">
        <f t="shared" si="0"/>
        <v>947.3</v>
      </c>
      <c r="O30" s="208">
        <f>SUM(N30/N29)*100</f>
        <v>104.61623412479292</v>
      </c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3" t="s">
        <v>151</v>
      </c>
      <c r="O55" s="209" t="s">
        <v>149</v>
      </c>
    </row>
    <row r="56" spans="1:27" ht="9.9499999999999993" customHeight="1">
      <c r="A56" s="10" t="s">
        <v>192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197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60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204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207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215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>
        <v>124.6</v>
      </c>
      <c r="J60" s="207">
        <v>120.4</v>
      </c>
      <c r="K60" s="206">
        <v>123.9</v>
      </c>
      <c r="L60" s="206">
        <v>123.3</v>
      </c>
      <c r="M60" s="207">
        <v>119.5</v>
      </c>
      <c r="N60" s="288">
        <f t="shared" si="1"/>
        <v>122.64166666666667</v>
      </c>
      <c r="O60" s="208">
        <v>106.8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3" t="s">
        <v>151</v>
      </c>
      <c r="O85" s="209" t="s">
        <v>149</v>
      </c>
    </row>
    <row r="86" spans="1:25" ht="9.9499999999999993" customHeight="1">
      <c r="A86" s="10" t="s">
        <v>192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197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204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207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295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215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>
        <v>58.6</v>
      </c>
      <c r="J90" s="207">
        <v>66.2</v>
      </c>
      <c r="K90" s="206">
        <v>66.3</v>
      </c>
      <c r="L90" s="206">
        <v>62.1</v>
      </c>
      <c r="M90" s="207">
        <v>64.599999999999994</v>
      </c>
      <c r="N90" s="288">
        <f>SUM(B90:M90)/12</f>
        <v>64.38333333333334</v>
      </c>
      <c r="O90" s="208">
        <f>SUM(N90/N89)*100</f>
        <v>98.070576288398073</v>
      </c>
      <c r="P90" s="56"/>
      <c r="Q90" s="56"/>
      <c r="R90" s="295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Q27" sqref="Q2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235</v>
      </c>
      <c r="B1" s="572"/>
      <c r="C1" s="572"/>
      <c r="D1" s="572"/>
      <c r="E1" s="572"/>
      <c r="F1" s="572"/>
      <c r="G1" s="572"/>
      <c r="M1" s="20"/>
      <c r="N1" s="457" t="s">
        <v>219</v>
      </c>
      <c r="O1" s="155"/>
      <c r="P1" s="58"/>
      <c r="Q1" s="385" t="s">
        <v>207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31</v>
      </c>
      <c r="J3" s="17">
        <v>100730</v>
      </c>
      <c r="K3" s="272">
        <v>1</v>
      </c>
      <c r="L3" s="5">
        <f>SUM(H3)</f>
        <v>26</v>
      </c>
      <c r="M3" s="224" t="s">
        <v>31</v>
      </c>
      <c r="N3" s="17">
        <f>SUM(J3)</f>
        <v>100730</v>
      </c>
      <c r="O3" s="5">
        <f>SUM(H3)</f>
        <v>26</v>
      </c>
      <c r="P3" s="224" t="s">
        <v>31</v>
      </c>
      <c r="Q3" s="273">
        <v>116298</v>
      </c>
    </row>
    <row r="4" spans="1:19" ht="13.5" customHeight="1">
      <c r="H4" s="119">
        <v>33</v>
      </c>
      <c r="I4" s="224" t="s">
        <v>0</v>
      </c>
      <c r="J4" s="17">
        <v>89699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89699</v>
      </c>
      <c r="O4" s="5">
        <f t="shared" ref="O4:O12" si="2">SUM(H4)</f>
        <v>33</v>
      </c>
      <c r="P4" s="224" t="s">
        <v>0</v>
      </c>
      <c r="Q4" s="125">
        <v>89348</v>
      </c>
    </row>
    <row r="5" spans="1:19" ht="13.5" customHeight="1">
      <c r="H5" s="119">
        <v>36</v>
      </c>
      <c r="I5" s="225" t="s">
        <v>5</v>
      </c>
      <c r="J5" s="17">
        <v>85850</v>
      </c>
      <c r="K5" s="272">
        <v>3</v>
      </c>
      <c r="L5" s="5">
        <f t="shared" si="0"/>
        <v>36</v>
      </c>
      <c r="M5" s="225" t="s">
        <v>5</v>
      </c>
      <c r="N5" s="17">
        <f t="shared" si="1"/>
        <v>85850</v>
      </c>
      <c r="O5" s="5">
        <f t="shared" si="2"/>
        <v>36</v>
      </c>
      <c r="P5" s="225" t="s">
        <v>5</v>
      </c>
      <c r="Q5" s="125">
        <v>67449</v>
      </c>
      <c r="S5" s="58"/>
    </row>
    <row r="6" spans="1:19" ht="13.5" customHeight="1">
      <c r="H6" s="119">
        <v>16</v>
      </c>
      <c r="I6" s="224" t="s">
        <v>3</v>
      </c>
      <c r="J6" s="303">
        <v>68175</v>
      </c>
      <c r="K6" s="272">
        <v>4</v>
      </c>
      <c r="L6" s="5">
        <f t="shared" si="0"/>
        <v>16</v>
      </c>
      <c r="M6" s="224" t="s">
        <v>3</v>
      </c>
      <c r="N6" s="17">
        <f t="shared" si="1"/>
        <v>68175</v>
      </c>
      <c r="O6" s="5">
        <f t="shared" si="2"/>
        <v>16</v>
      </c>
      <c r="P6" s="224" t="s">
        <v>3</v>
      </c>
      <c r="Q6" s="125">
        <v>70495</v>
      </c>
    </row>
    <row r="7" spans="1:19" ht="13.5" customHeight="1">
      <c r="H7" s="119">
        <v>34</v>
      </c>
      <c r="I7" s="224" t="s">
        <v>1</v>
      </c>
      <c r="J7" s="303">
        <v>62247</v>
      </c>
      <c r="K7" s="272">
        <v>5</v>
      </c>
      <c r="L7" s="5">
        <f t="shared" si="0"/>
        <v>34</v>
      </c>
      <c r="M7" s="224" t="s">
        <v>1</v>
      </c>
      <c r="N7" s="17">
        <f t="shared" si="1"/>
        <v>62247</v>
      </c>
      <c r="O7" s="5">
        <f t="shared" si="2"/>
        <v>34</v>
      </c>
      <c r="P7" s="224" t="s">
        <v>1</v>
      </c>
      <c r="Q7" s="125">
        <v>56050</v>
      </c>
    </row>
    <row r="8" spans="1:19" ht="13.5" customHeight="1">
      <c r="G8" s="523"/>
      <c r="H8" s="407">
        <v>40</v>
      </c>
      <c r="I8" s="225" t="s">
        <v>2</v>
      </c>
      <c r="J8" s="17">
        <v>50881</v>
      </c>
      <c r="K8" s="272">
        <v>6</v>
      </c>
      <c r="L8" s="5">
        <f t="shared" si="0"/>
        <v>40</v>
      </c>
      <c r="M8" s="225" t="s">
        <v>2</v>
      </c>
      <c r="N8" s="17">
        <f t="shared" si="1"/>
        <v>50881</v>
      </c>
      <c r="O8" s="5">
        <f t="shared" si="2"/>
        <v>40</v>
      </c>
      <c r="P8" s="225" t="s">
        <v>2</v>
      </c>
      <c r="Q8" s="125">
        <v>46793</v>
      </c>
    </row>
    <row r="9" spans="1:19" ht="13.5" customHeight="1">
      <c r="H9" s="194">
        <v>17</v>
      </c>
      <c r="I9" s="227" t="s">
        <v>22</v>
      </c>
      <c r="J9" s="303">
        <v>44765</v>
      </c>
      <c r="K9" s="272">
        <v>7</v>
      </c>
      <c r="L9" s="5">
        <f t="shared" si="0"/>
        <v>17</v>
      </c>
      <c r="M9" s="227" t="s">
        <v>22</v>
      </c>
      <c r="N9" s="17">
        <f t="shared" si="1"/>
        <v>44765</v>
      </c>
      <c r="O9" s="5">
        <f t="shared" si="2"/>
        <v>17</v>
      </c>
      <c r="P9" s="227" t="s">
        <v>22</v>
      </c>
      <c r="Q9" s="125">
        <v>46673</v>
      </c>
    </row>
    <row r="10" spans="1:19" ht="13.5" customHeight="1">
      <c r="G10" s="523"/>
      <c r="H10" s="119">
        <v>13</v>
      </c>
      <c r="I10" s="224" t="s">
        <v>7</v>
      </c>
      <c r="J10" s="17">
        <v>34897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34897</v>
      </c>
      <c r="O10" s="5">
        <f t="shared" si="2"/>
        <v>13</v>
      </c>
      <c r="P10" s="224" t="s">
        <v>7</v>
      </c>
      <c r="Q10" s="125">
        <v>42550</v>
      </c>
    </row>
    <row r="11" spans="1:19" ht="13.5" customHeight="1">
      <c r="H11" s="194">
        <v>25</v>
      </c>
      <c r="I11" s="227" t="s">
        <v>30</v>
      </c>
      <c r="J11" s="17">
        <v>34389</v>
      </c>
      <c r="K11" s="272">
        <v>9</v>
      </c>
      <c r="L11" s="5">
        <f t="shared" si="0"/>
        <v>25</v>
      </c>
      <c r="M11" s="227" t="s">
        <v>30</v>
      </c>
      <c r="N11" s="17">
        <f t="shared" si="1"/>
        <v>34389</v>
      </c>
      <c r="O11" s="5">
        <f t="shared" si="2"/>
        <v>25</v>
      </c>
      <c r="P11" s="227" t="s">
        <v>30</v>
      </c>
      <c r="Q11" s="125">
        <v>28179</v>
      </c>
    </row>
    <row r="12" spans="1:19" ht="13.5" customHeight="1" thickBot="1">
      <c r="H12" s="376">
        <v>24</v>
      </c>
      <c r="I12" s="463" t="s">
        <v>29</v>
      </c>
      <c r="J12" s="537">
        <v>31969</v>
      </c>
      <c r="K12" s="271">
        <v>10</v>
      </c>
      <c r="L12" s="5">
        <f t="shared" si="0"/>
        <v>24</v>
      </c>
      <c r="M12" s="463" t="s">
        <v>29</v>
      </c>
      <c r="N12" s="160">
        <f t="shared" si="1"/>
        <v>31969</v>
      </c>
      <c r="O12" s="18">
        <f t="shared" si="2"/>
        <v>24</v>
      </c>
      <c r="P12" s="463" t="s">
        <v>29</v>
      </c>
      <c r="Q12" s="274">
        <v>32143</v>
      </c>
    </row>
    <row r="13" spans="1:19" ht="13.5" customHeight="1" thickTop="1" thickBot="1">
      <c r="H13" s="168">
        <v>38</v>
      </c>
      <c r="I13" s="246" t="s">
        <v>39</v>
      </c>
      <c r="J13" s="538">
        <v>28883</v>
      </c>
      <c r="K13" s="147"/>
      <c r="L13" s="113"/>
      <c r="M13" s="228"/>
      <c r="N13" s="465">
        <f>SUM(J43)</f>
        <v>765006</v>
      </c>
      <c r="O13" s="5"/>
      <c r="P13" s="375" t="s">
        <v>183</v>
      </c>
      <c r="Q13" s="276">
        <v>744391</v>
      </c>
    </row>
    <row r="14" spans="1:19" ht="13.5" customHeight="1">
      <c r="B14" s="24"/>
      <c r="G14" s="1"/>
      <c r="H14" s="119">
        <v>31</v>
      </c>
      <c r="I14" s="224" t="s">
        <v>126</v>
      </c>
      <c r="J14" s="17">
        <v>19629</v>
      </c>
      <c r="K14" s="147"/>
      <c r="L14" s="31"/>
      <c r="N14" t="s">
        <v>66</v>
      </c>
      <c r="O14"/>
    </row>
    <row r="15" spans="1:19" ht="13.5" customHeight="1">
      <c r="H15" s="119">
        <v>2</v>
      </c>
      <c r="I15" s="224" t="s">
        <v>6</v>
      </c>
      <c r="J15" s="193">
        <v>17915</v>
      </c>
      <c r="K15" s="147"/>
      <c r="L15" s="31"/>
      <c r="M15" s="1" t="s">
        <v>220</v>
      </c>
      <c r="N15" s="19"/>
      <c r="O15"/>
      <c r="P15" s="457" t="s">
        <v>221</v>
      </c>
      <c r="Q15" s="124" t="s">
        <v>70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13805</v>
      </c>
      <c r="K16" s="147"/>
      <c r="L16" s="5">
        <f>SUM(L3)</f>
        <v>26</v>
      </c>
      <c r="M16" s="17">
        <f>SUM(N3)</f>
        <v>100730</v>
      </c>
      <c r="N16" s="224" t="s">
        <v>31</v>
      </c>
      <c r="O16" s="5">
        <f>SUM(O3)</f>
        <v>26</v>
      </c>
      <c r="P16" s="17">
        <f>SUM(M16)</f>
        <v>100730</v>
      </c>
      <c r="Q16" s="380">
        <v>99662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4" t="s">
        <v>21</v>
      </c>
      <c r="J17" s="17">
        <v>11941</v>
      </c>
      <c r="K17" s="147"/>
      <c r="L17" s="5">
        <f t="shared" ref="L17:L25" si="3">SUM(L4)</f>
        <v>33</v>
      </c>
      <c r="M17" s="17">
        <f t="shared" ref="M17:M25" si="4">SUM(N4)</f>
        <v>89699</v>
      </c>
      <c r="N17" s="224" t="s">
        <v>0</v>
      </c>
      <c r="O17" s="5">
        <f t="shared" ref="O17:O25" si="5">SUM(O4)</f>
        <v>33</v>
      </c>
      <c r="P17" s="17">
        <f t="shared" ref="P17:P25" si="6">SUM(M17)</f>
        <v>89699</v>
      </c>
      <c r="Q17" s="381">
        <v>82438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3</v>
      </c>
      <c r="I18" s="224" t="s">
        <v>11</v>
      </c>
      <c r="J18" s="126">
        <v>10948</v>
      </c>
      <c r="K18" s="147"/>
      <c r="L18" s="5">
        <f t="shared" si="3"/>
        <v>36</v>
      </c>
      <c r="M18" s="17">
        <f t="shared" si="4"/>
        <v>85850</v>
      </c>
      <c r="N18" s="225" t="s">
        <v>5</v>
      </c>
      <c r="O18" s="5">
        <f t="shared" si="5"/>
        <v>36</v>
      </c>
      <c r="P18" s="17">
        <f t="shared" si="6"/>
        <v>85850</v>
      </c>
      <c r="Q18" s="381">
        <v>88916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3"/>
      <c r="H19" s="119">
        <v>9</v>
      </c>
      <c r="I19" s="458" t="s">
        <v>202</v>
      </c>
      <c r="J19" s="17">
        <v>9907</v>
      </c>
      <c r="L19" s="5">
        <f t="shared" si="3"/>
        <v>16</v>
      </c>
      <c r="M19" s="17">
        <f t="shared" si="4"/>
        <v>68175</v>
      </c>
      <c r="N19" s="224" t="s">
        <v>3</v>
      </c>
      <c r="O19" s="5">
        <f t="shared" si="5"/>
        <v>16</v>
      </c>
      <c r="P19" s="17">
        <f t="shared" si="6"/>
        <v>68175</v>
      </c>
      <c r="Q19" s="381">
        <v>70570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11</v>
      </c>
      <c r="I20" s="224" t="s">
        <v>18</v>
      </c>
      <c r="J20" s="17">
        <v>8936</v>
      </c>
      <c r="L20" s="5">
        <f t="shared" si="3"/>
        <v>34</v>
      </c>
      <c r="M20" s="17">
        <f t="shared" si="4"/>
        <v>62247</v>
      </c>
      <c r="N20" s="224" t="s">
        <v>1</v>
      </c>
      <c r="O20" s="5">
        <f t="shared" si="5"/>
        <v>34</v>
      </c>
      <c r="P20" s="17">
        <f t="shared" si="6"/>
        <v>62247</v>
      </c>
      <c r="Q20" s="381">
        <v>56801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21</v>
      </c>
      <c r="I21" s="458" t="s">
        <v>194</v>
      </c>
      <c r="J21" s="17">
        <v>7276</v>
      </c>
      <c r="L21" s="5">
        <f t="shared" si="3"/>
        <v>40</v>
      </c>
      <c r="M21" s="17">
        <f t="shared" si="4"/>
        <v>50881</v>
      </c>
      <c r="N21" s="225" t="s">
        <v>2</v>
      </c>
      <c r="O21" s="5">
        <f t="shared" si="5"/>
        <v>40</v>
      </c>
      <c r="P21" s="17">
        <f t="shared" si="6"/>
        <v>50881</v>
      </c>
      <c r="Q21" s="381">
        <v>52923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37</v>
      </c>
      <c r="I22" s="224" t="s">
        <v>38</v>
      </c>
      <c r="J22" s="126">
        <v>6947</v>
      </c>
      <c r="K22" s="19"/>
      <c r="L22" s="5">
        <f t="shared" si="3"/>
        <v>17</v>
      </c>
      <c r="M22" s="17">
        <f t="shared" si="4"/>
        <v>44765</v>
      </c>
      <c r="N22" s="227" t="s">
        <v>22</v>
      </c>
      <c r="O22" s="5">
        <f t="shared" si="5"/>
        <v>17</v>
      </c>
      <c r="P22" s="17">
        <f t="shared" si="6"/>
        <v>44765</v>
      </c>
      <c r="Q22" s="381">
        <v>50569</v>
      </c>
      <c r="R22" s="114"/>
    </row>
    <row r="23" spans="2:20" ht="13.5" customHeight="1">
      <c r="B23" s="23"/>
      <c r="C23" s="19"/>
      <c r="D23" s="1"/>
      <c r="E23" s="22"/>
      <c r="F23" s="1"/>
      <c r="H23" s="119">
        <v>23</v>
      </c>
      <c r="I23" s="224" t="s">
        <v>28</v>
      </c>
      <c r="J23" s="17">
        <v>3844</v>
      </c>
      <c r="K23" s="19"/>
      <c r="L23" s="5">
        <f t="shared" si="3"/>
        <v>13</v>
      </c>
      <c r="M23" s="17">
        <f t="shared" si="4"/>
        <v>34897</v>
      </c>
      <c r="N23" s="224" t="s">
        <v>7</v>
      </c>
      <c r="O23" s="5">
        <f t="shared" si="5"/>
        <v>13</v>
      </c>
      <c r="P23" s="17">
        <f t="shared" si="6"/>
        <v>34897</v>
      </c>
      <c r="Q23" s="381">
        <v>36439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19</v>
      </c>
      <c r="J24" s="303">
        <v>3038</v>
      </c>
      <c r="K24" s="19"/>
      <c r="L24" s="5">
        <f t="shared" si="3"/>
        <v>25</v>
      </c>
      <c r="M24" s="17">
        <f t="shared" si="4"/>
        <v>34389</v>
      </c>
      <c r="N24" s="227" t="s">
        <v>30</v>
      </c>
      <c r="O24" s="5">
        <f t="shared" si="5"/>
        <v>25</v>
      </c>
      <c r="P24" s="17">
        <f t="shared" si="6"/>
        <v>34389</v>
      </c>
      <c r="Q24" s="381">
        <v>33465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4" t="s">
        <v>40</v>
      </c>
      <c r="J25" s="17">
        <v>2763</v>
      </c>
      <c r="K25" s="19"/>
      <c r="L25" s="18">
        <f t="shared" si="3"/>
        <v>24</v>
      </c>
      <c r="M25" s="160">
        <f t="shared" si="4"/>
        <v>31969</v>
      </c>
      <c r="N25" s="463" t="s">
        <v>29</v>
      </c>
      <c r="O25" s="18">
        <f t="shared" si="5"/>
        <v>24</v>
      </c>
      <c r="P25" s="160">
        <f t="shared" si="6"/>
        <v>31969</v>
      </c>
      <c r="Q25" s="382">
        <v>31337</v>
      </c>
      <c r="R25" s="178" t="s">
        <v>81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4" t="s">
        <v>4</v>
      </c>
      <c r="J26" s="303">
        <v>2674</v>
      </c>
      <c r="K26" s="19"/>
      <c r="L26" s="161"/>
      <c r="M26" s="226">
        <f>SUM(J43-(M16+M17+M18+M19+M20+M21+M22+M23+M24+M25))</f>
        <v>161404</v>
      </c>
      <c r="N26" s="304" t="s">
        <v>46</v>
      </c>
      <c r="O26" s="162"/>
      <c r="P26" s="226">
        <f>SUM(M26)</f>
        <v>161404</v>
      </c>
      <c r="Q26" s="226"/>
      <c r="R26" s="247">
        <v>763888</v>
      </c>
      <c r="T26" s="33"/>
    </row>
    <row r="27" spans="2:20" ht="13.5" customHeight="1">
      <c r="H27" s="119">
        <v>22</v>
      </c>
      <c r="I27" s="224" t="s">
        <v>27</v>
      </c>
      <c r="J27" s="17">
        <v>2573</v>
      </c>
      <c r="K27" s="19"/>
      <c r="M27" s="58" t="s">
        <v>208</v>
      </c>
      <c r="N27" s="58"/>
      <c r="O27" s="155"/>
      <c r="P27" s="156" t="s">
        <v>209</v>
      </c>
    </row>
    <row r="28" spans="2:20" ht="13.5" customHeight="1">
      <c r="G28" s="21"/>
      <c r="H28" s="119">
        <v>30</v>
      </c>
      <c r="I28" s="224" t="s">
        <v>34</v>
      </c>
      <c r="J28" s="17">
        <v>2339</v>
      </c>
      <c r="K28" s="19"/>
      <c r="M28" s="125">
        <f t="shared" ref="M28:M37" si="7">SUM(Q3)</f>
        <v>116298</v>
      </c>
      <c r="N28" s="224" t="s">
        <v>31</v>
      </c>
      <c r="O28" s="5">
        <f>SUM(L3)</f>
        <v>26</v>
      </c>
      <c r="P28" s="125">
        <f t="shared" ref="P28:P37" si="8">SUM(Q3)</f>
        <v>116298</v>
      </c>
    </row>
    <row r="29" spans="2:20" ht="13.5" customHeight="1">
      <c r="H29" s="119">
        <v>18</v>
      </c>
      <c r="I29" s="224" t="s">
        <v>23</v>
      </c>
      <c r="J29" s="193">
        <v>1936</v>
      </c>
      <c r="K29" s="19"/>
      <c r="M29" s="125">
        <f t="shared" si="7"/>
        <v>89348</v>
      </c>
      <c r="N29" s="224" t="s">
        <v>0</v>
      </c>
      <c r="O29" s="5">
        <f t="shared" ref="O29:O37" si="9">SUM(L4)</f>
        <v>33</v>
      </c>
      <c r="P29" s="125">
        <f t="shared" si="8"/>
        <v>89348</v>
      </c>
    </row>
    <row r="30" spans="2:20" ht="13.5" customHeight="1">
      <c r="H30" s="119">
        <v>29</v>
      </c>
      <c r="I30" s="224" t="s">
        <v>116</v>
      </c>
      <c r="J30" s="17">
        <v>1327</v>
      </c>
      <c r="K30" s="19"/>
      <c r="M30" s="125">
        <f t="shared" si="7"/>
        <v>67449</v>
      </c>
      <c r="N30" s="225" t="s">
        <v>5</v>
      </c>
      <c r="O30" s="5">
        <f t="shared" si="9"/>
        <v>36</v>
      </c>
      <c r="P30" s="125">
        <f t="shared" si="8"/>
        <v>67449</v>
      </c>
    </row>
    <row r="31" spans="2:20" ht="13.5" customHeight="1">
      <c r="H31" s="119">
        <v>35</v>
      </c>
      <c r="I31" s="224" t="s">
        <v>37</v>
      </c>
      <c r="J31" s="17">
        <v>1186</v>
      </c>
      <c r="K31" s="19"/>
      <c r="M31" s="125">
        <f t="shared" si="7"/>
        <v>70495</v>
      </c>
      <c r="N31" s="224" t="s">
        <v>3</v>
      </c>
      <c r="O31" s="5">
        <f t="shared" si="9"/>
        <v>16</v>
      </c>
      <c r="P31" s="125">
        <f t="shared" si="8"/>
        <v>70495</v>
      </c>
    </row>
    <row r="32" spans="2:20" ht="13.5" customHeight="1">
      <c r="H32" s="119">
        <v>27</v>
      </c>
      <c r="I32" s="224" t="s">
        <v>32</v>
      </c>
      <c r="J32" s="17">
        <v>687</v>
      </c>
      <c r="K32" s="19"/>
      <c r="M32" s="125">
        <f t="shared" si="7"/>
        <v>56050</v>
      </c>
      <c r="N32" s="224" t="s">
        <v>1</v>
      </c>
      <c r="O32" s="5">
        <f t="shared" si="9"/>
        <v>34</v>
      </c>
      <c r="P32" s="125">
        <f t="shared" si="8"/>
        <v>56050</v>
      </c>
      <c r="S32" s="14"/>
    </row>
    <row r="33" spans="7:21" ht="13.5" customHeight="1">
      <c r="G33" s="524"/>
      <c r="H33" s="119">
        <v>6</v>
      </c>
      <c r="I33" s="224" t="s">
        <v>14</v>
      </c>
      <c r="J33" s="17">
        <v>615</v>
      </c>
      <c r="K33" s="19"/>
      <c r="M33" s="125">
        <f t="shared" si="7"/>
        <v>46793</v>
      </c>
      <c r="N33" s="225" t="s">
        <v>2</v>
      </c>
      <c r="O33" s="5">
        <f t="shared" si="9"/>
        <v>40</v>
      </c>
      <c r="P33" s="125">
        <f t="shared" si="8"/>
        <v>46793</v>
      </c>
      <c r="S33" s="33"/>
      <c r="T33" s="33"/>
    </row>
    <row r="34" spans="7:21" ht="13.5" customHeight="1">
      <c r="H34" s="119">
        <v>4</v>
      </c>
      <c r="I34" s="224" t="s">
        <v>12</v>
      </c>
      <c r="J34" s="193">
        <v>548</v>
      </c>
      <c r="K34" s="19"/>
      <c r="M34" s="125">
        <f t="shared" si="7"/>
        <v>46673</v>
      </c>
      <c r="N34" s="227" t="s">
        <v>22</v>
      </c>
      <c r="O34" s="5">
        <f t="shared" si="9"/>
        <v>17</v>
      </c>
      <c r="P34" s="125">
        <f t="shared" si="8"/>
        <v>46673</v>
      </c>
      <c r="S34" s="33"/>
      <c r="T34" s="33"/>
    </row>
    <row r="35" spans="7:21" ht="13.5" customHeight="1">
      <c r="H35" s="119">
        <v>32</v>
      </c>
      <c r="I35" s="224" t="s">
        <v>36</v>
      </c>
      <c r="J35" s="17">
        <v>519</v>
      </c>
      <c r="K35" s="19"/>
      <c r="M35" s="125">
        <f t="shared" si="7"/>
        <v>42550</v>
      </c>
      <c r="N35" s="224" t="s">
        <v>7</v>
      </c>
      <c r="O35" s="5">
        <f t="shared" si="9"/>
        <v>13</v>
      </c>
      <c r="P35" s="125">
        <f t="shared" si="8"/>
        <v>42550</v>
      </c>
      <c r="S35" s="33"/>
    </row>
    <row r="36" spans="7:21" ht="13.5" customHeight="1">
      <c r="H36" s="119">
        <v>10</v>
      </c>
      <c r="I36" s="224" t="s">
        <v>17</v>
      </c>
      <c r="J36" s="303">
        <v>418</v>
      </c>
      <c r="K36" s="19"/>
      <c r="M36" s="125">
        <f t="shared" si="7"/>
        <v>28179</v>
      </c>
      <c r="N36" s="227" t="s">
        <v>30</v>
      </c>
      <c r="O36" s="5">
        <f t="shared" si="9"/>
        <v>25</v>
      </c>
      <c r="P36" s="125">
        <f t="shared" si="8"/>
        <v>28179</v>
      </c>
      <c r="S36" s="33"/>
    </row>
    <row r="37" spans="7:21" ht="13.5" customHeight="1" thickBot="1">
      <c r="H37" s="119">
        <v>19</v>
      </c>
      <c r="I37" s="224" t="s">
        <v>24</v>
      </c>
      <c r="J37" s="193">
        <v>316</v>
      </c>
      <c r="K37" s="19"/>
      <c r="M37" s="159">
        <f t="shared" si="7"/>
        <v>32143</v>
      </c>
      <c r="N37" s="463" t="s">
        <v>29</v>
      </c>
      <c r="O37" s="18">
        <f t="shared" si="9"/>
        <v>24</v>
      </c>
      <c r="P37" s="159">
        <f t="shared" si="8"/>
        <v>32143</v>
      </c>
      <c r="S37" s="33"/>
    </row>
    <row r="38" spans="7:21" ht="13.5" customHeight="1" thickTop="1">
      <c r="G38" s="503"/>
      <c r="H38" s="119">
        <v>5</v>
      </c>
      <c r="I38" s="224" t="s">
        <v>13</v>
      </c>
      <c r="J38" s="17">
        <v>230</v>
      </c>
      <c r="K38" s="19"/>
      <c r="M38" s="471">
        <f>SUM(Q13-(Q3+Q4+Q5+Q6+Q7+Q8+Q9+Q10+Q11+Q12))</f>
        <v>148413</v>
      </c>
      <c r="N38" s="472" t="s">
        <v>198</v>
      </c>
      <c r="O38" s="473"/>
      <c r="P38" s="474">
        <f>SUM(M38)</f>
        <v>148413</v>
      </c>
      <c r="U38" s="33"/>
    </row>
    <row r="39" spans="7:21" ht="13.5" customHeight="1">
      <c r="H39" s="119">
        <v>20</v>
      </c>
      <c r="I39" s="224" t="s">
        <v>25</v>
      </c>
      <c r="J39" s="17">
        <v>136</v>
      </c>
      <c r="K39" s="19"/>
      <c r="P39" s="33"/>
    </row>
    <row r="40" spans="7:21" ht="13.5" customHeight="1">
      <c r="H40" s="119">
        <v>28</v>
      </c>
      <c r="I40" s="224" t="s">
        <v>33</v>
      </c>
      <c r="J40" s="17">
        <v>68</v>
      </c>
      <c r="K40" s="19"/>
    </row>
    <row r="41" spans="7:21" ht="13.5" customHeight="1">
      <c r="G41" s="524"/>
      <c r="H41" s="119">
        <v>7</v>
      </c>
      <c r="I41" s="224" t="s">
        <v>15</v>
      </c>
      <c r="J41" s="17">
        <v>0</v>
      </c>
      <c r="K41" s="19"/>
    </row>
    <row r="42" spans="7:21" ht="13.5" customHeight="1" thickBot="1">
      <c r="H42" s="194">
        <v>8</v>
      </c>
      <c r="I42" s="227" t="s">
        <v>16</v>
      </c>
      <c r="J42" s="160">
        <v>0</v>
      </c>
      <c r="K42" s="19"/>
    </row>
    <row r="43" spans="7:21" ht="13.5" customHeight="1" thickTop="1">
      <c r="H43" s="161"/>
      <c r="I43" s="402" t="s">
        <v>111</v>
      </c>
      <c r="J43" s="403">
        <f>SUM(J3:J42)</f>
        <v>765006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47</v>
      </c>
      <c r="B52" s="27" t="s">
        <v>10</v>
      </c>
      <c r="C52" s="12" t="s">
        <v>219</v>
      </c>
      <c r="D52" s="12" t="s">
        <v>207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>
      <c r="A53" s="13">
        <v>1</v>
      </c>
      <c r="B53" s="224" t="s">
        <v>31</v>
      </c>
      <c r="C53" s="17">
        <f t="shared" ref="C53:C62" si="10">SUM(J3)</f>
        <v>100730</v>
      </c>
      <c r="D53" s="126">
        <f t="shared" ref="D53:D63" si="11">SUM(Q3)</f>
        <v>116298</v>
      </c>
      <c r="E53" s="123">
        <f t="shared" ref="E53:E62" si="12">SUM(P16/Q16*100)</f>
        <v>101.07162208263931</v>
      </c>
      <c r="F53" s="25">
        <f t="shared" ref="F53:F63" si="13">SUM(C53/D53*100)</f>
        <v>86.61369928975563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89699</v>
      </c>
      <c r="D54" s="126">
        <f t="shared" si="11"/>
        <v>89348</v>
      </c>
      <c r="E54" s="123">
        <f t="shared" si="12"/>
        <v>108.80783133991605</v>
      </c>
      <c r="F54" s="25">
        <f t="shared" si="13"/>
        <v>100.39284595066482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85850</v>
      </c>
      <c r="D55" s="126">
        <f t="shared" si="11"/>
        <v>67449</v>
      </c>
      <c r="E55" s="123">
        <f t="shared" si="12"/>
        <v>96.551801700481349</v>
      </c>
      <c r="F55" s="25">
        <f t="shared" si="13"/>
        <v>127.28135331880384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68175</v>
      </c>
      <c r="D56" s="126">
        <f t="shared" si="11"/>
        <v>70495</v>
      </c>
      <c r="E56" s="123">
        <f t="shared" si="12"/>
        <v>96.606206603372542</v>
      </c>
      <c r="F56" s="25">
        <f t="shared" si="13"/>
        <v>96.708986452939925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62247</v>
      </c>
      <c r="D57" s="126">
        <f t="shared" si="11"/>
        <v>56050</v>
      </c>
      <c r="E57" s="123">
        <f t="shared" si="12"/>
        <v>109.58785936867308</v>
      </c>
      <c r="F57" s="25">
        <f t="shared" si="13"/>
        <v>111.05619982158788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50881</v>
      </c>
      <c r="D58" s="126">
        <f t="shared" si="11"/>
        <v>46793</v>
      </c>
      <c r="E58" s="123">
        <f t="shared" si="12"/>
        <v>96.141564159250237</v>
      </c>
      <c r="F58" s="25">
        <f t="shared" si="13"/>
        <v>108.73634945397816</v>
      </c>
      <c r="G58" s="26"/>
    </row>
    <row r="59" spans="1:16" ht="13.5" customHeight="1">
      <c r="A59" s="13">
        <v>7</v>
      </c>
      <c r="B59" s="227" t="s">
        <v>22</v>
      </c>
      <c r="C59" s="17">
        <f t="shared" si="10"/>
        <v>44765</v>
      </c>
      <c r="D59" s="126">
        <f t="shared" si="11"/>
        <v>46673</v>
      </c>
      <c r="E59" s="123">
        <f t="shared" si="12"/>
        <v>88.522612667839979</v>
      </c>
      <c r="F59" s="25">
        <f t="shared" si="13"/>
        <v>95.91198337368499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34897</v>
      </c>
      <c r="D60" s="126">
        <f t="shared" si="11"/>
        <v>42550</v>
      </c>
      <c r="E60" s="123">
        <f t="shared" si="12"/>
        <v>95.768270259886393</v>
      </c>
      <c r="F60" s="25">
        <f t="shared" si="13"/>
        <v>82.01410105757931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34389</v>
      </c>
      <c r="D61" s="126">
        <f t="shared" si="11"/>
        <v>28179</v>
      </c>
      <c r="E61" s="123">
        <f t="shared" si="12"/>
        <v>102.76109367996413</v>
      </c>
      <c r="F61" s="25">
        <f t="shared" si="13"/>
        <v>122.0376876397317</v>
      </c>
      <c r="G61" s="26"/>
    </row>
    <row r="62" spans="1:16" ht="13.5" customHeight="1" thickBot="1">
      <c r="A62" s="179">
        <v>10</v>
      </c>
      <c r="B62" s="463" t="s">
        <v>29</v>
      </c>
      <c r="C62" s="160">
        <f t="shared" si="10"/>
        <v>31969</v>
      </c>
      <c r="D62" s="180">
        <f t="shared" si="11"/>
        <v>32143</v>
      </c>
      <c r="E62" s="181">
        <f t="shared" si="12"/>
        <v>102.01678526980886</v>
      </c>
      <c r="F62" s="182">
        <f t="shared" si="13"/>
        <v>99.458669072581898</v>
      </c>
      <c r="G62" s="183"/>
    </row>
    <row r="63" spans="1:16" ht="13.5" customHeight="1" thickTop="1">
      <c r="A63" s="161"/>
      <c r="B63" s="184" t="s">
        <v>82</v>
      </c>
      <c r="C63" s="185">
        <f>SUM(J43)</f>
        <v>765006</v>
      </c>
      <c r="D63" s="185">
        <f t="shared" si="11"/>
        <v>744391</v>
      </c>
      <c r="E63" s="186">
        <f>SUM(C63/R26*100)</f>
        <v>100.14635653394215</v>
      </c>
      <c r="F63" s="187">
        <f t="shared" si="13"/>
        <v>102.76937792101195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73</v>
      </c>
      <c r="R1" s="148"/>
    </row>
    <row r="2" spans="8:30">
      <c r="H2" s="256" t="s">
        <v>219</v>
      </c>
      <c r="I2" s="119"/>
      <c r="J2" s="258" t="s">
        <v>123</v>
      </c>
      <c r="K2" s="5"/>
      <c r="L2" s="411" t="s">
        <v>207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120</v>
      </c>
      <c r="I3" s="119"/>
      <c r="J3" s="202" t="s">
        <v>121</v>
      </c>
      <c r="K3" s="5"/>
      <c r="L3" s="411" t="s">
        <v>120</v>
      </c>
      <c r="M3" s="1"/>
      <c r="N3" s="129"/>
      <c r="O3" s="129"/>
      <c r="S3" s="31"/>
      <c r="T3" s="31"/>
      <c r="U3" s="31"/>
    </row>
    <row r="4" spans="8:30">
      <c r="H4" s="128">
        <v>20465</v>
      </c>
      <c r="I4" s="119">
        <v>33</v>
      </c>
      <c r="J4" s="224" t="s">
        <v>0</v>
      </c>
      <c r="K4" s="163">
        <f>SUM(I4)</f>
        <v>33</v>
      </c>
      <c r="L4" s="428">
        <v>26020</v>
      </c>
      <c r="M4" s="54"/>
      <c r="N4" s="130"/>
      <c r="O4" s="130"/>
      <c r="S4" s="31"/>
      <c r="T4" s="31"/>
      <c r="U4" s="31"/>
    </row>
    <row r="5" spans="8:30">
      <c r="H5" s="127">
        <v>16409</v>
      </c>
      <c r="I5" s="119">
        <v>26</v>
      </c>
      <c r="J5" s="224" t="s">
        <v>31</v>
      </c>
      <c r="K5" s="163">
        <f t="shared" ref="K5:K13" si="0">SUM(I5)</f>
        <v>26</v>
      </c>
      <c r="L5" s="429">
        <v>19085</v>
      </c>
      <c r="M5" s="54"/>
      <c r="N5" s="130"/>
      <c r="O5" s="130"/>
      <c r="S5" s="31"/>
      <c r="T5" s="31"/>
      <c r="U5" s="31"/>
    </row>
    <row r="6" spans="8:30">
      <c r="H6" s="456">
        <v>9061</v>
      </c>
      <c r="I6" s="119">
        <v>14</v>
      </c>
      <c r="J6" s="224" t="s">
        <v>20</v>
      </c>
      <c r="K6" s="163">
        <f t="shared" si="0"/>
        <v>14</v>
      </c>
      <c r="L6" s="429">
        <v>4906</v>
      </c>
      <c r="M6" s="54"/>
      <c r="N6" s="257"/>
      <c r="O6" s="130"/>
      <c r="S6" s="31"/>
      <c r="T6" s="31"/>
      <c r="U6" s="31"/>
    </row>
    <row r="7" spans="8:30">
      <c r="H7" s="127">
        <v>4645</v>
      </c>
      <c r="I7" s="119">
        <v>38</v>
      </c>
      <c r="J7" s="224" t="s">
        <v>39</v>
      </c>
      <c r="K7" s="163">
        <f t="shared" si="0"/>
        <v>38</v>
      </c>
      <c r="L7" s="429">
        <v>4479</v>
      </c>
      <c r="M7" s="54"/>
      <c r="N7" s="130"/>
      <c r="O7" s="130"/>
      <c r="S7" s="31"/>
      <c r="T7" s="31"/>
      <c r="U7" s="31"/>
    </row>
    <row r="8" spans="8:30">
      <c r="H8" s="53">
        <v>4194</v>
      </c>
      <c r="I8" s="119">
        <v>15</v>
      </c>
      <c r="J8" s="224" t="s">
        <v>21</v>
      </c>
      <c r="K8" s="163">
        <f t="shared" si="0"/>
        <v>15</v>
      </c>
      <c r="L8" s="429">
        <v>3261</v>
      </c>
      <c r="M8" s="54"/>
      <c r="N8" s="130"/>
      <c r="O8" s="130"/>
      <c r="S8" s="31"/>
      <c r="T8" s="31"/>
      <c r="U8" s="31"/>
    </row>
    <row r="9" spans="8:30">
      <c r="H9" s="127">
        <v>2988</v>
      </c>
      <c r="I9" s="119">
        <v>24</v>
      </c>
      <c r="J9" s="224" t="s">
        <v>29</v>
      </c>
      <c r="K9" s="163">
        <f t="shared" si="0"/>
        <v>24</v>
      </c>
      <c r="L9" s="429">
        <v>1343</v>
      </c>
      <c r="M9" s="54"/>
      <c r="N9" s="130"/>
      <c r="O9" s="130"/>
      <c r="S9" s="31"/>
      <c r="T9" s="31"/>
      <c r="U9" s="31"/>
    </row>
    <row r="10" spans="8:30">
      <c r="H10" s="268">
        <v>2091</v>
      </c>
      <c r="I10" s="194">
        <v>37</v>
      </c>
      <c r="J10" s="227" t="s">
        <v>38</v>
      </c>
      <c r="K10" s="163">
        <f t="shared" si="0"/>
        <v>37</v>
      </c>
      <c r="L10" s="429">
        <v>2205</v>
      </c>
      <c r="S10" s="31"/>
      <c r="T10" s="31"/>
      <c r="U10" s="31"/>
    </row>
    <row r="11" spans="8:30">
      <c r="H11" s="52">
        <v>1980</v>
      </c>
      <c r="I11" s="119">
        <v>36</v>
      </c>
      <c r="J11" s="224" t="s">
        <v>5</v>
      </c>
      <c r="K11" s="163">
        <f t="shared" si="0"/>
        <v>36</v>
      </c>
      <c r="L11" s="429">
        <v>2751</v>
      </c>
      <c r="M11" s="54"/>
      <c r="N11" s="130"/>
      <c r="O11" s="130"/>
      <c r="S11" s="31"/>
      <c r="T11" s="31"/>
      <c r="U11" s="31"/>
    </row>
    <row r="12" spans="8:30">
      <c r="H12" s="450">
        <v>1842</v>
      </c>
      <c r="I12" s="194">
        <v>34</v>
      </c>
      <c r="J12" s="227" t="s">
        <v>1</v>
      </c>
      <c r="K12" s="163">
        <f t="shared" si="0"/>
        <v>34</v>
      </c>
      <c r="L12" s="429">
        <v>2374</v>
      </c>
      <c r="M12" s="54"/>
      <c r="N12" s="130"/>
      <c r="O12" s="130"/>
      <c r="S12" s="31"/>
      <c r="T12" s="31"/>
      <c r="U12" s="31"/>
    </row>
    <row r="13" spans="8:30" ht="14.25" thickBot="1">
      <c r="H13" s="546">
        <v>1431</v>
      </c>
      <c r="I13" s="544">
        <v>17</v>
      </c>
      <c r="J13" s="545" t="s">
        <v>22</v>
      </c>
      <c r="K13" s="163">
        <f t="shared" si="0"/>
        <v>17</v>
      </c>
      <c r="L13" s="429">
        <v>1563</v>
      </c>
      <c r="M13" s="54"/>
      <c r="N13" s="130"/>
      <c r="O13" s="130"/>
      <c r="S13" s="31"/>
      <c r="T13" s="31"/>
      <c r="U13" s="31"/>
    </row>
    <row r="14" spans="8:30" ht="14.25" thickTop="1">
      <c r="H14" s="268">
        <v>790</v>
      </c>
      <c r="I14" s="168">
        <v>25</v>
      </c>
      <c r="J14" s="246" t="s">
        <v>30</v>
      </c>
      <c r="K14" s="151" t="s">
        <v>8</v>
      </c>
      <c r="L14" s="430">
        <v>73119</v>
      </c>
      <c r="S14" s="31"/>
      <c r="T14" s="31"/>
      <c r="U14" s="31"/>
    </row>
    <row r="15" spans="8:30">
      <c r="H15" s="53">
        <v>739</v>
      </c>
      <c r="I15" s="407">
        <v>40</v>
      </c>
      <c r="J15" s="225" t="s">
        <v>2</v>
      </c>
      <c r="K15" s="61"/>
      <c r="L15" s="1" t="s">
        <v>67</v>
      </c>
      <c r="M15" s="229" t="s">
        <v>112</v>
      </c>
      <c r="N15" s="51" t="s">
        <v>83</v>
      </c>
      <c r="S15" s="31"/>
      <c r="T15" s="31"/>
      <c r="U15" s="31"/>
    </row>
    <row r="16" spans="8:30">
      <c r="H16" s="53">
        <v>532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20485</v>
      </c>
      <c r="N16" s="128">
        <f>SUM(H4)</f>
        <v>20465</v>
      </c>
      <c r="O16" s="54"/>
      <c r="P16" s="21"/>
      <c r="S16" s="31"/>
      <c r="T16" s="31"/>
      <c r="U16" s="31"/>
    </row>
    <row r="17" spans="1:21">
      <c r="H17" s="53">
        <v>337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32">
        <v>16714</v>
      </c>
      <c r="N17" s="128">
        <f t="shared" ref="N17:N25" si="2">SUM(H5)</f>
        <v>16409</v>
      </c>
      <c r="O17" s="54"/>
      <c r="P17" s="21"/>
      <c r="S17" s="31"/>
      <c r="T17" s="31"/>
      <c r="U17" s="31"/>
    </row>
    <row r="18" spans="1:21">
      <c r="H18" s="169">
        <v>181</v>
      </c>
      <c r="I18" s="119">
        <v>21</v>
      </c>
      <c r="J18" s="224" t="s">
        <v>26</v>
      </c>
      <c r="K18" s="163">
        <f t="shared" si="1"/>
        <v>14</v>
      </c>
      <c r="L18" s="224" t="s">
        <v>20</v>
      </c>
      <c r="M18" s="432">
        <v>8580</v>
      </c>
      <c r="N18" s="128">
        <f t="shared" si="2"/>
        <v>9061</v>
      </c>
      <c r="O18" s="54"/>
      <c r="P18" s="21"/>
      <c r="S18" s="31"/>
      <c r="T18" s="31"/>
      <c r="U18" s="31"/>
    </row>
    <row r="19" spans="1:21">
      <c r="H19" s="5">
        <v>116</v>
      </c>
      <c r="I19" s="119">
        <v>23</v>
      </c>
      <c r="J19" s="224" t="s">
        <v>28</v>
      </c>
      <c r="K19" s="163">
        <f t="shared" si="1"/>
        <v>38</v>
      </c>
      <c r="L19" s="224" t="s">
        <v>39</v>
      </c>
      <c r="M19" s="432">
        <v>5055</v>
      </c>
      <c r="N19" s="128">
        <f t="shared" si="2"/>
        <v>4645</v>
      </c>
      <c r="O19" s="54"/>
      <c r="P19" s="21"/>
      <c r="S19" s="31"/>
      <c r="T19" s="31"/>
      <c r="U19" s="31"/>
    </row>
    <row r="20" spans="1:21" ht="14.25" thickBot="1">
      <c r="H20" s="127">
        <v>107</v>
      </c>
      <c r="I20" s="119">
        <v>2</v>
      </c>
      <c r="J20" s="224" t="s">
        <v>6</v>
      </c>
      <c r="K20" s="163">
        <f t="shared" si="1"/>
        <v>15</v>
      </c>
      <c r="L20" s="224" t="s">
        <v>21</v>
      </c>
      <c r="M20" s="432">
        <v>3881</v>
      </c>
      <c r="N20" s="128">
        <f t="shared" si="2"/>
        <v>4194</v>
      </c>
      <c r="O20" s="54"/>
      <c r="P20" s="21"/>
      <c r="S20" s="31"/>
      <c r="T20" s="31"/>
      <c r="U20" s="31"/>
    </row>
    <row r="21" spans="1:21">
      <c r="A21" s="73" t="s">
        <v>47</v>
      </c>
      <c r="B21" s="74" t="s">
        <v>56</v>
      </c>
      <c r="C21" s="74" t="s">
        <v>219</v>
      </c>
      <c r="D21" s="74" t="s">
        <v>207</v>
      </c>
      <c r="E21" s="74" t="s">
        <v>54</v>
      </c>
      <c r="F21" s="74" t="s">
        <v>53</v>
      </c>
      <c r="G21" s="74" t="s">
        <v>55</v>
      </c>
      <c r="H21" s="53">
        <v>48</v>
      </c>
      <c r="I21" s="119">
        <v>22</v>
      </c>
      <c r="J21" s="224" t="s">
        <v>27</v>
      </c>
      <c r="K21" s="163">
        <f t="shared" si="1"/>
        <v>24</v>
      </c>
      <c r="L21" s="224" t="s">
        <v>29</v>
      </c>
      <c r="M21" s="432">
        <v>2780</v>
      </c>
      <c r="N21" s="128">
        <f t="shared" si="2"/>
        <v>2988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20465</v>
      </c>
      <c r="D22" s="128">
        <f>SUM(L4)</f>
        <v>26020</v>
      </c>
      <c r="E22" s="66">
        <f t="shared" ref="E22:E32" si="4">SUM(N16/M16*100)</f>
        <v>99.902367586038565</v>
      </c>
      <c r="F22" s="70">
        <f>SUM(C22/D22*100)</f>
        <v>78.651037663335899</v>
      </c>
      <c r="G22" s="5"/>
      <c r="H22" s="176">
        <v>34</v>
      </c>
      <c r="I22" s="119">
        <v>32</v>
      </c>
      <c r="J22" s="224" t="s">
        <v>36</v>
      </c>
      <c r="K22" s="163">
        <f t="shared" si="1"/>
        <v>37</v>
      </c>
      <c r="L22" s="227" t="s">
        <v>38</v>
      </c>
      <c r="M22" s="432">
        <v>2245</v>
      </c>
      <c r="N22" s="128">
        <f t="shared" si="2"/>
        <v>2091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31</v>
      </c>
      <c r="C23" s="52">
        <f t="shared" si="3"/>
        <v>16409</v>
      </c>
      <c r="D23" s="128">
        <f>SUM(L5)</f>
        <v>19085</v>
      </c>
      <c r="E23" s="66">
        <f t="shared" si="4"/>
        <v>98.175182481751818</v>
      </c>
      <c r="F23" s="70">
        <f t="shared" ref="F23:F32" si="5">SUM(C23/D23*100)</f>
        <v>85.978517160073352</v>
      </c>
      <c r="G23" s="5"/>
      <c r="H23" s="176">
        <v>28</v>
      </c>
      <c r="I23" s="119">
        <v>9</v>
      </c>
      <c r="J23" s="458" t="s">
        <v>203</v>
      </c>
      <c r="K23" s="163">
        <f t="shared" si="1"/>
        <v>36</v>
      </c>
      <c r="L23" s="224" t="s">
        <v>5</v>
      </c>
      <c r="M23" s="432">
        <v>1409</v>
      </c>
      <c r="N23" s="128">
        <f t="shared" si="2"/>
        <v>1980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20</v>
      </c>
      <c r="C24" s="52">
        <f t="shared" si="3"/>
        <v>9061</v>
      </c>
      <c r="D24" s="128">
        <f t="shared" ref="D24:D31" si="6">SUM(L6)</f>
        <v>4906</v>
      </c>
      <c r="E24" s="66">
        <f t="shared" si="4"/>
        <v>105.60606060606061</v>
      </c>
      <c r="F24" s="70">
        <f t="shared" si="5"/>
        <v>184.69221361598042</v>
      </c>
      <c r="G24" s="5"/>
      <c r="H24" s="131">
        <v>23</v>
      </c>
      <c r="I24" s="119">
        <v>4</v>
      </c>
      <c r="J24" s="224" t="s">
        <v>12</v>
      </c>
      <c r="K24" s="163">
        <f t="shared" si="1"/>
        <v>34</v>
      </c>
      <c r="L24" s="227" t="s">
        <v>1</v>
      </c>
      <c r="M24" s="432">
        <v>2096</v>
      </c>
      <c r="N24" s="128">
        <f t="shared" si="2"/>
        <v>1842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39</v>
      </c>
      <c r="C25" s="52">
        <f t="shared" si="3"/>
        <v>4645</v>
      </c>
      <c r="D25" s="128">
        <f t="shared" si="6"/>
        <v>4479</v>
      </c>
      <c r="E25" s="66">
        <f t="shared" si="4"/>
        <v>91.889218595450046</v>
      </c>
      <c r="F25" s="70">
        <f t="shared" si="5"/>
        <v>103.70618441616432</v>
      </c>
      <c r="G25" s="5"/>
      <c r="H25" s="525">
        <v>10</v>
      </c>
      <c r="I25" s="119">
        <v>19</v>
      </c>
      <c r="J25" s="224" t="s">
        <v>24</v>
      </c>
      <c r="K25" s="253">
        <f t="shared" si="1"/>
        <v>17</v>
      </c>
      <c r="L25" s="545" t="s">
        <v>22</v>
      </c>
      <c r="M25" s="433">
        <v>1267</v>
      </c>
      <c r="N25" s="234">
        <f t="shared" si="2"/>
        <v>1431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21</v>
      </c>
      <c r="C26" s="52">
        <f t="shared" si="3"/>
        <v>4194</v>
      </c>
      <c r="D26" s="128">
        <f t="shared" si="6"/>
        <v>3261</v>
      </c>
      <c r="E26" s="66">
        <f t="shared" si="4"/>
        <v>108.06493171862921</v>
      </c>
      <c r="F26" s="70">
        <f t="shared" si="5"/>
        <v>128.61085556577737</v>
      </c>
      <c r="G26" s="16"/>
      <c r="H26" s="176">
        <v>8</v>
      </c>
      <c r="I26" s="119">
        <v>12</v>
      </c>
      <c r="J26" s="224" t="s">
        <v>19</v>
      </c>
      <c r="K26" s="5"/>
      <c r="L26" s="509" t="s">
        <v>193</v>
      </c>
      <c r="M26" s="434">
        <v>69571</v>
      </c>
      <c r="N26" s="266">
        <f>SUM(H44)</f>
        <v>68064</v>
      </c>
      <c r="S26" s="31"/>
      <c r="T26" s="31"/>
      <c r="U26" s="31"/>
    </row>
    <row r="27" spans="1:21">
      <c r="A27" s="76">
        <v>6</v>
      </c>
      <c r="B27" s="224" t="s">
        <v>29</v>
      </c>
      <c r="C27" s="52">
        <f t="shared" si="3"/>
        <v>2988</v>
      </c>
      <c r="D27" s="128">
        <f t="shared" si="6"/>
        <v>1343</v>
      </c>
      <c r="E27" s="66">
        <f t="shared" si="4"/>
        <v>107.4820143884892</v>
      </c>
      <c r="F27" s="70">
        <f t="shared" si="5"/>
        <v>222.48696947133283</v>
      </c>
      <c r="G27" s="5"/>
      <c r="H27" s="176">
        <v>3</v>
      </c>
      <c r="I27" s="119">
        <v>3</v>
      </c>
      <c r="J27" s="224" t="s">
        <v>11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38</v>
      </c>
      <c r="C28" s="52">
        <f t="shared" si="3"/>
        <v>2091</v>
      </c>
      <c r="D28" s="128">
        <f t="shared" si="6"/>
        <v>2205</v>
      </c>
      <c r="E28" s="66">
        <f t="shared" si="4"/>
        <v>93.140311804008917</v>
      </c>
      <c r="F28" s="70">
        <f t="shared" si="5"/>
        <v>94.829931972789112</v>
      </c>
      <c r="G28" s="5"/>
      <c r="H28" s="131">
        <v>2</v>
      </c>
      <c r="I28" s="119">
        <v>27</v>
      </c>
      <c r="J28" s="224" t="s">
        <v>32</v>
      </c>
      <c r="L28" s="36"/>
      <c r="S28" s="31"/>
      <c r="T28" s="31"/>
      <c r="U28" s="31"/>
    </row>
    <row r="29" spans="1:21">
      <c r="A29" s="76">
        <v>8</v>
      </c>
      <c r="B29" s="224" t="s">
        <v>5</v>
      </c>
      <c r="C29" s="52">
        <f t="shared" si="3"/>
        <v>1980</v>
      </c>
      <c r="D29" s="128">
        <f t="shared" si="6"/>
        <v>2751</v>
      </c>
      <c r="E29" s="66">
        <f t="shared" si="4"/>
        <v>140.52519517388217</v>
      </c>
      <c r="F29" s="70">
        <f t="shared" si="5"/>
        <v>71.973827699018528</v>
      </c>
      <c r="G29" s="15"/>
      <c r="H29" s="131">
        <v>0</v>
      </c>
      <c r="I29" s="119">
        <v>5</v>
      </c>
      <c r="J29" s="224" t="s">
        <v>13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1</v>
      </c>
      <c r="C30" s="52">
        <f t="shared" si="3"/>
        <v>1842</v>
      </c>
      <c r="D30" s="128">
        <f t="shared" si="6"/>
        <v>2374</v>
      </c>
      <c r="E30" s="66">
        <f t="shared" si="4"/>
        <v>87.881679389312978</v>
      </c>
      <c r="F30" s="70">
        <f t="shared" si="5"/>
        <v>77.590564448188715</v>
      </c>
      <c r="G30" s="16"/>
      <c r="H30" s="525">
        <v>0</v>
      </c>
      <c r="I30" s="119">
        <v>6</v>
      </c>
      <c r="J30" s="224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545" t="s">
        <v>22</v>
      </c>
      <c r="C31" s="52">
        <f t="shared" si="3"/>
        <v>1431</v>
      </c>
      <c r="D31" s="128">
        <f t="shared" si="6"/>
        <v>1563</v>
      </c>
      <c r="E31" s="66">
        <f t="shared" si="4"/>
        <v>112.94396211523284</v>
      </c>
      <c r="F31" s="70">
        <f t="shared" si="5"/>
        <v>91.554702495201539</v>
      </c>
      <c r="G31" s="132"/>
      <c r="H31" s="525">
        <v>0</v>
      </c>
      <c r="I31" s="119">
        <v>7</v>
      </c>
      <c r="J31" s="224" t="s">
        <v>15</v>
      </c>
      <c r="L31" s="36"/>
      <c r="M31" s="31"/>
      <c r="S31" s="31"/>
      <c r="T31" s="31"/>
      <c r="U31" s="31"/>
    </row>
    <row r="32" spans="1:21" ht="14.25" thickBot="1">
      <c r="A32" s="80"/>
      <c r="B32" s="81" t="s">
        <v>59</v>
      </c>
      <c r="C32" s="82">
        <f>SUM(H44)</f>
        <v>68064</v>
      </c>
      <c r="D32" s="82">
        <f>SUM(L14)</f>
        <v>73119</v>
      </c>
      <c r="E32" s="85">
        <f t="shared" si="4"/>
        <v>97.833867559759085</v>
      </c>
      <c r="F32" s="83">
        <f t="shared" si="5"/>
        <v>93.086612234850037</v>
      </c>
      <c r="G32" s="84"/>
      <c r="H32" s="548">
        <v>0</v>
      </c>
      <c r="I32" s="119">
        <v>8</v>
      </c>
      <c r="J32" s="224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10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11</v>
      </c>
      <c r="J34" s="224" t="s">
        <v>18</v>
      </c>
      <c r="L34" s="296"/>
      <c r="M34" s="31"/>
      <c r="S34" s="31"/>
      <c r="T34" s="31"/>
      <c r="U34" s="31"/>
    </row>
    <row r="35" spans="1:30">
      <c r="H35" s="169">
        <v>0</v>
      </c>
      <c r="I35" s="119">
        <v>13</v>
      </c>
      <c r="J35" s="224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18</v>
      </c>
      <c r="J36" s="224" t="s">
        <v>23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20</v>
      </c>
      <c r="J37" s="224" t="s">
        <v>25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8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47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68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>
      <c r="H42" s="53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>
      <c r="H44" s="164">
        <f>SUM(H4:H43)</f>
        <v>68064</v>
      </c>
      <c r="I44" s="119"/>
      <c r="J44" s="233" t="s">
        <v>118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215</v>
      </c>
      <c r="I47" s="119"/>
      <c r="J47" s="251" t="s">
        <v>79</v>
      </c>
      <c r="K47" s="5"/>
      <c r="L47" s="416" t="s">
        <v>207</v>
      </c>
      <c r="S47" s="31"/>
      <c r="T47" s="31"/>
      <c r="U47" s="31"/>
      <c r="V47" s="31"/>
    </row>
    <row r="48" spans="1:30">
      <c r="H48" s="259" t="s">
        <v>120</v>
      </c>
      <c r="I48" s="168"/>
      <c r="J48" s="250" t="s">
        <v>56</v>
      </c>
      <c r="K48" s="244"/>
      <c r="L48" s="421" t="s">
        <v>120</v>
      </c>
      <c r="S48" s="31"/>
      <c r="T48" s="31"/>
      <c r="U48" s="31"/>
      <c r="V48" s="31"/>
    </row>
    <row r="49" spans="1:22">
      <c r="H49" s="128">
        <v>53798</v>
      </c>
      <c r="I49" s="119">
        <v>26</v>
      </c>
      <c r="J49" s="224" t="s">
        <v>31</v>
      </c>
      <c r="K49" s="5">
        <f>SUM(I49)</f>
        <v>26</v>
      </c>
      <c r="L49" s="422">
        <v>61268</v>
      </c>
      <c r="M49" s="1"/>
      <c r="N49" s="129"/>
      <c r="O49" s="129"/>
      <c r="S49" s="31"/>
      <c r="T49" s="31"/>
      <c r="U49" s="31"/>
      <c r="V49" s="31"/>
    </row>
    <row r="50" spans="1:22">
      <c r="H50" s="52">
        <v>18634</v>
      </c>
      <c r="I50" s="119">
        <v>25</v>
      </c>
      <c r="J50" s="224" t="s">
        <v>30</v>
      </c>
      <c r="K50" s="5">
        <f t="shared" ref="K50:K58" si="7">SUM(I50)</f>
        <v>25</v>
      </c>
      <c r="L50" s="422">
        <v>12241</v>
      </c>
      <c r="M50" s="31"/>
      <c r="N50" s="130"/>
      <c r="O50" s="130"/>
      <c r="S50" s="31"/>
      <c r="T50" s="31"/>
      <c r="U50" s="31"/>
      <c r="V50" s="31"/>
    </row>
    <row r="51" spans="1:22">
      <c r="H51" s="127">
        <v>15941</v>
      </c>
      <c r="I51" s="119">
        <v>33</v>
      </c>
      <c r="J51" s="224" t="s">
        <v>0</v>
      </c>
      <c r="K51" s="5">
        <f t="shared" si="7"/>
        <v>33</v>
      </c>
      <c r="L51" s="422">
        <v>13630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56">
        <v>13327</v>
      </c>
      <c r="I52" s="119">
        <v>13</v>
      </c>
      <c r="J52" s="224" t="s">
        <v>7</v>
      </c>
      <c r="K52" s="5">
        <f t="shared" si="7"/>
        <v>13</v>
      </c>
      <c r="L52" s="422">
        <v>18071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47</v>
      </c>
      <c r="B53" s="74" t="s">
        <v>56</v>
      </c>
      <c r="C53" s="74" t="s">
        <v>219</v>
      </c>
      <c r="D53" s="74" t="s">
        <v>207</v>
      </c>
      <c r="E53" s="74" t="s">
        <v>54</v>
      </c>
      <c r="F53" s="74" t="s">
        <v>53</v>
      </c>
      <c r="G53" s="74" t="s">
        <v>55</v>
      </c>
      <c r="H53" s="53">
        <v>9420</v>
      </c>
      <c r="I53" s="119">
        <v>16</v>
      </c>
      <c r="J53" s="224" t="s">
        <v>3</v>
      </c>
      <c r="K53" s="5">
        <f t="shared" si="7"/>
        <v>16</v>
      </c>
      <c r="L53" s="422">
        <v>8476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31</v>
      </c>
      <c r="C54" s="52">
        <f t="shared" ref="C54:C63" si="8">SUM(H49)</f>
        <v>53798</v>
      </c>
      <c r="D54" s="139">
        <f>SUM(L49)</f>
        <v>61268</v>
      </c>
      <c r="E54" s="66">
        <f t="shared" ref="E54:E64" si="9">SUM(N63/M63*100)</f>
        <v>98.730042209579736</v>
      </c>
      <c r="F54" s="66">
        <f>SUM(C54/D54*100)</f>
        <v>87.807664686296278</v>
      </c>
      <c r="G54" s="5"/>
      <c r="H54" s="127">
        <v>9271</v>
      </c>
      <c r="I54" s="119">
        <v>34</v>
      </c>
      <c r="J54" s="224" t="s">
        <v>1</v>
      </c>
      <c r="K54" s="5">
        <f t="shared" si="7"/>
        <v>34</v>
      </c>
      <c r="L54" s="422">
        <v>8841</v>
      </c>
      <c r="M54" s="31"/>
      <c r="N54" s="504"/>
      <c r="O54" s="130"/>
      <c r="S54" s="31"/>
      <c r="T54" s="31"/>
      <c r="U54" s="31"/>
      <c r="V54" s="31"/>
    </row>
    <row r="55" spans="1:22">
      <c r="A55" s="76">
        <v>2</v>
      </c>
      <c r="B55" s="224" t="s">
        <v>30</v>
      </c>
      <c r="C55" s="52">
        <f t="shared" si="8"/>
        <v>18634</v>
      </c>
      <c r="D55" s="139">
        <f t="shared" ref="D55:D64" si="10">SUM(L50)</f>
        <v>12241</v>
      </c>
      <c r="E55" s="66">
        <f t="shared" si="9"/>
        <v>211.79813593998637</v>
      </c>
      <c r="F55" s="66">
        <f t="shared" ref="F55:F64" si="11">SUM(C55/D55*100)</f>
        <v>152.22612531655909</v>
      </c>
      <c r="G55" s="5"/>
      <c r="H55" s="456">
        <v>8513</v>
      </c>
      <c r="I55" s="119">
        <v>40</v>
      </c>
      <c r="J55" s="224" t="s">
        <v>2</v>
      </c>
      <c r="K55" s="5">
        <f t="shared" si="7"/>
        <v>40</v>
      </c>
      <c r="L55" s="422">
        <v>7235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15941</v>
      </c>
      <c r="D56" s="139">
        <f t="shared" si="10"/>
        <v>13630</v>
      </c>
      <c r="E56" s="66">
        <f t="shared" si="9"/>
        <v>94.977359389895128</v>
      </c>
      <c r="F56" s="66">
        <f t="shared" si="11"/>
        <v>116.95524578136465</v>
      </c>
      <c r="G56" s="5"/>
      <c r="H56" s="127">
        <v>3234</v>
      </c>
      <c r="I56" s="119">
        <v>15</v>
      </c>
      <c r="J56" s="224" t="s">
        <v>21</v>
      </c>
      <c r="K56" s="5">
        <f t="shared" si="7"/>
        <v>15</v>
      </c>
      <c r="L56" s="422">
        <v>4886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7</v>
      </c>
      <c r="C57" s="52">
        <f t="shared" si="8"/>
        <v>13327</v>
      </c>
      <c r="D57" s="139">
        <f t="shared" si="10"/>
        <v>18071</v>
      </c>
      <c r="E57" s="66">
        <f t="shared" si="9"/>
        <v>91.299582105912165</v>
      </c>
      <c r="F57" s="66">
        <f t="shared" si="11"/>
        <v>73.747994023573682</v>
      </c>
      <c r="G57" s="5"/>
      <c r="H57" s="131">
        <v>3150</v>
      </c>
      <c r="I57" s="119">
        <v>24</v>
      </c>
      <c r="J57" s="224" t="s">
        <v>29</v>
      </c>
      <c r="K57" s="5">
        <f t="shared" si="7"/>
        <v>24</v>
      </c>
      <c r="L57" s="422">
        <v>5060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</v>
      </c>
      <c r="C58" s="52">
        <f t="shared" si="8"/>
        <v>9420</v>
      </c>
      <c r="D58" s="139">
        <f t="shared" si="10"/>
        <v>8476</v>
      </c>
      <c r="E58" s="66">
        <f t="shared" si="9"/>
        <v>97.819314641744555</v>
      </c>
      <c r="F58" s="66">
        <f t="shared" si="11"/>
        <v>111.13732892873998</v>
      </c>
      <c r="G58" s="16"/>
      <c r="H58" s="234">
        <v>2665</v>
      </c>
      <c r="I58" s="194">
        <v>36</v>
      </c>
      <c r="J58" s="227" t="s">
        <v>5</v>
      </c>
      <c r="K58" s="18">
        <f t="shared" si="7"/>
        <v>36</v>
      </c>
      <c r="L58" s="423">
        <v>2513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9271</v>
      </c>
      <c r="D59" s="139">
        <f t="shared" si="10"/>
        <v>8841</v>
      </c>
      <c r="E59" s="66">
        <f t="shared" si="9"/>
        <v>92.524950099800392</v>
      </c>
      <c r="F59" s="66">
        <f t="shared" si="11"/>
        <v>104.86370320099536</v>
      </c>
      <c r="G59" s="5"/>
      <c r="H59" s="539">
        <v>1286</v>
      </c>
      <c r="I59" s="464">
        <v>22</v>
      </c>
      <c r="J59" s="307" t="s">
        <v>27</v>
      </c>
      <c r="K59" s="12" t="s">
        <v>75</v>
      </c>
      <c r="L59" s="424">
        <v>147741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8513</v>
      </c>
      <c r="D60" s="139">
        <f t="shared" si="10"/>
        <v>7235</v>
      </c>
      <c r="E60" s="66">
        <f t="shared" si="9"/>
        <v>128.38184285929722</v>
      </c>
      <c r="F60" s="66">
        <f t="shared" si="11"/>
        <v>117.66413268832065</v>
      </c>
      <c r="G60" s="5"/>
      <c r="H60" s="176">
        <v>892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21</v>
      </c>
      <c r="C61" s="52">
        <f t="shared" si="8"/>
        <v>3234</v>
      </c>
      <c r="D61" s="139">
        <f t="shared" si="10"/>
        <v>4886</v>
      </c>
      <c r="E61" s="66">
        <f t="shared" si="9"/>
        <v>188.35177635410599</v>
      </c>
      <c r="F61" s="66">
        <f t="shared" si="11"/>
        <v>66.189111747851001</v>
      </c>
      <c r="G61" s="15"/>
      <c r="H61" s="541">
        <v>536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29</v>
      </c>
      <c r="C62" s="52">
        <f t="shared" si="8"/>
        <v>3150</v>
      </c>
      <c r="D62" s="139">
        <f t="shared" si="10"/>
        <v>5060</v>
      </c>
      <c r="E62" s="66">
        <f t="shared" si="9"/>
        <v>104.16666666666667</v>
      </c>
      <c r="F62" s="66">
        <f t="shared" si="11"/>
        <v>62.252964426877469</v>
      </c>
      <c r="G62" s="16"/>
      <c r="H62" s="176">
        <v>395</v>
      </c>
      <c r="I62" s="245">
        <v>21</v>
      </c>
      <c r="J62" s="5" t="s">
        <v>190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2665</v>
      </c>
      <c r="D63" s="195">
        <f t="shared" si="10"/>
        <v>2513</v>
      </c>
      <c r="E63" s="72">
        <f t="shared" si="9"/>
        <v>106.55737704918033</v>
      </c>
      <c r="F63" s="72">
        <f t="shared" si="11"/>
        <v>106.04854755272584</v>
      </c>
      <c r="G63" s="132"/>
      <c r="H63" s="131">
        <v>326</v>
      </c>
      <c r="I63" s="119">
        <v>10</v>
      </c>
      <c r="J63" s="224" t="s">
        <v>17</v>
      </c>
      <c r="K63" s="5">
        <f>SUM(K49)</f>
        <v>26</v>
      </c>
      <c r="L63" s="224" t="s">
        <v>31</v>
      </c>
      <c r="M63" s="237">
        <v>54490</v>
      </c>
      <c r="N63" s="128">
        <f>SUM(H49)</f>
        <v>53798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59</v>
      </c>
      <c r="C64" s="143">
        <f>SUM(H89)</f>
        <v>142228</v>
      </c>
      <c r="D64" s="196">
        <f t="shared" si="10"/>
        <v>147741</v>
      </c>
      <c r="E64" s="85">
        <f t="shared" si="9"/>
        <v>108.59752000488669</v>
      </c>
      <c r="F64" s="85">
        <f t="shared" si="11"/>
        <v>96.268469822188834</v>
      </c>
      <c r="G64" s="84"/>
      <c r="H64" s="176">
        <v>262</v>
      </c>
      <c r="I64" s="119">
        <v>19</v>
      </c>
      <c r="J64" s="224" t="s">
        <v>24</v>
      </c>
      <c r="K64" s="5">
        <f t="shared" ref="K64:K72" si="12">SUM(K50)</f>
        <v>25</v>
      </c>
      <c r="L64" s="224" t="s">
        <v>30</v>
      </c>
      <c r="M64" s="237">
        <v>8798</v>
      </c>
      <c r="N64" s="128">
        <f t="shared" ref="N64:N72" si="13">SUM(H50)</f>
        <v>18634</v>
      </c>
      <c r="O64" s="54"/>
      <c r="S64" s="31"/>
      <c r="T64" s="31"/>
      <c r="U64" s="31"/>
      <c r="V64" s="31"/>
    </row>
    <row r="65" spans="2:22">
      <c r="H65" s="52">
        <v>180</v>
      </c>
      <c r="I65" s="119">
        <v>4</v>
      </c>
      <c r="J65" s="224" t="s">
        <v>12</v>
      </c>
      <c r="K65" s="5">
        <f t="shared" si="12"/>
        <v>33</v>
      </c>
      <c r="L65" s="224" t="s">
        <v>0</v>
      </c>
      <c r="M65" s="237">
        <v>16784</v>
      </c>
      <c r="N65" s="128">
        <f t="shared" si="13"/>
        <v>15941</v>
      </c>
      <c r="O65" s="54"/>
      <c r="S65" s="31"/>
      <c r="T65" s="31"/>
      <c r="U65" s="31"/>
      <c r="V65" s="31"/>
    </row>
    <row r="66" spans="2:22">
      <c r="H66" s="52">
        <v>120</v>
      </c>
      <c r="I66" s="119">
        <v>39</v>
      </c>
      <c r="J66" s="224" t="s">
        <v>40</v>
      </c>
      <c r="K66" s="5">
        <f t="shared" si="12"/>
        <v>13</v>
      </c>
      <c r="L66" s="224" t="s">
        <v>7</v>
      </c>
      <c r="M66" s="237">
        <v>14597</v>
      </c>
      <c r="N66" s="128">
        <f t="shared" si="13"/>
        <v>13327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118</v>
      </c>
      <c r="I67" s="119">
        <v>23</v>
      </c>
      <c r="J67" s="224" t="s">
        <v>28</v>
      </c>
      <c r="K67" s="5">
        <f t="shared" si="12"/>
        <v>16</v>
      </c>
      <c r="L67" s="224" t="s">
        <v>3</v>
      </c>
      <c r="M67" s="237">
        <v>9630</v>
      </c>
      <c r="N67" s="128">
        <f t="shared" si="13"/>
        <v>9420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58</v>
      </c>
      <c r="I68" s="119">
        <v>30</v>
      </c>
      <c r="J68" s="224" t="s">
        <v>34</v>
      </c>
      <c r="K68" s="5">
        <f t="shared" si="12"/>
        <v>34</v>
      </c>
      <c r="L68" s="224" t="s">
        <v>1</v>
      </c>
      <c r="M68" s="237">
        <v>10020</v>
      </c>
      <c r="N68" s="128">
        <f t="shared" si="13"/>
        <v>9271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50</v>
      </c>
      <c r="I69" s="119">
        <v>9</v>
      </c>
      <c r="J69" s="458" t="s">
        <v>200</v>
      </c>
      <c r="K69" s="5">
        <f t="shared" si="12"/>
        <v>40</v>
      </c>
      <c r="L69" s="224" t="s">
        <v>2</v>
      </c>
      <c r="M69" s="237">
        <v>6631</v>
      </c>
      <c r="N69" s="128">
        <f t="shared" si="13"/>
        <v>8513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20</v>
      </c>
      <c r="I70" s="119">
        <v>29</v>
      </c>
      <c r="J70" s="224" t="s">
        <v>116</v>
      </c>
      <c r="K70" s="5">
        <f t="shared" si="12"/>
        <v>15</v>
      </c>
      <c r="L70" s="224" t="s">
        <v>21</v>
      </c>
      <c r="M70" s="237">
        <v>1717</v>
      </c>
      <c r="N70" s="128">
        <f t="shared" si="13"/>
        <v>3234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12</v>
      </c>
      <c r="I71" s="119">
        <v>1</v>
      </c>
      <c r="J71" s="224" t="s">
        <v>4</v>
      </c>
      <c r="K71" s="5">
        <f t="shared" si="12"/>
        <v>24</v>
      </c>
      <c r="L71" s="224" t="s">
        <v>29</v>
      </c>
      <c r="M71" s="237">
        <v>3024</v>
      </c>
      <c r="N71" s="128">
        <f t="shared" si="13"/>
        <v>3150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10</v>
      </c>
      <c r="I72" s="119">
        <v>37</v>
      </c>
      <c r="J72" s="224" t="s">
        <v>38</v>
      </c>
      <c r="K72" s="5">
        <f t="shared" si="12"/>
        <v>36</v>
      </c>
      <c r="L72" s="227" t="s">
        <v>5</v>
      </c>
      <c r="M72" s="238">
        <v>2501</v>
      </c>
      <c r="N72" s="128">
        <f t="shared" si="13"/>
        <v>2665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8</v>
      </c>
      <c r="I73" s="119">
        <v>27</v>
      </c>
      <c r="J73" s="224" t="s">
        <v>32</v>
      </c>
      <c r="K73" s="52"/>
      <c r="L73" s="386" t="s">
        <v>106</v>
      </c>
      <c r="M73" s="236">
        <v>130968</v>
      </c>
      <c r="N73" s="235">
        <f>SUM(H89)</f>
        <v>142228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2</v>
      </c>
      <c r="I74" s="119">
        <v>35</v>
      </c>
      <c r="J74" s="224" t="s">
        <v>37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2</v>
      </c>
      <c r="J75" s="224" t="s">
        <v>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3</v>
      </c>
      <c r="J76" s="224" t="s">
        <v>11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5</v>
      </c>
      <c r="J77" s="224" t="s">
        <v>13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6</v>
      </c>
      <c r="J78" s="224" t="s">
        <v>14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7</v>
      </c>
      <c r="J79" s="224" t="s">
        <v>15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8</v>
      </c>
      <c r="J80" s="224" t="s">
        <v>16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6">
        <v>0</v>
      </c>
      <c r="I81" s="119">
        <v>11</v>
      </c>
      <c r="J81" s="224" t="s">
        <v>18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6">
        <v>0</v>
      </c>
      <c r="I82" s="119">
        <v>12</v>
      </c>
      <c r="J82" s="224" t="s">
        <v>19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00">
        <v>0</v>
      </c>
      <c r="I83" s="119">
        <v>14</v>
      </c>
      <c r="J83" s="224" t="s">
        <v>20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18</v>
      </c>
      <c r="J84" s="224" t="s">
        <v>23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20</v>
      </c>
      <c r="J85" s="224" t="s">
        <v>25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28</v>
      </c>
      <c r="J86" s="224" t="s">
        <v>33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31</v>
      </c>
      <c r="J87" s="224" t="s">
        <v>117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32</v>
      </c>
      <c r="J88" s="224" t="s">
        <v>36</v>
      </c>
      <c r="L88" s="57"/>
      <c r="M88" s="31"/>
      <c r="N88" s="31"/>
      <c r="O88" s="31"/>
      <c r="Q88" s="31"/>
    </row>
    <row r="89" spans="8:22">
      <c r="H89" s="165">
        <f>SUM(H49:H88)</f>
        <v>142228</v>
      </c>
      <c r="I89" s="119"/>
      <c r="J89" s="5" t="s">
        <v>111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I46" sqref="I4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219</v>
      </c>
      <c r="I2" s="119"/>
      <c r="J2" s="260" t="s">
        <v>124</v>
      </c>
      <c r="K2" s="5"/>
      <c r="L2" s="252" t="s">
        <v>207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18875</v>
      </c>
      <c r="I4" s="119">
        <v>33</v>
      </c>
      <c r="J4" s="40" t="s">
        <v>0</v>
      </c>
      <c r="K4" s="278">
        <f>SUM(I4)</f>
        <v>33</v>
      </c>
      <c r="L4" s="377">
        <v>18194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53">
        <v>18323</v>
      </c>
      <c r="I5" s="119">
        <v>31</v>
      </c>
      <c r="J5" s="40" t="s">
        <v>71</v>
      </c>
      <c r="K5" s="278">
        <f t="shared" ref="K5:K13" si="0">SUM(I5)</f>
        <v>31</v>
      </c>
      <c r="L5" s="377">
        <v>17739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400">
        <v>18269</v>
      </c>
      <c r="I6" s="119">
        <v>17</v>
      </c>
      <c r="J6" s="40" t="s">
        <v>22</v>
      </c>
      <c r="K6" s="278">
        <f t="shared" si="0"/>
        <v>17</v>
      </c>
      <c r="L6" s="377">
        <v>21254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17784</v>
      </c>
      <c r="I7" s="119">
        <v>2</v>
      </c>
      <c r="J7" s="40" t="s">
        <v>6</v>
      </c>
      <c r="K7" s="278">
        <f t="shared" si="0"/>
        <v>2</v>
      </c>
      <c r="L7" s="377">
        <v>19589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15859</v>
      </c>
      <c r="I8" s="119">
        <v>34</v>
      </c>
      <c r="J8" s="40" t="s">
        <v>1</v>
      </c>
      <c r="K8" s="278">
        <f t="shared" si="0"/>
        <v>34</v>
      </c>
      <c r="L8" s="377">
        <v>17641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14265</v>
      </c>
      <c r="I9" s="119">
        <v>40</v>
      </c>
      <c r="J9" s="40" t="s">
        <v>2</v>
      </c>
      <c r="K9" s="278">
        <f t="shared" si="0"/>
        <v>40</v>
      </c>
      <c r="L9" s="377">
        <v>11254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13300</v>
      </c>
      <c r="I10" s="119">
        <v>13</v>
      </c>
      <c r="J10" s="40" t="s">
        <v>7</v>
      </c>
      <c r="K10" s="278">
        <f t="shared" si="0"/>
        <v>13</v>
      </c>
      <c r="L10" s="377">
        <v>16822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10945</v>
      </c>
      <c r="I11" s="119">
        <v>3</v>
      </c>
      <c r="J11" s="40" t="s">
        <v>11</v>
      </c>
      <c r="K11" s="278">
        <f t="shared" si="0"/>
        <v>3</v>
      </c>
      <c r="L11" s="377">
        <v>6031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2">
        <v>9044</v>
      </c>
      <c r="I12" s="119">
        <v>16</v>
      </c>
      <c r="J12" s="40" t="s">
        <v>3</v>
      </c>
      <c r="K12" s="278">
        <f t="shared" si="0"/>
        <v>16</v>
      </c>
      <c r="L12" s="378">
        <v>9484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8">
        <v>8899</v>
      </c>
      <c r="I13" s="194">
        <v>11</v>
      </c>
      <c r="J13" s="103" t="s">
        <v>18</v>
      </c>
      <c r="K13" s="278">
        <f t="shared" si="0"/>
        <v>11</v>
      </c>
      <c r="L13" s="378">
        <v>5407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49">
        <v>8725</v>
      </c>
      <c r="I14" s="306">
        <v>26</v>
      </c>
      <c r="J14" s="527" t="s">
        <v>31</v>
      </c>
      <c r="K14" s="151" t="s">
        <v>8</v>
      </c>
      <c r="L14" s="379">
        <v>181731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53">
        <v>5624</v>
      </c>
      <c r="I15" s="119">
        <v>21</v>
      </c>
      <c r="J15" s="458" t="s">
        <v>194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5518</v>
      </c>
      <c r="I16" s="119">
        <v>38</v>
      </c>
      <c r="J16" s="40" t="s">
        <v>39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3761</v>
      </c>
      <c r="I17" s="119">
        <v>24</v>
      </c>
      <c r="J17" s="40" t="s">
        <v>29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3341</v>
      </c>
      <c r="I18" s="119">
        <v>25</v>
      </c>
      <c r="J18" s="40" t="s">
        <v>30</v>
      </c>
      <c r="K18" s="1"/>
      <c r="L18" s="261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2360</v>
      </c>
      <c r="I19" s="119">
        <v>14</v>
      </c>
      <c r="J19" s="40" t="s">
        <v>20</v>
      </c>
      <c r="K19" s="163">
        <f>SUM(I4)</f>
        <v>33</v>
      </c>
      <c r="L19" s="40" t="s">
        <v>0</v>
      </c>
      <c r="M19" s="529">
        <v>19832</v>
      </c>
      <c r="N19" s="128">
        <f>SUM(H4)</f>
        <v>18875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47</v>
      </c>
      <c r="B20" s="74" t="s">
        <v>56</v>
      </c>
      <c r="C20" s="74" t="s">
        <v>219</v>
      </c>
      <c r="D20" s="74" t="s">
        <v>207</v>
      </c>
      <c r="E20" s="74" t="s">
        <v>54</v>
      </c>
      <c r="F20" s="74" t="s">
        <v>53</v>
      </c>
      <c r="G20" s="75" t="s">
        <v>55</v>
      </c>
      <c r="H20" s="127">
        <v>1877</v>
      </c>
      <c r="I20" s="119">
        <v>36</v>
      </c>
      <c r="J20" s="40" t="s">
        <v>5</v>
      </c>
      <c r="K20" s="163">
        <f t="shared" ref="K20:K28" si="1">SUM(I5)</f>
        <v>31</v>
      </c>
      <c r="L20" s="40" t="s">
        <v>71</v>
      </c>
      <c r="M20" s="530">
        <v>24502</v>
      </c>
      <c r="N20" s="128">
        <f t="shared" ref="N20:N28" si="2">SUM(H5)</f>
        <v>18323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0</v>
      </c>
      <c r="C21" s="277">
        <f>SUM(H4)</f>
        <v>18875</v>
      </c>
      <c r="D21" s="9">
        <f>SUM(L4)</f>
        <v>18194</v>
      </c>
      <c r="E21" s="66">
        <f t="shared" ref="E21:E30" si="3">SUM(N19/M19*100)</f>
        <v>95.17446551028641</v>
      </c>
      <c r="F21" s="66">
        <f t="shared" ref="F21:F31" si="4">SUM(C21/D21*100)</f>
        <v>103.74299219522921</v>
      </c>
      <c r="G21" s="77"/>
      <c r="H21" s="127">
        <v>1616</v>
      </c>
      <c r="I21" s="119">
        <v>9</v>
      </c>
      <c r="J21" s="458" t="s">
        <v>202</v>
      </c>
      <c r="K21" s="163">
        <f t="shared" si="1"/>
        <v>17</v>
      </c>
      <c r="L21" s="40" t="s">
        <v>22</v>
      </c>
      <c r="M21" s="530">
        <v>18837</v>
      </c>
      <c r="N21" s="128">
        <f t="shared" si="2"/>
        <v>18269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71</v>
      </c>
      <c r="C22" s="277">
        <f t="shared" ref="C22:C30" si="5">SUM(H5)</f>
        <v>18323</v>
      </c>
      <c r="D22" s="9">
        <f t="shared" ref="D22:D30" si="6">SUM(L5)</f>
        <v>17739</v>
      </c>
      <c r="E22" s="66">
        <f t="shared" si="3"/>
        <v>74.781650477512045</v>
      </c>
      <c r="F22" s="66">
        <f t="shared" si="4"/>
        <v>103.29218106995886</v>
      </c>
      <c r="G22" s="77"/>
      <c r="H22" s="127">
        <v>1431</v>
      </c>
      <c r="I22" s="119">
        <v>1</v>
      </c>
      <c r="J22" s="40" t="s">
        <v>4</v>
      </c>
      <c r="K22" s="163">
        <f t="shared" si="1"/>
        <v>2</v>
      </c>
      <c r="L22" s="40" t="s">
        <v>6</v>
      </c>
      <c r="M22" s="530">
        <v>17241</v>
      </c>
      <c r="N22" s="128">
        <f t="shared" si="2"/>
        <v>17784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22</v>
      </c>
      <c r="C23" s="299">
        <f t="shared" si="5"/>
        <v>18269</v>
      </c>
      <c r="D23" s="139">
        <f t="shared" si="6"/>
        <v>21254</v>
      </c>
      <c r="E23" s="300">
        <f t="shared" si="3"/>
        <v>96.984657854223073</v>
      </c>
      <c r="F23" s="300">
        <f t="shared" si="4"/>
        <v>85.955584831090619</v>
      </c>
      <c r="G23" s="77"/>
      <c r="H23" s="456">
        <v>571</v>
      </c>
      <c r="I23" s="119">
        <v>27</v>
      </c>
      <c r="J23" s="40" t="s">
        <v>32</v>
      </c>
      <c r="K23" s="163">
        <f t="shared" si="1"/>
        <v>34</v>
      </c>
      <c r="L23" s="40" t="s">
        <v>1</v>
      </c>
      <c r="M23" s="530">
        <v>18325</v>
      </c>
      <c r="N23" s="128">
        <f t="shared" si="2"/>
        <v>15859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6</v>
      </c>
      <c r="C24" s="277">
        <f t="shared" si="5"/>
        <v>17784</v>
      </c>
      <c r="D24" s="9">
        <f t="shared" si="6"/>
        <v>19589</v>
      </c>
      <c r="E24" s="66">
        <f t="shared" si="3"/>
        <v>103.14946928832434</v>
      </c>
      <c r="F24" s="66">
        <f t="shared" si="4"/>
        <v>90.785645004849655</v>
      </c>
      <c r="G24" s="77"/>
      <c r="H24" s="53">
        <v>475</v>
      </c>
      <c r="I24" s="119">
        <v>32</v>
      </c>
      <c r="J24" s="40" t="s">
        <v>36</v>
      </c>
      <c r="K24" s="163">
        <f t="shared" si="1"/>
        <v>40</v>
      </c>
      <c r="L24" s="40" t="s">
        <v>2</v>
      </c>
      <c r="M24" s="530">
        <v>13894</v>
      </c>
      <c r="N24" s="128">
        <f t="shared" si="2"/>
        <v>14265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7">
        <f t="shared" si="5"/>
        <v>15859</v>
      </c>
      <c r="D25" s="9">
        <f t="shared" si="6"/>
        <v>17641</v>
      </c>
      <c r="E25" s="66">
        <f t="shared" si="3"/>
        <v>86.542974079126878</v>
      </c>
      <c r="F25" s="66">
        <f t="shared" si="4"/>
        <v>89.898531829261373</v>
      </c>
      <c r="G25" s="87"/>
      <c r="H25" s="127">
        <v>381</v>
      </c>
      <c r="I25" s="119">
        <v>39</v>
      </c>
      <c r="J25" s="40" t="s">
        <v>40</v>
      </c>
      <c r="K25" s="163">
        <f t="shared" si="1"/>
        <v>13</v>
      </c>
      <c r="L25" s="40" t="s">
        <v>7</v>
      </c>
      <c r="M25" s="530">
        <v>15272</v>
      </c>
      <c r="N25" s="128">
        <f t="shared" si="2"/>
        <v>13300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2</v>
      </c>
      <c r="C26" s="277">
        <f t="shared" si="5"/>
        <v>14265</v>
      </c>
      <c r="D26" s="9">
        <f t="shared" si="6"/>
        <v>11254</v>
      </c>
      <c r="E26" s="66">
        <f t="shared" si="3"/>
        <v>102.67021736001152</v>
      </c>
      <c r="F26" s="66">
        <f t="shared" si="4"/>
        <v>126.75493157988271</v>
      </c>
      <c r="G26" s="77"/>
      <c r="H26" s="127">
        <v>380</v>
      </c>
      <c r="I26" s="119">
        <v>12</v>
      </c>
      <c r="J26" s="40" t="s">
        <v>19</v>
      </c>
      <c r="K26" s="163">
        <f t="shared" si="1"/>
        <v>3</v>
      </c>
      <c r="L26" s="40" t="s">
        <v>11</v>
      </c>
      <c r="M26" s="530">
        <v>2015</v>
      </c>
      <c r="N26" s="128">
        <f t="shared" si="2"/>
        <v>10945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13300</v>
      </c>
      <c r="D27" s="9">
        <f t="shared" si="6"/>
        <v>16822</v>
      </c>
      <c r="E27" s="66">
        <f t="shared" si="3"/>
        <v>87.087480356207436</v>
      </c>
      <c r="F27" s="66">
        <f t="shared" si="4"/>
        <v>79.063131613363453</v>
      </c>
      <c r="G27" s="77"/>
      <c r="H27" s="127">
        <v>308</v>
      </c>
      <c r="I27" s="119">
        <v>4</v>
      </c>
      <c r="J27" s="40" t="s">
        <v>12</v>
      </c>
      <c r="K27" s="163">
        <f t="shared" si="1"/>
        <v>16</v>
      </c>
      <c r="L27" s="40" t="s">
        <v>3</v>
      </c>
      <c r="M27" s="531">
        <v>9888</v>
      </c>
      <c r="N27" s="128">
        <f t="shared" si="2"/>
        <v>9044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11</v>
      </c>
      <c r="C28" s="277">
        <f t="shared" si="5"/>
        <v>10945</v>
      </c>
      <c r="D28" s="9">
        <f t="shared" si="6"/>
        <v>6031</v>
      </c>
      <c r="E28" s="66">
        <f t="shared" si="3"/>
        <v>543.17617866004969</v>
      </c>
      <c r="F28" s="66">
        <f t="shared" si="4"/>
        <v>181.47902503730725</v>
      </c>
      <c r="G28" s="88"/>
      <c r="H28" s="127">
        <v>114</v>
      </c>
      <c r="I28" s="119">
        <v>20</v>
      </c>
      <c r="J28" s="40" t="s">
        <v>25</v>
      </c>
      <c r="K28" s="253">
        <f t="shared" si="1"/>
        <v>11</v>
      </c>
      <c r="L28" s="103" t="s">
        <v>18</v>
      </c>
      <c r="M28" s="532">
        <v>6501</v>
      </c>
      <c r="N28" s="234">
        <f t="shared" si="2"/>
        <v>8899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9044</v>
      </c>
      <c r="D29" s="9">
        <f t="shared" si="6"/>
        <v>9484</v>
      </c>
      <c r="E29" s="66">
        <f t="shared" si="3"/>
        <v>91.464401294498373</v>
      </c>
      <c r="F29" s="66">
        <f t="shared" si="4"/>
        <v>95.360607338675663</v>
      </c>
      <c r="G29" s="87"/>
      <c r="H29" s="127">
        <v>109</v>
      </c>
      <c r="I29" s="119">
        <v>29</v>
      </c>
      <c r="J29" s="40" t="s">
        <v>57</v>
      </c>
      <c r="K29" s="161"/>
      <c r="L29" s="161" t="s">
        <v>206</v>
      </c>
      <c r="M29" s="533">
        <v>189905</v>
      </c>
      <c r="N29" s="242">
        <f>SUM(H44)</f>
        <v>182423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18</v>
      </c>
      <c r="C30" s="277">
        <f t="shared" si="5"/>
        <v>8899</v>
      </c>
      <c r="D30" s="9">
        <f t="shared" si="6"/>
        <v>5407</v>
      </c>
      <c r="E30" s="72">
        <f t="shared" si="3"/>
        <v>136.88663282571912</v>
      </c>
      <c r="F30" s="78">
        <f t="shared" si="4"/>
        <v>164.58294803033104</v>
      </c>
      <c r="G30" s="90"/>
      <c r="H30" s="127">
        <v>92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60</v>
      </c>
      <c r="C31" s="82">
        <f>SUM(H44)</f>
        <v>182423</v>
      </c>
      <c r="D31" s="82">
        <f>SUM(L14)</f>
        <v>181731</v>
      </c>
      <c r="E31" s="85">
        <f>SUM(N29/M29*100)</f>
        <v>96.0601353308233</v>
      </c>
      <c r="F31" s="78">
        <f t="shared" si="4"/>
        <v>100.38078258524963</v>
      </c>
      <c r="G31" s="86"/>
      <c r="H31" s="127">
        <v>67</v>
      </c>
      <c r="I31" s="119">
        <v>18</v>
      </c>
      <c r="J31" s="40" t="s">
        <v>23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41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37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13</v>
      </c>
      <c r="I34" s="119">
        <v>37</v>
      </c>
      <c r="J34" s="40" t="s">
        <v>38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9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6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4</v>
      </c>
      <c r="I37" s="119">
        <v>35</v>
      </c>
      <c r="J37" s="40" t="s">
        <v>37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19</v>
      </c>
      <c r="J40" s="40" t="s">
        <v>24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22</v>
      </c>
      <c r="J41" s="40" t="s">
        <v>27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28</v>
      </c>
      <c r="J42" s="40" t="s">
        <v>33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30</v>
      </c>
      <c r="J43" s="40" t="s">
        <v>34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182423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219</v>
      </c>
      <c r="I48" s="119"/>
      <c r="J48" s="263" t="s">
        <v>104</v>
      </c>
      <c r="K48" s="5"/>
      <c r="L48" s="446" t="s">
        <v>207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6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31454</v>
      </c>
      <c r="I50" s="119">
        <v>16</v>
      </c>
      <c r="J50" s="40" t="s">
        <v>3</v>
      </c>
      <c r="K50" s="444">
        <f>SUM(I50)</f>
        <v>16</v>
      </c>
      <c r="L50" s="447">
        <v>33912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6155</v>
      </c>
      <c r="I51" s="119">
        <v>38</v>
      </c>
      <c r="J51" s="40" t="s">
        <v>39</v>
      </c>
      <c r="K51" s="444">
        <f t="shared" ref="K51:K59" si="7">SUM(I51)</f>
        <v>38</v>
      </c>
      <c r="L51" s="448">
        <v>1598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5456</v>
      </c>
      <c r="I52" s="119">
        <v>26</v>
      </c>
      <c r="J52" s="40" t="s">
        <v>31</v>
      </c>
      <c r="K52" s="444">
        <f t="shared" si="7"/>
        <v>26</v>
      </c>
      <c r="L52" s="448">
        <v>8757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47</v>
      </c>
      <c r="B53" s="74" t="s">
        <v>56</v>
      </c>
      <c r="C53" s="74" t="s">
        <v>219</v>
      </c>
      <c r="D53" s="74" t="s">
        <v>207</v>
      </c>
      <c r="E53" s="74" t="s">
        <v>54</v>
      </c>
      <c r="F53" s="74" t="s">
        <v>53</v>
      </c>
      <c r="G53" s="75" t="s">
        <v>55</v>
      </c>
      <c r="H53" s="53">
        <v>4074</v>
      </c>
      <c r="I53" s="119">
        <v>34</v>
      </c>
      <c r="J53" s="40" t="s">
        <v>1</v>
      </c>
      <c r="K53" s="444">
        <f t="shared" si="7"/>
        <v>34</v>
      </c>
      <c r="L53" s="448">
        <v>722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31454</v>
      </c>
      <c r="D54" s="139">
        <f>SUM(L50)</f>
        <v>33912</v>
      </c>
      <c r="E54" s="66">
        <f t="shared" ref="E54:E63" si="8">SUM(N67/M67*100)</f>
        <v>103.56931182087585</v>
      </c>
      <c r="F54" s="66">
        <f t="shared" ref="F54:F61" si="9">SUM(C54/D54*100)</f>
        <v>92.7518282613824</v>
      </c>
      <c r="G54" s="77"/>
      <c r="H54" s="127">
        <v>2083</v>
      </c>
      <c r="I54" s="119">
        <v>25</v>
      </c>
      <c r="J54" s="40" t="s">
        <v>30</v>
      </c>
      <c r="K54" s="444">
        <f t="shared" si="7"/>
        <v>25</v>
      </c>
      <c r="L54" s="448">
        <v>2446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39</v>
      </c>
      <c r="C55" s="52">
        <f t="shared" ref="C55:C63" si="10">SUM(H51)</f>
        <v>6155</v>
      </c>
      <c r="D55" s="139">
        <f t="shared" ref="D55:D63" si="11">SUM(L51)</f>
        <v>1598</v>
      </c>
      <c r="E55" s="66">
        <f t="shared" si="8"/>
        <v>91.906823951022844</v>
      </c>
      <c r="F55" s="66">
        <f t="shared" si="9"/>
        <v>385.16896120150187</v>
      </c>
      <c r="G55" s="77"/>
      <c r="H55" s="53">
        <v>1740</v>
      </c>
      <c r="I55" s="119">
        <v>33</v>
      </c>
      <c r="J55" s="40" t="s">
        <v>0</v>
      </c>
      <c r="K55" s="444">
        <f t="shared" si="7"/>
        <v>33</v>
      </c>
      <c r="L55" s="448">
        <v>338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5456</v>
      </c>
      <c r="D56" s="139">
        <f t="shared" si="11"/>
        <v>8757</v>
      </c>
      <c r="E56" s="66">
        <f t="shared" si="8"/>
        <v>122.14013879561227</v>
      </c>
      <c r="F56" s="66">
        <f t="shared" si="9"/>
        <v>62.304442160557272</v>
      </c>
      <c r="G56" s="77"/>
      <c r="H56" s="127">
        <v>664</v>
      </c>
      <c r="I56" s="119">
        <v>14</v>
      </c>
      <c r="J56" s="40" t="s">
        <v>20</v>
      </c>
      <c r="K56" s="444">
        <f t="shared" si="7"/>
        <v>14</v>
      </c>
      <c r="L56" s="448">
        <v>499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1</v>
      </c>
      <c r="C57" s="52">
        <f t="shared" si="10"/>
        <v>4074</v>
      </c>
      <c r="D57" s="139">
        <f t="shared" si="11"/>
        <v>722</v>
      </c>
      <c r="E57" s="66">
        <f t="shared" si="8"/>
        <v>102.93077311773624</v>
      </c>
      <c r="F57" s="66">
        <f t="shared" si="9"/>
        <v>564.2659279778394</v>
      </c>
      <c r="G57" s="77"/>
      <c r="H57" s="53">
        <v>646</v>
      </c>
      <c r="I57" s="119">
        <v>31</v>
      </c>
      <c r="J57" s="40" t="s">
        <v>128</v>
      </c>
      <c r="K57" s="444">
        <f t="shared" si="7"/>
        <v>31</v>
      </c>
      <c r="L57" s="448">
        <v>789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30</v>
      </c>
      <c r="C58" s="52">
        <f t="shared" si="10"/>
        <v>2083</v>
      </c>
      <c r="D58" s="139">
        <f t="shared" si="11"/>
        <v>2446</v>
      </c>
      <c r="E58" s="66">
        <f t="shared" si="8"/>
        <v>25.969330507418025</v>
      </c>
      <c r="F58" s="66">
        <f t="shared" si="9"/>
        <v>85.159443990188066</v>
      </c>
      <c r="G58" s="87"/>
      <c r="H58" s="127">
        <v>403</v>
      </c>
      <c r="I58" s="119">
        <v>40</v>
      </c>
      <c r="J58" s="40" t="s">
        <v>2</v>
      </c>
      <c r="K58" s="444">
        <f t="shared" si="7"/>
        <v>40</v>
      </c>
      <c r="L58" s="448">
        <v>381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0</v>
      </c>
      <c r="C59" s="52">
        <f t="shared" si="10"/>
        <v>1740</v>
      </c>
      <c r="D59" s="139">
        <f t="shared" si="11"/>
        <v>338</v>
      </c>
      <c r="E59" s="66">
        <f t="shared" si="8"/>
        <v>69.544364508393286</v>
      </c>
      <c r="F59" s="66">
        <f t="shared" si="9"/>
        <v>514.79289940828403</v>
      </c>
      <c r="G59" s="77"/>
      <c r="H59" s="521">
        <v>322</v>
      </c>
      <c r="I59" s="194">
        <v>24</v>
      </c>
      <c r="J59" s="543" t="s">
        <v>29</v>
      </c>
      <c r="K59" s="445">
        <f t="shared" si="7"/>
        <v>24</v>
      </c>
      <c r="L59" s="449">
        <v>183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0">
        <v>7</v>
      </c>
      <c r="B60" s="40" t="s">
        <v>20</v>
      </c>
      <c r="C60" s="128">
        <f t="shared" si="10"/>
        <v>664</v>
      </c>
      <c r="D60" s="139">
        <f t="shared" si="11"/>
        <v>499</v>
      </c>
      <c r="E60" s="300">
        <f t="shared" si="8"/>
        <v>75.540386803185427</v>
      </c>
      <c r="F60" s="300">
        <f t="shared" si="9"/>
        <v>133.06613226452905</v>
      </c>
      <c r="G60" s="511"/>
      <c r="H60" s="536">
        <v>200</v>
      </c>
      <c r="I60" s="306">
        <v>15</v>
      </c>
      <c r="J60" s="527" t="s">
        <v>21</v>
      </c>
      <c r="K60" s="512" t="s">
        <v>8</v>
      </c>
      <c r="L60" s="513">
        <v>50519</v>
      </c>
      <c r="M60" s="514"/>
      <c r="N60" s="130"/>
      <c r="Q60" s="129"/>
      <c r="R60" s="514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71</v>
      </c>
      <c r="C61" s="52">
        <f t="shared" si="10"/>
        <v>646</v>
      </c>
      <c r="D61" s="139">
        <f t="shared" si="11"/>
        <v>789</v>
      </c>
      <c r="E61" s="66">
        <f t="shared" si="8"/>
        <v>88.736263736263737</v>
      </c>
      <c r="F61" s="66">
        <f t="shared" si="9"/>
        <v>81.875792141951848</v>
      </c>
      <c r="G61" s="88"/>
      <c r="H61" s="400">
        <v>183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403</v>
      </c>
      <c r="D62" s="139">
        <f t="shared" si="11"/>
        <v>381</v>
      </c>
      <c r="E62" s="66">
        <f t="shared" si="8"/>
        <v>99.752475247524757</v>
      </c>
      <c r="F62" s="66">
        <f>SUM(C62/D62*100)</f>
        <v>105.77427821522309</v>
      </c>
      <c r="G62" s="87"/>
      <c r="H62" s="53">
        <v>127</v>
      </c>
      <c r="I62" s="119">
        <v>17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43" t="s">
        <v>29</v>
      </c>
      <c r="C63" s="52">
        <f t="shared" si="10"/>
        <v>322</v>
      </c>
      <c r="D63" s="139">
        <f t="shared" si="11"/>
        <v>183</v>
      </c>
      <c r="E63" s="72">
        <f t="shared" si="8"/>
        <v>87.5</v>
      </c>
      <c r="F63" s="66">
        <f>SUM(C63/D63*100)</f>
        <v>175.95628415300547</v>
      </c>
      <c r="G63" s="90"/>
      <c r="H63" s="53">
        <v>108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61</v>
      </c>
      <c r="C64" s="82">
        <f>SUM(H90)</f>
        <v>53886</v>
      </c>
      <c r="D64" s="82">
        <f>SUM(L60)</f>
        <v>50519</v>
      </c>
      <c r="E64" s="85">
        <f>SUM(N77/M77*100)</f>
        <v>90.566228003831995</v>
      </c>
      <c r="F64" s="85">
        <f>SUM(C64/D64*100)</f>
        <v>106.66481917694333</v>
      </c>
      <c r="G64" s="86"/>
      <c r="H64" s="476">
        <v>105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80</v>
      </c>
      <c r="I65" s="119">
        <v>9</v>
      </c>
      <c r="J65" s="458" t="s">
        <v>202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42</v>
      </c>
      <c r="I66" s="119">
        <v>19</v>
      </c>
      <c r="J66" s="40" t="s">
        <v>24</v>
      </c>
      <c r="K66" s="1"/>
      <c r="L66" s="264" t="s">
        <v>104</v>
      </c>
      <c r="M66" s="469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35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30370</v>
      </c>
      <c r="N67" s="128">
        <f>SUM(H50)</f>
        <v>31454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9</v>
      </c>
      <c r="I68" s="119">
        <v>23</v>
      </c>
      <c r="J68" s="40" t="s">
        <v>28</v>
      </c>
      <c r="K68" s="5">
        <f t="shared" ref="K68:K76" si="12">SUM(I51)</f>
        <v>38</v>
      </c>
      <c r="L68" s="40" t="s">
        <v>39</v>
      </c>
      <c r="M68" s="240">
        <v>6697</v>
      </c>
      <c r="N68" s="128">
        <f t="shared" ref="N68:N76" si="13">SUM(H51)</f>
        <v>6155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31</v>
      </c>
      <c r="M69" s="240">
        <v>4467</v>
      </c>
      <c r="N69" s="128">
        <f t="shared" si="13"/>
        <v>5456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11</v>
      </c>
      <c r="K70" s="5">
        <f t="shared" si="12"/>
        <v>34</v>
      </c>
      <c r="L70" s="40" t="s">
        <v>1</v>
      </c>
      <c r="M70" s="240">
        <v>3958</v>
      </c>
      <c r="N70" s="128">
        <f t="shared" si="13"/>
        <v>4074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12</v>
      </c>
      <c r="K71" s="5">
        <f t="shared" si="12"/>
        <v>25</v>
      </c>
      <c r="L71" s="40" t="s">
        <v>30</v>
      </c>
      <c r="M71" s="240">
        <v>8021</v>
      </c>
      <c r="N71" s="128">
        <f t="shared" si="13"/>
        <v>2083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13</v>
      </c>
      <c r="K72" s="5">
        <f t="shared" si="12"/>
        <v>33</v>
      </c>
      <c r="L72" s="40" t="s">
        <v>0</v>
      </c>
      <c r="M72" s="240">
        <v>2502</v>
      </c>
      <c r="N72" s="128">
        <f t="shared" si="13"/>
        <v>1740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14</v>
      </c>
      <c r="K73" s="5">
        <f t="shared" si="12"/>
        <v>14</v>
      </c>
      <c r="L73" s="40" t="s">
        <v>20</v>
      </c>
      <c r="M73" s="240">
        <v>879</v>
      </c>
      <c r="N73" s="128">
        <f t="shared" si="13"/>
        <v>664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15</v>
      </c>
      <c r="K74" s="5">
        <f t="shared" si="12"/>
        <v>31</v>
      </c>
      <c r="L74" s="40" t="s">
        <v>71</v>
      </c>
      <c r="M74" s="240">
        <v>728</v>
      </c>
      <c r="N74" s="128">
        <f t="shared" si="13"/>
        <v>646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16</v>
      </c>
      <c r="K75" s="5">
        <f t="shared" si="12"/>
        <v>40</v>
      </c>
      <c r="L75" s="40" t="s">
        <v>2</v>
      </c>
      <c r="M75" s="240">
        <v>404</v>
      </c>
      <c r="N75" s="128">
        <f t="shared" si="13"/>
        <v>403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17</v>
      </c>
      <c r="K76" s="18">
        <f t="shared" si="12"/>
        <v>24</v>
      </c>
      <c r="L76" s="543" t="s">
        <v>29</v>
      </c>
      <c r="M76" s="241">
        <v>368</v>
      </c>
      <c r="N76" s="234">
        <f t="shared" si="13"/>
        <v>322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18</v>
      </c>
      <c r="K77" s="5"/>
      <c r="L77" s="161" t="s">
        <v>69</v>
      </c>
      <c r="M77" s="412">
        <v>59499</v>
      </c>
      <c r="N77" s="242">
        <f>SUM(H90)</f>
        <v>53886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53886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2" sqref="H5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222</v>
      </c>
      <c r="I2" s="5"/>
      <c r="J2" s="255" t="s">
        <v>122</v>
      </c>
      <c r="K2" s="117"/>
      <c r="L2" s="435" t="s">
        <v>210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120</v>
      </c>
      <c r="I3" s="5"/>
      <c r="J3" s="202" t="s">
        <v>10</v>
      </c>
      <c r="K3" s="117"/>
      <c r="L3" s="436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29052</v>
      </c>
      <c r="I4" s="119">
        <v>34</v>
      </c>
      <c r="J4" s="225" t="s">
        <v>1</v>
      </c>
      <c r="K4" s="167">
        <f>SUM(I4)</f>
        <v>34</v>
      </c>
      <c r="L4" s="428">
        <v>23051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0">
        <v>23943</v>
      </c>
      <c r="I5" s="119">
        <v>33</v>
      </c>
      <c r="J5" s="225" t="s">
        <v>0</v>
      </c>
      <c r="K5" s="167">
        <f t="shared" ref="K5:K13" si="0">SUM(I5)</f>
        <v>33</v>
      </c>
      <c r="L5" s="429">
        <v>27899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400">
        <v>15904</v>
      </c>
      <c r="I6" s="119">
        <v>40</v>
      </c>
      <c r="J6" s="225" t="s">
        <v>2</v>
      </c>
      <c r="K6" s="167">
        <f t="shared" si="0"/>
        <v>40</v>
      </c>
      <c r="L6" s="429">
        <v>14505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8489</v>
      </c>
      <c r="I7" s="119">
        <v>24</v>
      </c>
      <c r="J7" s="225" t="s">
        <v>29</v>
      </c>
      <c r="K7" s="167">
        <f t="shared" si="0"/>
        <v>24</v>
      </c>
      <c r="L7" s="429">
        <v>8127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8010</v>
      </c>
      <c r="I8" s="119">
        <v>9</v>
      </c>
      <c r="J8" s="477" t="s">
        <v>201</v>
      </c>
      <c r="K8" s="167">
        <f t="shared" si="0"/>
        <v>9</v>
      </c>
      <c r="L8" s="429">
        <v>6741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7855</v>
      </c>
      <c r="I9" s="119">
        <v>13</v>
      </c>
      <c r="J9" s="225" t="s">
        <v>7</v>
      </c>
      <c r="K9" s="167">
        <f t="shared" si="0"/>
        <v>13</v>
      </c>
      <c r="L9" s="429">
        <v>7144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4225</v>
      </c>
      <c r="I10" s="119">
        <v>36</v>
      </c>
      <c r="J10" s="225" t="s">
        <v>5</v>
      </c>
      <c r="K10" s="167">
        <f t="shared" si="0"/>
        <v>36</v>
      </c>
      <c r="L10" s="429">
        <v>5661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3070</v>
      </c>
      <c r="I11" s="119">
        <v>25</v>
      </c>
      <c r="J11" s="225" t="s">
        <v>30</v>
      </c>
      <c r="K11" s="167">
        <f t="shared" si="0"/>
        <v>25</v>
      </c>
      <c r="L11" s="429">
        <v>2539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2650</v>
      </c>
      <c r="I12" s="119">
        <v>12</v>
      </c>
      <c r="J12" s="225" t="s">
        <v>19</v>
      </c>
      <c r="K12" s="167">
        <f t="shared" si="0"/>
        <v>12</v>
      </c>
      <c r="L12" s="429">
        <v>2400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1071</v>
      </c>
      <c r="I13" s="194">
        <v>16</v>
      </c>
      <c r="J13" s="305" t="s">
        <v>3</v>
      </c>
      <c r="K13" s="254">
        <f t="shared" si="0"/>
        <v>16</v>
      </c>
      <c r="L13" s="437">
        <v>1117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1024</v>
      </c>
      <c r="I14" s="306">
        <v>17</v>
      </c>
      <c r="J14" s="535" t="s">
        <v>22</v>
      </c>
      <c r="K14" s="117" t="s">
        <v>8</v>
      </c>
      <c r="L14" s="438">
        <v>106481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862</v>
      </c>
      <c r="I15" s="119">
        <v>22</v>
      </c>
      <c r="J15" s="225" t="s">
        <v>27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665</v>
      </c>
      <c r="I16" s="119">
        <v>38</v>
      </c>
      <c r="J16" s="225" t="s">
        <v>39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660</v>
      </c>
      <c r="I17" s="119">
        <v>31</v>
      </c>
      <c r="J17" s="119" t="s">
        <v>184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609</v>
      </c>
      <c r="I18" s="119">
        <v>6</v>
      </c>
      <c r="J18" s="225" t="s">
        <v>14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581</v>
      </c>
      <c r="I19" s="119">
        <v>21</v>
      </c>
      <c r="J19" s="225" t="s">
        <v>26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387</v>
      </c>
      <c r="I20" s="119">
        <v>26</v>
      </c>
      <c r="J20" s="225" t="s">
        <v>31</v>
      </c>
      <c r="K20" s="167">
        <f>SUM(I4)</f>
        <v>34</v>
      </c>
      <c r="L20" s="225" t="s">
        <v>1</v>
      </c>
      <c r="M20" s="439">
        <v>19681</v>
      </c>
      <c r="N20" s="128">
        <f>SUM(H4)</f>
        <v>29052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47</v>
      </c>
      <c r="B21" s="74" t="s">
        <v>56</v>
      </c>
      <c r="C21" s="74" t="s">
        <v>219</v>
      </c>
      <c r="D21" s="74" t="s">
        <v>207</v>
      </c>
      <c r="E21" s="74" t="s">
        <v>54</v>
      </c>
      <c r="F21" s="74" t="s">
        <v>53</v>
      </c>
      <c r="G21" s="75" t="s">
        <v>55</v>
      </c>
      <c r="H21" s="127">
        <v>220</v>
      </c>
      <c r="I21" s="119">
        <v>14</v>
      </c>
      <c r="J21" s="225" t="s">
        <v>20</v>
      </c>
      <c r="K21" s="167">
        <f t="shared" ref="K21:K29" si="1">SUM(I5)</f>
        <v>33</v>
      </c>
      <c r="L21" s="225" t="s">
        <v>0</v>
      </c>
      <c r="M21" s="440">
        <v>20019</v>
      </c>
      <c r="N21" s="128">
        <f t="shared" ref="N21:N29" si="2">SUM(H5)</f>
        <v>23943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1</v>
      </c>
      <c r="C22" s="52">
        <f>SUM(H4)</f>
        <v>29052</v>
      </c>
      <c r="D22" s="139">
        <f>SUM(L4)</f>
        <v>23051</v>
      </c>
      <c r="E22" s="70">
        <f t="shared" ref="E22:E31" si="3">SUM(N20/M20*100)</f>
        <v>147.61445048523959</v>
      </c>
      <c r="F22" s="66">
        <f t="shared" ref="F22:F32" si="4">SUM(C22/D22*100)</f>
        <v>126.03357771897097</v>
      </c>
      <c r="G22" s="77"/>
      <c r="H22" s="400">
        <v>189</v>
      </c>
      <c r="I22" s="119">
        <v>5</v>
      </c>
      <c r="J22" s="225" t="s">
        <v>13</v>
      </c>
      <c r="K22" s="167">
        <f t="shared" si="1"/>
        <v>40</v>
      </c>
      <c r="L22" s="225" t="s">
        <v>2</v>
      </c>
      <c r="M22" s="440">
        <v>17131</v>
      </c>
      <c r="N22" s="128">
        <f t="shared" si="2"/>
        <v>15904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0</v>
      </c>
      <c r="C23" s="52">
        <f t="shared" ref="C23:C31" si="5">SUM(H5)</f>
        <v>23943</v>
      </c>
      <c r="D23" s="139">
        <f t="shared" ref="D23:D31" si="6">SUM(L5)</f>
        <v>27899</v>
      </c>
      <c r="E23" s="70">
        <f t="shared" si="3"/>
        <v>119.60137869024427</v>
      </c>
      <c r="F23" s="66">
        <f t="shared" si="4"/>
        <v>85.82028029678483</v>
      </c>
      <c r="G23" s="77"/>
      <c r="H23" s="127">
        <v>180</v>
      </c>
      <c r="I23" s="119">
        <v>18</v>
      </c>
      <c r="J23" s="225" t="s">
        <v>23</v>
      </c>
      <c r="K23" s="167">
        <f t="shared" si="1"/>
        <v>24</v>
      </c>
      <c r="L23" s="225" t="s">
        <v>29</v>
      </c>
      <c r="M23" s="440">
        <v>6700</v>
      </c>
      <c r="N23" s="128">
        <f t="shared" si="2"/>
        <v>8489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15904</v>
      </c>
      <c r="D24" s="139">
        <f t="shared" si="6"/>
        <v>14505</v>
      </c>
      <c r="E24" s="70">
        <f t="shared" si="3"/>
        <v>92.837545969295434</v>
      </c>
      <c r="F24" s="66">
        <f t="shared" si="4"/>
        <v>109.64495001723544</v>
      </c>
      <c r="G24" s="77"/>
      <c r="H24" s="127">
        <v>154</v>
      </c>
      <c r="I24" s="119">
        <v>39</v>
      </c>
      <c r="J24" s="225" t="s">
        <v>40</v>
      </c>
      <c r="K24" s="167">
        <f t="shared" si="1"/>
        <v>9</v>
      </c>
      <c r="L24" s="477" t="s">
        <v>200</v>
      </c>
      <c r="M24" s="440">
        <v>7827</v>
      </c>
      <c r="N24" s="128">
        <f t="shared" si="2"/>
        <v>8010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29</v>
      </c>
      <c r="C25" s="52">
        <f t="shared" si="5"/>
        <v>8489</v>
      </c>
      <c r="D25" s="139">
        <f t="shared" si="6"/>
        <v>8127</v>
      </c>
      <c r="E25" s="70">
        <f t="shared" si="3"/>
        <v>126.70149253731344</v>
      </c>
      <c r="F25" s="66">
        <f t="shared" si="4"/>
        <v>104.45428817521841</v>
      </c>
      <c r="G25" s="77"/>
      <c r="H25" s="127">
        <v>61</v>
      </c>
      <c r="I25" s="119">
        <v>1</v>
      </c>
      <c r="J25" s="225" t="s">
        <v>4</v>
      </c>
      <c r="K25" s="167">
        <f t="shared" si="1"/>
        <v>13</v>
      </c>
      <c r="L25" s="225" t="s">
        <v>7</v>
      </c>
      <c r="M25" s="440">
        <v>6136</v>
      </c>
      <c r="N25" s="128">
        <f t="shared" si="2"/>
        <v>7855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77" t="s">
        <v>200</v>
      </c>
      <c r="C26" s="52">
        <f t="shared" si="5"/>
        <v>8010</v>
      </c>
      <c r="D26" s="139">
        <f t="shared" si="6"/>
        <v>6741</v>
      </c>
      <c r="E26" s="70">
        <f t="shared" si="3"/>
        <v>102.33806055960137</v>
      </c>
      <c r="F26" s="66">
        <f t="shared" si="4"/>
        <v>118.82510013351136</v>
      </c>
      <c r="G26" s="87"/>
      <c r="H26" s="400">
        <v>39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40">
        <v>4086</v>
      </c>
      <c r="N26" s="128">
        <f t="shared" si="2"/>
        <v>4225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7855</v>
      </c>
      <c r="D27" s="139">
        <f t="shared" si="6"/>
        <v>7144</v>
      </c>
      <c r="E27" s="70">
        <f t="shared" si="3"/>
        <v>128.01499348109516</v>
      </c>
      <c r="F27" s="66">
        <f t="shared" si="4"/>
        <v>109.95240761478165</v>
      </c>
      <c r="G27" s="91"/>
      <c r="H27" s="127">
        <v>37</v>
      </c>
      <c r="I27" s="119">
        <v>11</v>
      </c>
      <c r="J27" s="225" t="s">
        <v>18</v>
      </c>
      <c r="K27" s="167">
        <f t="shared" si="1"/>
        <v>25</v>
      </c>
      <c r="L27" s="225" t="s">
        <v>30</v>
      </c>
      <c r="M27" s="440">
        <v>3858</v>
      </c>
      <c r="N27" s="128">
        <f t="shared" si="2"/>
        <v>3070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4225</v>
      </c>
      <c r="D28" s="139">
        <f t="shared" si="6"/>
        <v>5661</v>
      </c>
      <c r="E28" s="70">
        <f t="shared" si="3"/>
        <v>103.40186000978953</v>
      </c>
      <c r="F28" s="66">
        <f t="shared" si="4"/>
        <v>74.633456986398159</v>
      </c>
      <c r="G28" s="77"/>
      <c r="H28" s="400">
        <v>24</v>
      </c>
      <c r="I28" s="119">
        <v>2</v>
      </c>
      <c r="J28" s="225" t="s">
        <v>6</v>
      </c>
      <c r="K28" s="167">
        <f t="shared" si="1"/>
        <v>12</v>
      </c>
      <c r="L28" s="225" t="s">
        <v>19</v>
      </c>
      <c r="M28" s="440">
        <v>2400</v>
      </c>
      <c r="N28" s="128">
        <f t="shared" si="2"/>
        <v>2650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30</v>
      </c>
      <c r="C29" s="52">
        <f t="shared" si="5"/>
        <v>3070</v>
      </c>
      <c r="D29" s="139">
        <f t="shared" si="6"/>
        <v>2539</v>
      </c>
      <c r="E29" s="70">
        <f t="shared" si="3"/>
        <v>79.574909279419387</v>
      </c>
      <c r="F29" s="66">
        <f t="shared" si="4"/>
        <v>120.91374556912172</v>
      </c>
      <c r="G29" s="88"/>
      <c r="H29" s="127">
        <v>23</v>
      </c>
      <c r="I29" s="119">
        <v>27</v>
      </c>
      <c r="J29" s="225" t="s">
        <v>32</v>
      </c>
      <c r="K29" s="254">
        <f t="shared" si="1"/>
        <v>16</v>
      </c>
      <c r="L29" s="305" t="s">
        <v>3</v>
      </c>
      <c r="M29" s="441">
        <v>1275</v>
      </c>
      <c r="N29" s="128">
        <f t="shared" si="2"/>
        <v>1071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19</v>
      </c>
      <c r="C30" s="52">
        <f t="shared" si="5"/>
        <v>2650</v>
      </c>
      <c r="D30" s="139">
        <f t="shared" si="6"/>
        <v>2400</v>
      </c>
      <c r="E30" s="70">
        <f t="shared" si="3"/>
        <v>110.41666666666667</v>
      </c>
      <c r="F30" s="66">
        <f t="shared" si="4"/>
        <v>110.41666666666667</v>
      </c>
      <c r="G30" s="87"/>
      <c r="H30" s="127">
        <v>10</v>
      </c>
      <c r="I30" s="119">
        <v>32</v>
      </c>
      <c r="J30" s="225" t="s">
        <v>36</v>
      </c>
      <c r="K30" s="161"/>
      <c r="L30" s="454" t="s">
        <v>129</v>
      </c>
      <c r="M30" s="442">
        <v>95146</v>
      </c>
      <c r="N30" s="128">
        <f>SUM(H44)</f>
        <v>110014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1071</v>
      </c>
      <c r="D31" s="139">
        <f t="shared" si="6"/>
        <v>1117</v>
      </c>
      <c r="E31" s="71">
        <f t="shared" si="3"/>
        <v>84</v>
      </c>
      <c r="F31" s="78">
        <f t="shared" si="4"/>
        <v>95.881826320501347</v>
      </c>
      <c r="G31" s="90"/>
      <c r="H31" s="127">
        <v>8</v>
      </c>
      <c r="I31" s="119">
        <v>15</v>
      </c>
      <c r="J31" s="225" t="s">
        <v>21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61</v>
      </c>
      <c r="C32" s="82">
        <f>SUM(H44)</f>
        <v>110014</v>
      </c>
      <c r="D32" s="82">
        <f>SUM(L14)</f>
        <v>106481</v>
      </c>
      <c r="E32" s="83">
        <f>SUM(N30/M30*100)</f>
        <v>115.62651083597839</v>
      </c>
      <c r="F32" s="78">
        <f t="shared" si="4"/>
        <v>103.31796282904931</v>
      </c>
      <c r="G32" s="86"/>
      <c r="H32" s="128">
        <v>8</v>
      </c>
      <c r="I32" s="119">
        <v>20</v>
      </c>
      <c r="J32" s="225" t="s">
        <v>25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4</v>
      </c>
      <c r="I33" s="119">
        <v>4</v>
      </c>
      <c r="J33" s="225" t="s">
        <v>12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11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5" t="s">
        <v>15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5" t="s">
        <v>28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33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110014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219</v>
      </c>
      <c r="I48" s="5"/>
      <c r="J48" s="251" t="s">
        <v>125</v>
      </c>
      <c r="K48" s="117"/>
      <c r="L48" s="414" t="s">
        <v>210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75068</v>
      </c>
      <c r="I50" s="225">
        <v>36</v>
      </c>
      <c r="J50" s="225" t="s">
        <v>5</v>
      </c>
      <c r="K50" s="170">
        <f>SUM(I50)</f>
        <v>36</v>
      </c>
      <c r="L50" s="415">
        <v>55564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400">
        <v>23378</v>
      </c>
      <c r="I51" s="225">
        <v>17</v>
      </c>
      <c r="J51" s="224" t="s">
        <v>22</v>
      </c>
      <c r="K51" s="170">
        <f t="shared" ref="K51:K59" si="7">SUM(I51)</f>
        <v>17</v>
      </c>
      <c r="L51" s="415">
        <v>21776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16654</v>
      </c>
      <c r="I52" s="225">
        <v>16</v>
      </c>
      <c r="J52" s="224" t="s">
        <v>3</v>
      </c>
      <c r="K52" s="170">
        <f t="shared" si="7"/>
        <v>16</v>
      </c>
      <c r="L52" s="415">
        <v>16092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15955</v>
      </c>
      <c r="I53" s="225">
        <v>26</v>
      </c>
      <c r="J53" s="224" t="s">
        <v>31</v>
      </c>
      <c r="K53" s="170">
        <f t="shared" si="7"/>
        <v>26</v>
      </c>
      <c r="L53" s="415">
        <v>19145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47</v>
      </c>
      <c r="B54" s="74" t="s">
        <v>56</v>
      </c>
      <c r="C54" s="74" t="s">
        <v>219</v>
      </c>
      <c r="D54" s="74" t="s">
        <v>207</v>
      </c>
      <c r="E54" s="74" t="s">
        <v>54</v>
      </c>
      <c r="F54" s="74" t="s">
        <v>53</v>
      </c>
      <c r="G54" s="75" t="s">
        <v>55</v>
      </c>
      <c r="H54" s="127">
        <v>13259</v>
      </c>
      <c r="I54" s="225">
        <v>24</v>
      </c>
      <c r="J54" s="224" t="s">
        <v>29</v>
      </c>
      <c r="K54" s="170">
        <f t="shared" si="7"/>
        <v>24</v>
      </c>
      <c r="L54" s="415">
        <v>13411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75068</v>
      </c>
      <c r="D55" s="9">
        <f t="shared" ref="D55:D64" si="8">SUM(L50)</f>
        <v>55564</v>
      </c>
      <c r="E55" s="66">
        <f>SUM(N66/M66*100)</f>
        <v>95.0950088674943</v>
      </c>
      <c r="F55" s="66">
        <f t="shared" ref="F55:F65" si="9">SUM(C55/D55*100)</f>
        <v>135.10186451659348</v>
      </c>
      <c r="G55" s="77"/>
      <c r="H55" s="127">
        <v>11057</v>
      </c>
      <c r="I55" s="225">
        <v>40</v>
      </c>
      <c r="J55" s="224" t="s">
        <v>2</v>
      </c>
      <c r="K55" s="170">
        <f t="shared" si="7"/>
        <v>40</v>
      </c>
      <c r="L55" s="415">
        <v>12916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22</v>
      </c>
      <c r="C56" s="52">
        <f t="shared" ref="C56:C64" si="10">SUM(H51)</f>
        <v>23378</v>
      </c>
      <c r="D56" s="9">
        <f t="shared" si="8"/>
        <v>21776</v>
      </c>
      <c r="E56" s="66">
        <f t="shared" ref="E56:E65" si="11">SUM(N67/M67*100)</f>
        <v>80.982402660385205</v>
      </c>
      <c r="F56" s="66">
        <f t="shared" si="9"/>
        <v>107.35672299779573</v>
      </c>
      <c r="G56" s="77"/>
      <c r="H56" s="127">
        <v>11008</v>
      </c>
      <c r="I56" s="225">
        <v>38</v>
      </c>
      <c r="J56" s="224" t="s">
        <v>39</v>
      </c>
      <c r="K56" s="170">
        <f t="shared" si="7"/>
        <v>38</v>
      </c>
      <c r="L56" s="415">
        <v>7947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16654</v>
      </c>
      <c r="D57" s="9">
        <f t="shared" si="8"/>
        <v>16092</v>
      </c>
      <c r="E57" s="66">
        <f t="shared" si="11"/>
        <v>88.448669605395935</v>
      </c>
      <c r="F57" s="66">
        <f t="shared" si="9"/>
        <v>103.49241859308972</v>
      </c>
      <c r="G57" s="77"/>
      <c r="H57" s="127">
        <v>8735</v>
      </c>
      <c r="I57" s="225">
        <v>33</v>
      </c>
      <c r="J57" s="224" t="s">
        <v>0</v>
      </c>
      <c r="K57" s="170">
        <f t="shared" si="7"/>
        <v>33</v>
      </c>
      <c r="L57" s="415">
        <v>3267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31</v>
      </c>
      <c r="C58" s="52">
        <f t="shared" si="10"/>
        <v>15955</v>
      </c>
      <c r="D58" s="9">
        <f t="shared" si="8"/>
        <v>19145</v>
      </c>
      <c r="E58" s="66">
        <f t="shared" si="11"/>
        <v>102.33468026425503</v>
      </c>
      <c r="F58" s="66">
        <f t="shared" si="9"/>
        <v>83.337686079916423</v>
      </c>
      <c r="G58" s="77"/>
      <c r="H58" s="521">
        <v>6471</v>
      </c>
      <c r="I58" s="227">
        <v>25</v>
      </c>
      <c r="J58" s="227" t="s">
        <v>30</v>
      </c>
      <c r="K58" s="170">
        <f t="shared" si="7"/>
        <v>25</v>
      </c>
      <c r="L58" s="413">
        <v>6931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29</v>
      </c>
      <c r="C59" s="52">
        <f t="shared" si="10"/>
        <v>13259</v>
      </c>
      <c r="D59" s="9">
        <f t="shared" si="8"/>
        <v>13411</v>
      </c>
      <c r="E59" s="66">
        <f t="shared" si="11"/>
        <v>92.616652696283879</v>
      </c>
      <c r="F59" s="66">
        <f t="shared" si="9"/>
        <v>98.866602043098951</v>
      </c>
      <c r="G59" s="87"/>
      <c r="H59" s="521">
        <v>4725</v>
      </c>
      <c r="I59" s="305">
        <v>37</v>
      </c>
      <c r="J59" s="227" t="s">
        <v>38</v>
      </c>
      <c r="K59" s="170">
        <f t="shared" si="7"/>
        <v>37</v>
      </c>
      <c r="L59" s="413">
        <v>6791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11057</v>
      </c>
      <c r="D60" s="9">
        <f t="shared" si="8"/>
        <v>12916</v>
      </c>
      <c r="E60" s="66">
        <f t="shared" si="11"/>
        <v>82.238750464856821</v>
      </c>
      <c r="F60" s="66">
        <f t="shared" si="9"/>
        <v>85.606999070919784</v>
      </c>
      <c r="G60" s="77"/>
      <c r="H60" s="540">
        <v>4268</v>
      </c>
      <c r="I60" s="307">
        <v>15</v>
      </c>
      <c r="J60" s="307" t="s">
        <v>21</v>
      </c>
      <c r="K60" s="117" t="s">
        <v>8</v>
      </c>
      <c r="L60" s="417">
        <v>184800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39</v>
      </c>
      <c r="C61" s="52">
        <f t="shared" si="10"/>
        <v>11008</v>
      </c>
      <c r="D61" s="9">
        <f t="shared" si="8"/>
        <v>7947</v>
      </c>
      <c r="E61" s="66">
        <f t="shared" si="11"/>
        <v>100.65837600585223</v>
      </c>
      <c r="F61" s="66">
        <f t="shared" si="9"/>
        <v>138.5176796275324</v>
      </c>
      <c r="G61" s="77"/>
      <c r="H61" s="127">
        <v>3592</v>
      </c>
      <c r="I61" s="224">
        <v>23</v>
      </c>
      <c r="J61" s="224" t="s">
        <v>28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8735</v>
      </c>
      <c r="D62" s="9">
        <f t="shared" si="8"/>
        <v>3267</v>
      </c>
      <c r="E62" s="66">
        <f t="shared" si="11"/>
        <v>310.19176136363637</v>
      </c>
      <c r="F62" s="66">
        <f t="shared" si="9"/>
        <v>267.37067646158556</v>
      </c>
      <c r="G62" s="88"/>
      <c r="H62" s="127">
        <v>2281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30</v>
      </c>
      <c r="C63" s="52">
        <f t="shared" si="10"/>
        <v>6471</v>
      </c>
      <c r="D63" s="9">
        <f t="shared" si="8"/>
        <v>6931</v>
      </c>
      <c r="E63" s="66">
        <f t="shared" si="11"/>
        <v>95.781527531083483</v>
      </c>
      <c r="F63" s="66">
        <f t="shared" si="9"/>
        <v>93.363151060453049</v>
      </c>
      <c r="G63" s="87"/>
      <c r="H63" s="400">
        <v>2149</v>
      </c>
      <c r="I63" s="225">
        <v>34</v>
      </c>
      <c r="J63" s="224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38</v>
      </c>
      <c r="C64" s="52">
        <f t="shared" si="10"/>
        <v>4725</v>
      </c>
      <c r="D64" s="9">
        <f t="shared" si="8"/>
        <v>6791</v>
      </c>
      <c r="E64" s="72">
        <f t="shared" si="11"/>
        <v>68.867512024486217</v>
      </c>
      <c r="F64" s="66">
        <f t="shared" si="9"/>
        <v>69.577381828891177</v>
      </c>
      <c r="G64" s="90"/>
      <c r="H64" s="169">
        <v>2108</v>
      </c>
      <c r="I64" s="224">
        <v>39</v>
      </c>
      <c r="J64" s="224" t="s">
        <v>40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61</v>
      </c>
      <c r="C65" s="82">
        <f>SUM(H90)</f>
        <v>208391</v>
      </c>
      <c r="D65" s="82">
        <f>SUM(L60)</f>
        <v>184800</v>
      </c>
      <c r="E65" s="85">
        <f t="shared" si="11"/>
        <v>95.243122683376072</v>
      </c>
      <c r="F65" s="85">
        <f t="shared" si="9"/>
        <v>112.76569264069265</v>
      </c>
      <c r="G65" s="86"/>
      <c r="H65" s="128">
        <v>1689</v>
      </c>
      <c r="I65" s="224">
        <v>18</v>
      </c>
      <c r="J65" s="224" t="s">
        <v>23</v>
      </c>
      <c r="K65" s="1"/>
      <c r="L65" s="265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1500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7">
        <v>78940</v>
      </c>
      <c r="N66" s="128">
        <f>SUM(H50)</f>
        <v>75068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400">
        <v>1180</v>
      </c>
      <c r="I67" s="225">
        <v>35</v>
      </c>
      <c r="J67" s="224" t="s">
        <v>37</v>
      </c>
      <c r="K67" s="163">
        <f t="shared" ref="K67:K75" si="12">SUM(I51)</f>
        <v>17</v>
      </c>
      <c r="L67" s="224" t="s">
        <v>22</v>
      </c>
      <c r="M67" s="425">
        <v>28868</v>
      </c>
      <c r="N67" s="128">
        <f t="shared" ref="N67:N75" si="13">SUM(H51)</f>
        <v>23378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1159</v>
      </c>
      <c r="I68" s="225">
        <v>29</v>
      </c>
      <c r="J68" s="224" t="s">
        <v>116</v>
      </c>
      <c r="K68" s="163">
        <f t="shared" si="12"/>
        <v>16</v>
      </c>
      <c r="L68" s="224" t="s">
        <v>3</v>
      </c>
      <c r="M68" s="425">
        <v>18829</v>
      </c>
      <c r="N68" s="128">
        <f t="shared" si="13"/>
        <v>16654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650</v>
      </c>
      <c r="I69" s="224">
        <v>1</v>
      </c>
      <c r="J69" s="224" t="s">
        <v>4</v>
      </c>
      <c r="K69" s="163">
        <f t="shared" si="12"/>
        <v>26</v>
      </c>
      <c r="L69" s="224" t="s">
        <v>31</v>
      </c>
      <c r="M69" s="425">
        <v>15591</v>
      </c>
      <c r="N69" s="128">
        <f t="shared" si="13"/>
        <v>15955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268">
        <v>495</v>
      </c>
      <c r="I70" s="224">
        <v>21</v>
      </c>
      <c r="J70" s="224" t="s">
        <v>26</v>
      </c>
      <c r="K70" s="163">
        <f t="shared" si="12"/>
        <v>24</v>
      </c>
      <c r="L70" s="224" t="s">
        <v>29</v>
      </c>
      <c r="M70" s="425">
        <v>14316</v>
      </c>
      <c r="N70" s="128">
        <f t="shared" si="13"/>
        <v>13259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377</v>
      </c>
      <c r="I71" s="224">
        <v>22</v>
      </c>
      <c r="J71" s="224" t="s">
        <v>27</v>
      </c>
      <c r="K71" s="163">
        <f t="shared" si="12"/>
        <v>40</v>
      </c>
      <c r="L71" s="224" t="s">
        <v>2</v>
      </c>
      <c r="M71" s="425">
        <v>13445</v>
      </c>
      <c r="N71" s="128">
        <f t="shared" si="13"/>
        <v>11057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310</v>
      </c>
      <c r="I72" s="224">
        <v>13</v>
      </c>
      <c r="J72" s="224" t="s">
        <v>7</v>
      </c>
      <c r="K72" s="163">
        <f t="shared" si="12"/>
        <v>38</v>
      </c>
      <c r="L72" s="224" t="s">
        <v>39</v>
      </c>
      <c r="M72" s="425">
        <v>10936</v>
      </c>
      <c r="N72" s="128">
        <f t="shared" si="13"/>
        <v>11008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123</v>
      </c>
      <c r="I73" s="224">
        <v>9</v>
      </c>
      <c r="J73" s="458" t="s">
        <v>201</v>
      </c>
      <c r="K73" s="163">
        <f t="shared" si="12"/>
        <v>33</v>
      </c>
      <c r="L73" s="224" t="s">
        <v>0</v>
      </c>
      <c r="M73" s="425">
        <v>2816</v>
      </c>
      <c r="N73" s="128">
        <f t="shared" si="13"/>
        <v>8735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83</v>
      </c>
      <c r="I74" s="224">
        <v>27</v>
      </c>
      <c r="J74" s="224" t="s">
        <v>32</v>
      </c>
      <c r="K74" s="163">
        <f t="shared" si="12"/>
        <v>25</v>
      </c>
      <c r="L74" s="227" t="s">
        <v>30</v>
      </c>
      <c r="M74" s="426">
        <v>6756</v>
      </c>
      <c r="N74" s="128">
        <f t="shared" si="13"/>
        <v>6471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68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426">
        <v>6861</v>
      </c>
      <c r="N75" s="234">
        <f t="shared" si="13"/>
        <v>4725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33</v>
      </c>
      <c r="I76" s="224">
        <v>4</v>
      </c>
      <c r="J76" s="224" t="s">
        <v>12</v>
      </c>
      <c r="K76" s="5"/>
      <c r="L76" s="454" t="s">
        <v>129</v>
      </c>
      <c r="M76" s="466">
        <v>218799</v>
      </c>
      <c r="N76" s="242">
        <f>SUM(H90)</f>
        <v>208391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14</v>
      </c>
      <c r="I77" s="224">
        <v>20</v>
      </c>
      <c r="J77" s="224" t="s">
        <v>25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2</v>
      </c>
      <c r="I78" s="224">
        <v>19</v>
      </c>
      <c r="J78" s="224" t="s">
        <v>24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400">
        <v>0</v>
      </c>
      <c r="I84" s="224">
        <v>8</v>
      </c>
      <c r="J84" s="224" t="s">
        <v>16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10</v>
      </c>
      <c r="J85" s="224" t="s">
        <v>17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4">
        <v>11</v>
      </c>
      <c r="J86" s="224" t="s">
        <v>18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400">
        <v>0</v>
      </c>
      <c r="I87" s="225">
        <v>12</v>
      </c>
      <c r="J87" s="225" t="s">
        <v>19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>
      <c r="H90" s="164">
        <f>SUM(H50:H89)</f>
        <v>208391</v>
      </c>
      <c r="I90" s="5"/>
      <c r="J90" s="10" t="s">
        <v>51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G64" sqref="G64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1" t="s">
        <v>236</v>
      </c>
      <c r="B1" s="572"/>
      <c r="C1" s="572"/>
      <c r="D1" s="572"/>
      <c r="E1" s="572"/>
      <c r="F1" s="572"/>
      <c r="G1" s="572"/>
      <c r="I1" s="146" t="s">
        <v>74</v>
      </c>
    </row>
    <row r="2" spans="1:12">
      <c r="A2" s="1"/>
      <c r="B2" s="1"/>
      <c r="C2" s="1"/>
      <c r="D2" s="1"/>
      <c r="E2" s="1"/>
      <c r="F2" s="1"/>
      <c r="G2" s="1"/>
      <c r="I2" s="404" t="s">
        <v>219</v>
      </c>
      <c r="J2" s="404" t="s">
        <v>216</v>
      </c>
      <c r="K2" s="408" t="s">
        <v>207</v>
      </c>
      <c r="L2" s="408" t="s">
        <v>212</v>
      </c>
    </row>
    <row r="3" spans="1:12">
      <c r="I3" s="40" t="s">
        <v>84</v>
      </c>
      <c r="J3" s="405">
        <v>169938</v>
      </c>
      <c r="K3" s="40" t="s">
        <v>84</v>
      </c>
      <c r="L3" s="409">
        <v>164856</v>
      </c>
    </row>
    <row r="4" spans="1:12">
      <c r="I4" s="18" t="s">
        <v>86</v>
      </c>
      <c r="J4" s="405">
        <v>116297</v>
      </c>
      <c r="K4" s="18" t="s">
        <v>86</v>
      </c>
      <c r="L4" s="409">
        <v>116239</v>
      </c>
    </row>
    <row r="5" spans="1:12">
      <c r="I5" s="18" t="s">
        <v>87</v>
      </c>
      <c r="J5" s="405">
        <v>102504</v>
      </c>
      <c r="K5" s="18" t="s">
        <v>87</v>
      </c>
      <c r="L5" s="409">
        <v>95541</v>
      </c>
    </row>
    <row r="6" spans="1:12">
      <c r="I6" s="18" t="s">
        <v>115</v>
      </c>
      <c r="J6" s="405">
        <v>85292</v>
      </c>
      <c r="K6" s="18" t="s">
        <v>115</v>
      </c>
      <c r="L6" s="409">
        <v>85297</v>
      </c>
    </row>
    <row r="7" spans="1:12">
      <c r="I7" s="18" t="s">
        <v>105</v>
      </c>
      <c r="J7" s="405">
        <v>83449</v>
      </c>
      <c r="K7" s="18" t="s">
        <v>105</v>
      </c>
      <c r="L7" s="409">
        <v>91250</v>
      </c>
    </row>
    <row r="8" spans="1:12">
      <c r="I8" s="18" t="s">
        <v>113</v>
      </c>
      <c r="J8" s="405">
        <v>77194</v>
      </c>
      <c r="K8" s="18" t="s">
        <v>113</v>
      </c>
      <c r="L8" s="409">
        <v>71796</v>
      </c>
    </row>
    <row r="9" spans="1:12">
      <c r="I9" s="18" t="s">
        <v>107</v>
      </c>
      <c r="J9" s="405">
        <v>66282</v>
      </c>
      <c r="K9" s="18" t="s">
        <v>107</v>
      </c>
      <c r="L9" s="409">
        <v>55449</v>
      </c>
    </row>
    <row r="10" spans="1:12">
      <c r="I10" s="18" t="s">
        <v>108</v>
      </c>
      <c r="J10" s="405">
        <v>51646</v>
      </c>
      <c r="K10" s="18" t="s">
        <v>108</v>
      </c>
      <c r="L10" s="409">
        <v>46708</v>
      </c>
    </row>
    <row r="11" spans="1:12">
      <c r="I11" s="18" t="s">
        <v>153</v>
      </c>
      <c r="J11" s="405">
        <v>48838</v>
      </c>
      <c r="K11" s="18" t="s">
        <v>153</v>
      </c>
      <c r="L11" s="409">
        <v>50341</v>
      </c>
    </row>
    <row r="12" spans="1:12" ht="14.25" thickBot="1">
      <c r="I12" s="18" t="s">
        <v>109</v>
      </c>
      <c r="J12" s="406">
        <v>48281</v>
      </c>
      <c r="K12" s="18" t="s">
        <v>109</v>
      </c>
      <c r="L12" s="410">
        <v>64082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228</v>
      </c>
      <c r="J13" s="443">
        <v>1195148</v>
      </c>
      <c r="K13" s="35" t="s">
        <v>8</v>
      </c>
      <c r="L13" s="174">
        <v>1215893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9</v>
      </c>
      <c r="J22" s="4"/>
      <c r="L22" s="22"/>
    </row>
    <row r="23" spans="9:14">
      <c r="I23" s="457" t="s">
        <v>223</v>
      </c>
      <c r="K23" s="480" t="s">
        <v>224</v>
      </c>
      <c r="L23" s="22" t="s">
        <v>70</v>
      </c>
      <c r="M23" s="8"/>
    </row>
    <row r="24" spans="9:14">
      <c r="I24" s="405">
        <f t="shared" ref="I24:I33" si="0">SUM(J3)</f>
        <v>169938</v>
      </c>
      <c r="J24" s="40" t="s">
        <v>84</v>
      </c>
      <c r="K24" s="405">
        <f>SUM(I24)</f>
        <v>169938</v>
      </c>
      <c r="L24" s="517">
        <v>167438</v>
      </c>
      <c r="M24" s="141"/>
      <c r="N24" s="1"/>
    </row>
    <row r="25" spans="9:14">
      <c r="I25" s="405">
        <f t="shared" si="0"/>
        <v>116297</v>
      </c>
      <c r="J25" s="18" t="s">
        <v>86</v>
      </c>
      <c r="K25" s="405">
        <f t="shared" ref="K25:K33" si="1">SUM(I25)</f>
        <v>116297</v>
      </c>
      <c r="L25" s="517">
        <v>123574</v>
      </c>
      <c r="M25" s="177"/>
      <c r="N25" s="1"/>
    </row>
    <row r="26" spans="9:14">
      <c r="I26" s="405">
        <f t="shared" si="0"/>
        <v>102504</v>
      </c>
      <c r="J26" s="18" t="s">
        <v>87</v>
      </c>
      <c r="K26" s="405">
        <f t="shared" si="1"/>
        <v>102504</v>
      </c>
      <c r="L26" s="517">
        <v>98031</v>
      </c>
      <c r="M26" s="141"/>
      <c r="N26" s="1"/>
    </row>
    <row r="27" spans="9:14">
      <c r="I27" s="405">
        <f t="shared" si="0"/>
        <v>85292</v>
      </c>
      <c r="J27" s="18" t="s">
        <v>115</v>
      </c>
      <c r="K27" s="405">
        <f t="shared" si="1"/>
        <v>85292</v>
      </c>
      <c r="L27" s="517">
        <v>85370</v>
      </c>
      <c r="M27" s="141"/>
      <c r="N27" s="1"/>
    </row>
    <row r="28" spans="9:14">
      <c r="I28" s="405">
        <f t="shared" si="0"/>
        <v>83449</v>
      </c>
      <c r="J28" s="18" t="s">
        <v>105</v>
      </c>
      <c r="K28" s="405">
        <f t="shared" si="1"/>
        <v>83449</v>
      </c>
      <c r="L28" s="517">
        <v>86602</v>
      </c>
      <c r="M28" s="141"/>
      <c r="N28" s="2"/>
    </row>
    <row r="29" spans="9:14">
      <c r="I29" s="405">
        <f t="shared" si="0"/>
        <v>77194</v>
      </c>
      <c r="J29" s="18" t="s">
        <v>113</v>
      </c>
      <c r="K29" s="405">
        <f t="shared" si="1"/>
        <v>77194</v>
      </c>
      <c r="L29" s="517">
        <v>85928</v>
      </c>
      <c r="M29" s="141"/>
      <c r="N29" s="1"/>
    </row>
    <row r="30" spans="9:14">
      <c r="I30" s="405">
        <f t="shared" si="0"/>
        <v>66282</v>
      </c>
      <c r="J30" s="18" t="s">
        <v>107</v>
      </c>
      <c r="K30" s="405">
        <f t="shared" si="1"/>
        <v>66282</v>
      </c>
      <c r="L30" s="517">
        <v>70604</v>
      </c>
      <c r="M30" s="141"/>
      <c r="N30" s="1"/>
    </row>
    <row r="31" spans="9:14">
      <c r="I31" s="405">
        <f t="shared" si="0"/>
        <v>51646</v>
      </c>
      <c r="J31" s="18" t="s">
        <v>108</v>
      </c>
      <c r="K31" s="405">
        <f t="shared" si="1"/>
        <v>51646</v>
      </c>
      <c r="L31" s="517">
        <v>50253</v>
      </c>
      <c r="M31" s="141"/>
      <c r="N31" s="1"/>
    </row>
    <row r="32" spans="9:14">
      <c r="I32" s="405">
        <f t="shared" si="0"/>
        <v>48838</v>
      </c>
      <c r="J32" s="18" t="s">
        <v>153</v>
      </c>
      <c r="K32" s="405">
        <f t="shared" si="1"/>
        <v>48838</v>
      </c>
      <c r="L32" s="517">
        <v>50512</v>
      </c>
      <c r="M32" s="141"/>
      <c r="N32" s="37"/>
    </row>
    <row r="33" spans="8:14">
      <c r="I33" s="405">
        <f t="shared" si="0"/>
        <v>48281</v>
      </c>
      <c r="J33" s="18" t="s">
        <v>109</v>
      </c>
      <c r="K33" s="405">
        <f t="shared" si="1"/>
        <v>48281</v>
      </c>
      <c r="L33" s="518">
        <v>47944</v>
      </c>
      <c r="M33" s="141"/>
      <c r="N33" s="37"/>
    </row>
    <row r="34" spans="8:14" ht="14.25" thickBot="1">
      <c r="H34" s="8"/>
      <c r="I34" s="171">
        <f>SUM(J13-(I24+I25+I26+I27+I28+I29+I30+I31+I32+I33))</f>
        <v>345427</v>
      </c>
      <c r="J34" s="108" t="s">
        <v>131</v>
      </c>
      <c r="K34" s="171">
        <f>SUM(I34)</f>
        <v>345427</v>
      </c>
      <c r="L34" s="171" t="s">
        <v>85</v>
      </c>
    </row>
    <row r="35" spans="8:14" ht="15.75" thickTop="1" thickBot="1">
      <c r="H35" s="8"/>
      <c r="I35" s="460">
        <f>SUM(I24:I34)</f>
        <v>1195148</v>
      </c>
      <c r="J35" s="190" t="s">
        <v>8</v>
      </c>
      <c r="K35" s="172">
        <f>SUM(J13)</f>
        <v>1195148</v>
      </c>
      <c r="L35" s="192">
        <v>1232860</v>
      </c>
    </row>
    <row r="36" spans="8:14" ht="14.25" thickTop="1"/>
    <row r="37" spans="8:14">
      <c r="I37" s="457" t="s">
        <v>211</v>
      </c>
      <c r="J37" s="65"/>
      <c r="K37" s="480" t="s">
        <v>211</v>
      </c>
    </row>
    <row r="38" spans="8:14">
      <c r="I38" s="409">
        <f>SUM(L3)</f>
        <v>164856</v>
      </c>
      <c r="J38" s="40" t="s">
        <v>84</v>
      </c>
      <c r="K38" s="409">
        <f>SUM(I38)</f>
        <v>164856</v>
      </c>
    </row>
    <row r="39" spans="8:14">
      <c r="I39" s="409">
        <f t="shared" ref="I39:I47" si="2">SUM(L4)</f>
        <v>116239</v>
      </c>
      <c r="J39" s="18" t="s">
        <v>86</v>
      </c>
      <c r="K39" s="409">
        <f t="shared" ref="K39:K47" si="3">SUM(I39)</f>
        <v>116239</v>
      </c>
    </row>
    <row r="40" spans="8:14">
      <c r="I40" s="409">
        <f t="shared" si="2"/>
        <v>95541</v>
      </c>
      <c r="J40" s="18" t="s">
        <v>87</v>
      </c>
      <c r="K40" s="409">
        <f t="shared" si="3"/>
        <v>95541</v>
      </c>
    </row>
    <row r="41" spans="8:14">
      <c r="I41" s="409">
        <f t="shared" si="2"/>
        <v>85297</v>
      </c>
      <c r="J41" s="18" t="s">
        <v>115</v>
      </c>
      <c r="K41" s="409">
        <f t="shared" si="3"/>
        <v>85297</v>
      </c>
    </row>
    <row r="42" spans="8:14">
      <c r="I42" s="409">
        <f t="shared" si="2"/>
        <v>91250</v>
      </c>
      <c r="J42" s="18" t="s">
        <v>105</v>
      </c>
      <c r="K42" s="409">
        <f t="shared" si="3"/>
        <v>91250</v>
      </c>
    </row>
    <row r="43" spans="8:14">
      <c r="I43" s="409">
        <f>SUM(L8)</f>
        <v>71796</v>
      </c>
      <c r="J43" s="18" t="s">
        <v>113</v>
      </c>
      <c r="K43" s="409">
        <f t="shared" si="3"/>
        <v>71796</v>
      </c>
    </row>
    <row r="44" spans="8:14">
      <c r="I44" s="409">
        <f t="shared" si="2"/>
        <v>55449</v>
      </c>
      <c r="J44" s="18" t="s">
        <v>107</v>
      </c>
      <c r="K44" s="409">
        <f t="shared" si="3"/>
        <v>55449</v>
      </c>
    </row>
    <row r="45" spans="8:14">
      <c r="I45" s="409">
        <f>SUM(L10)</f>
        <v>46708</v>
      </c>
      <c r="J45" s="18" t="s">
        <v>108</v>
      </c>
      <c r="K45" s="409">
        <f t="shared" si="3"/>
        <v>46708</v>
      </c>
    </row>
    <row r="46" spans="8:14">
      <c r="I46" s="409">
        <f t="shared" si="2"/>
        <v>50341</v>
      </c>
      <c r="J46" s="18" t="s">
        <v>153</v>
      </c>
      <c r="K46" s="409">
        <f t="shared" si="3"/>
        <v>50341</v>
      </c>
      <c r="M46" s="8"/>
    </row>
    <row r="47" spans="8:14">
      <c r="I47" s="409">
        <f t="shared" si="2"/>
        <v>64082</v>
      </c>
      <c r="J47" s="18" t="s">
        <v>109</v>
      </c>
      <c r="K47" s="522">
        <f t="shared" si="3"/>
        <v>64082</v>
      </c>
      <c r="M47" s="8"/>
    </row>
    <row r="48" spans="8:14" ht="14.25" thickBot="1">
      <c r="I48" s="157">
        <f>SUM(L13-(I38+I39+I40+I41+I42+I43+I44+I45+I46+I47))</f>
        <v>374334</v>
      </c>
      <c r="J48" s="103" t="s">
        <v>131</v>
      </c>
      <c r="K48" s="157">
        <f>SUM(I48)</f>
        <v>374334</v>
      </c>
    </row>
    <row r="49" spans="1:12" ht="15" thickTop="1" thickBot="1">
      <c r="I49" s="515">
        <f>SUM(I38:I48)</f>
        <v>1215893</v>
      </c>
      <c r="J49" s="459" t="s">
        <v>195</v>
      </c>
      <c r="K49" s="173">
        <f>SUM(L13)</f>
        <v>1215893</v>
      </c>
      <c r="L49" s="8"/>
    </row>
    <row r="50" spans="1:12" ht="14.25" thickTop="1"/>
    <row r="51" spans="1:12">
      <c r="A51" s="40" t="s">
        <v>47</v>
      </c>
      <c r="B51" s="28" t="s">
        <v>49</v>
      </c>
      <c r="C51" s="12" t="s">
        <v>219</v>
      </c>
      <c r="D51" s="12" t="s">
        <v>207</v>
      </c>
      <c r="E51" s="28" t="s">
        <v>42</v>
      </c>
      <c r="F51" s="28" t="s">
        <v>50</v>
      </c>
      <c r="G51" s="28" t="s">
        <v>64</v>
      </c>
      <c r="I51" s="8"/>
    </row>
    <row r="52" spans="1:12">
      <c r="A52" s="28">
        <v>1</v>
      </c>
      <c r="B52" s="40" t="s">
        <v>84</v>
      </c>
      <c r="C52" s="6">
        <f t="shared" ref="C52:C61" si="4">SUM(J3)</f>
        <v>169938</v>
      </c>
      <c r="D52" s="6">
        <f t="shared" ref="D52:D61" si="5">SUM(I38)</f>
        <v>164856</v>
      </c>
      <c r="E52" s="41">
        <f t="shared" ref="E52:E61" si="6">SUM(K24/L24*100)</f>
        <v>101.49308997957453</v>
      </c>
      <c r="F52" s="41">
        <f t="shared" ref="F52:F62" si="7">SUM(C52/D52*100)</f>
        <v>103.08269034794002</v>
      </c>
      <c r="G52" s="40"/>
      <c r="I52" s="8"/>
      <c r="K52" s="8"/>
    </row>
    <row r="53" spans="1:12">
      <c r="A53" s="28">
        <v>2</v>
      </c>
      <c r="B53" s="18" t="s">
        <v>86</v>
      </c>
      <c r="C53" s="6">
        <f t="shared" si="4"/>
        <v>116297</v>
      </c>
      <c r="D53" s="6">
        <f t="shared" si="5"/>
        <v>116239</v>
      </c>
      <c r="E53" s="41">
        <f t="shared" si="6"/>
        <v>94.111220806965861</v>
      </c>
      <c r="F53" s="41">
        <f t="shared" si="7"/>
        <v>100.04989719457325</v>
      </c>
      <c r="G53" s="40"/>
      <c r="I53" s="8"/>
    </row>
    <row r="54" spans="1:12">
      <c r="A54" s="28">
        <v>3</v>
      </c>
      <c r="B54" s="18" t="s">
        <v>87</v>
      </c>
      <c r="C54" s="6">
        <f t="shared" si="4"/>
        <v>102504</v>
      </c>
      <c r="D54" s="6">
        <f t="shared" si="5"/>
        <v>95541</v>
      </c>
      <c r="E54" s="41">
        <f t="shared" si="6"/>
        <v>104.5628423661903</v>
      </c>
      <c r="F54" s="41">
        <f t="shared" si="7"/>
        <v>107.28797060947657</v>
      </c>
      <c r="G54" s="40"/>
      <c r="I54" s="8"/>
    </row>
    <row r="55" spans="1:12" s="58" customFormat="1">
      <c r="A55" s="249">
        <v>4</v>
      </c>
      <c r="B55" s="18" t="s">
        <v>115</v>
      </c>
      <c r="C55" s="452">
        <f t="shared" si="4"/>
        <v>85292</v>
      </c>
      <c r="D55" s="452">
        <f t="shared" si="5"/>
        <v>85297</v>
      </c>
      <c r="E55" s="230">
        <f t="shared" si="6"/>
        <v>99.908633009253833</v>
      </c>
      <c r="F55" s="230">
        <f t="shared" si="7"/>
        <v>99.99413812912529</v>
      </c>
      <c r="G55" s="407"/>
    </row>
    <row r="56" spans="1:12">
      <c r="A56" s="28">
        <v>5</v>
      </c>
      <c r="B56" s="18" t="s">
        <v>105</v>
      </c>
      <c r="C56" s="6">
        <f t="shared" si="4"/>
        <v>83449</v>
      </c>
      <c r="D56" s="452">
        <f t="shared" si="5"/>
        <v>91250</v>
      </c>
      <c r="E56" s="41">
        <f t="shared" si="6"/>
        <v>96.359206484838694</v>
      </c>
      <c r="F56" s="41">
        <f t="shared" si="7"/>
        <v>91.450958904109598</v>
      </c>
      <c r="G56" s="40"/>
    </row>
    <row r="57" spans="1:12">
      <c r="A57" s="28">
        <v>6</v>
      </c>
      <c r="B57" s="18" t="s">
        <v>113</v>
      </c>
      <c r="C57" s="6">
        <f t="shared" si="4"/>
        <v>77194</v>
      </c>
      <c r="D57" s="6">
        <f t="shared" si="5"/>
        <v>71796</v>
      </c>
      <c r="E57" s="41">
        <f t="shared" si="6"/>
        <v>89.835676380225308</v>
      </c>
      <c r="F57" s="41">
        <f t="shared" si="7"/>
        <v>107.51852470889742</v>
      </c>
      <c r="G57" s="40"/>
    </row>
    <row r="58" spans="1:12" s="58" customFormat="1">
      <c r="A58" s="249">
        <v>7</v>
      </c>
      <c r="B58" s="18" t="s">
        <v>107</v>
      </c>
      <c r="C58" s="452">
        <f t="shared" si="4"/>
        <v>66282</v>
      </c>
      <c r="D58" s="452">
        <f t="shared" si="5"/>
        <v>55449</v>
      </c>
      <c r="E58" s="230">
        <f t="shared" si="6"/>
        <v>93.878533794119306</v>
      </c>
      <c r="F58" s="230">
        <f t="shared" si="7"/>
        <v>119.53687171995888</v>
      </c>
      <c r="G58" s="407"/>
    </row>
    <row r="59" spans="1:12">
      <c r="A59" s="28">
        <v>8</v>
      </c>
      <c r="B59" s="18" t="s">
        <v>108</v>
      </c>
      <c r="C59" s="6">
        <f t="shared" si="4"/>
        <v>51646</v>
      </c>
      <c r="D59" s="6">
        <f t="shared" si="5"/>
        <v>46708</v>
      </c>
      <c r="E59" s="41">
        <f t="shared" si="6"/>
        <v>102.7719738125087</v>
      </c>
      <c r="F59" s="41">
        <f t="shared" si="7"/>
        <v>110.57206474265651</v>
      </c>
      <c r="G59" s="40"/>
    </row>
    <row r="60" spans="1:12">
      <c r="A60" s="28">
        <v>9</v>
      </c>
      <c r="B60" s="18" t="s">
        <v>153</v>
      </c>
      <c r="C60" s="6">
        <f t="shared" si="4"/>
        <v>48838</v>
      </c>
      <c r="D60" s="6">
        <f t="shared" si="5"/>
        <v>50341</v>
      </c>
      <c r="E60" s="41">
        <f t="shared" si="6"/>
        <v>96.685936015204305</v>
      </c>
      <c r="F60" s="41">
        <f t="shared" si="7"/>
        <v>97.014362050813446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48281</v>
      </c>
      <c r="D61" s="111">
        <f t="shared" si="5"/>
        <v>64082</v>
      </c>
      <c r="E61" s="102">
        <f t="shared" si="6"/>
        <v>100.70290338728516</v>
      </c>
      <c r="F61" s="102">
        <f t="shared" si="7"/>
        <v>75.34252988358665</v>
      </c>
      <c r="G61" s="103"/>
    </row>
    <row r="62" spans="1:12" ht="14.25" thickTop="1">
      <c r="A62" s="188"/>
      <c r="B62" s="161" t="s">
        <v>82</v>
      </c>
      <c r="C62" s="189">
        <f>SUM(J13)</f>
        <v>1195148</v>
      </c>
      <c r="D62" s="189">
        <f>SUM(L13)</f>
        <v>1215893</v>
      </c>
      <c r="E62" s="191">
        <f>SUM(C62/L35)*100</f>
        <v>96.941096312638905</v>
      </c>
      <c r="F62" s="191">
        <f t="shared" si="7"/>
        <v>98.293846580250062</v>
      </c>
      <c r="G62" s="198">
        <v>64.599999999999994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2020-02-07T02:42:57Z</cp:lastPrinted>
  <dcterms:created xsi:type="dcterms:W3CDTF">2004-08-12T01:21:30Z</dcterms:created>
  <dcterms:modified xsi:type="dcterms:W3CDTF">2020-02-17T00:43:15Z</dcterms:modified>
</cp:coreProperties>
</file>