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<sst xmlns="http://schemas.openxmlformats.org/spreadsheetml/2006/main" count="1318" uniqueCount="237">
  <si>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</si>
  <si>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</si>
  <si>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</si>
  <si>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</si>
  <si>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</si>
  <si>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</si>
  <si>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</si>
  <si>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</si>
  <si>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</si>
  <si>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</si>
  <si>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</si>
  <si>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</si>
  <si>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</si>
  <si>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</si>
  <si>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</si>
  <si>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</si>
  <si>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</si>
  <si>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</si>
  <si>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</si>
  <si>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</si>
  <si>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</si>
  <si>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</si>
  <si>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</si>
  <si>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</si>
  <si>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</si>
  <si>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</si>
  <si>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</si>
  <si>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</si>
  <si>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</si>
  <si>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</si>
  <si>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</si>
  <si>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</si>
  <si>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</si>
  <si>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</si>
  <si>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</si>
  <si>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</si>
  <si>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</si>
  <si>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</si>
  <si>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</si>
  <si>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</si>
  <si>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</si>
  <si>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</si>
  <si>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</si>
  <si>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</si>
  <si>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</si>
  <si>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</si>
  <si>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</si>
  <si>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</si>
  <si>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</si>
  <si>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</si>
  <si>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</si>
  <si>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</si>
  <si>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</si>
  <si>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</si>
  <si>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</si>
  <si>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</si>
  <si>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</si>
  <si>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</si>
  <si>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</si>
  <si>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</si>
  <si>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</si>
  <si>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</si>
  <si>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</si>
  <si>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</si>
  <si>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</si>
  <si>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</si>
  <si>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</si>
  <si>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</si>
  <si>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</si>
  <si>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</si>
  <si>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</si>
  <si>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</si>
  <si>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</si>
  <si>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</si>
  <si>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</si>
  <si>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</si>
  <si>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</si>
  <si>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</si>
  <si>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</si>
  <si>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</si>
  <si>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</si>
  <si>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</si>
  <si>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</si>
  <si>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</si>
  <si>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</si>
  <si>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</si>
  <si>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</si>
  <si>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</si>
  <si>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</si>
  <si>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</si>
  <si>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</si>
  <si>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</si>
  <si>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</si>
  <si>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</si>
  <si>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</si>
  <si>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</si>
  <si>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</si>
  <si>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</si>
  <si>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</si>
  <si>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</si>
  <si>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</si>
  <si>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</si>
  <si>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</si>
  <si>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</si>
  <si>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</si>
  <si>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</si>
  <si>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</si>
  <si>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</si>
  <si>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</si>
  <si>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</si>
  <si>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</si>
  <si>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</si>
  <si>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</si>
  <si>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</si>
  <si>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</si>
  <si>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</si>
  <si>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</si>
  <si>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</si>
  <si>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</si>
  <si>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</si>
  <si>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</si>
  <si>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</si>
  <si>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</si>
  <si>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</si>
  <si>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</si>
  <si>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</si>
  <si>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</si>
  <si>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</si>
  <si>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</si>
  <si>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</si>
  <si>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</si>
  <si>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</si>
  <si>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</si>
  <si>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</si>
  <si>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</si>
  <si>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</si>
  <si>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</si>
  <si>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</si>
  <si>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</si>
  <si>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</si>
  <si>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</si>
  <si>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</si>
  <si>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</si>
  <si>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</si>
  <si>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</si>
  <si>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</si>
  <si>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</si>
  <si>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</si>
  <si>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</si>
  <si>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</si>
  <si>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</si>
  <si>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</si>
  <si>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</si>
  <si>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</si>
  <si>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</si>
  <si>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</si>
  <si>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</si>
  <si>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</si>
  <si>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</si>
  <si>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</si>
  <si>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</si>
  <si>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</si>
  <si>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</si>
  <si>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</si>
  <si>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</si>
  <si>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</si>
  <si>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</si>
  <si>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</si>
  <si>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</si>
  <si>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</si>
  <si>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</si>
  <si>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</si>
  <si>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</si>
  <si>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</si>
  <si>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</si>
  <si>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</si>
  <si>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</si>
  <si>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</si>
  <si>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</si>
  <si>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</si>
  <si>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</si>
  <si>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</si>
  <si>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</si>
  <si>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</si>
  <si>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</si>
  <si>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</si>
  <si>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</si>
  <si>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</si>
  <si>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</si>
  <si>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</si>
  <si>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</si>
  <si>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</si>
  <si>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</si>
  <si>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</si>
  <si>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</si>
  <si>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</si>
  <si>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</si>
  <si>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</si>
  <si>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</si>
  <si>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</si>
  <si>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</si>
  <si>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</si>
  <si>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</si>
  <si>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</si>
  <si>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</si>
  <si>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</si>
  <si>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</si>
  <si>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</si>
  <si>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</si>
  <si>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</si>
  <si>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</si>
  <si>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</si>
  <si>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</si>
  <si>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</si>
  <si>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</si>
  <si>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</si>
  <si>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</si>
  <si>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</si>
  <si>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</si>
  <si>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</si>
  <si>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</si>
  <si>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</si>
  <si>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</si>
  <si>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</si>
  <si>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</si>
  <si>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2，957　㎡</t>
    <phoneticPr fontId="2"/>
  </si>
  <si>
    <t>雑穀</t>
    <rPh sb="0" eb="2">
      <t>ザッコク</t>
    </rPh>
    <phoneticPr fontId="2"/>
  </si>
  <si>
    <t>米</t>
    <rPh sb="0" eb="1">
      <t>コメ</t>
    </rPh>
    <phoneticPr fontId="2"/>
  </si>
  <si>
    <t>令和元年11月</t>
    <rPh sb="0" eb="1">
      <t>レイ</t>
    </rPh>
    <rPh sb="1" eb="2">
      <t>ワ</t>
    </rPh>
    <rPh sb="2" eb="4">
      <t>ガンネン</t>
    </rPh>
    <rPh sb="6" eb="7">
      <t>ガツ</t>
    </rPh>
    <phoneticPr fontId="2"/>
  </si>
  <si>
    <t>令和元年11月所管面（1～3類）</t>
    <rPh sb="0" eb="1">
      <t>レイ</t>
    </rPh>
    <rPh sb="1" eb="2">
      <t>ワ</t>
    </rPh>
    <rPh sb="2" eb="4">
      <t>ガンネン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</si>
  <si>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94，202  m</t>
    </r>
    <r>
      <rPr>
        <sz val="8"/>
        <rFont val="ＭＳ Ｐゴシック"/>
        <family val="3"/>
        <charset val="128"/>
      </rPr>
      <t>3</t>
    </r>
    <phoneticPr fontId="2"/>
  </si>
  <si>
    <t>8，709  ㎡</t>
    <phoneticPr fontId="2"/>
  </si>
  <si>
    <t>　　　　　　　　　　　　　　　　令和元年11月末上位10品目入庫高(県合計）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</si>
  <si>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令和元年11月末上位１０品目保管残高（県合計）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8" eb="19">
      <t>ガツ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</si>
  <si>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合計</t>
    <phoneticPr fontId="2"/>
  </si>
  <si>
    <t>金属製品</t>
    <rPh sb="0" eb="2">
      <t>キンゾク</t>
    </rPh>
    <rPh sb="2" eb="4">
      <t>セイヒン</t>
    </rPh>
    <phoneticPr fontId="2"/>
  </si>
  <si>
    <t>米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</si>
</sst>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7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" fillId="0" borderId="40" xfId="1" applyBorder="1"/>
    <xf numFmtId="0" fontId="0" fillId="0" borderId="2" xfId="0" applyFont="1" applyBorder="1"/>
    <xf numFmtId="179" fontId="1" fillId="0" borderId="42" xfId="1" applyNumberFormat="1" applyBorder="1"/>
    <xf numFmtId="179" fontId="0" fillId="0" borderId="11" xfId="1" applyNumberFormat="1" applyFont="1" applyBorder="1"/>
    <xf numFmtId="38" fontId="1" fillId="0" borderId="39" xfId="1" applyBorder="1"/>
    <xf numFmtId="38" fontId="1" fillId="0" borderId="40" xfId="1" applyFill="1" applyBorder="1"/>
    <xf numFmtId="0" fontId="0" fillId="0" borderId="9" xfId="0" applyBorder="1"/>
    <xf numFmtId="38" fontId="1" fillId="0" borderId="10" xfId="1" applyFont="1" applyBorder="1"/>
    <xf numFmtId="38" fontId="1" fillId="0" borderId="38" xfId="1" applyBorder="1"/>
    <xf numFmtId="0" fontId="1" fillId="0" borderId="38" xfId="0" applyFont="1" applyFill="1" applyBorder="1"/>
    <xf numFmtId="0" fontId="11" fillId="0" borderId="38" xfId="0" applyFont="1" applyFill="1" applyBorder="1"/>
    <xf numFmtId="38" fontId="0" fillId="0" borderId="9" xfId="1" applyFont="1" applyBorder="1"/>
    <xf numFmtId="38" fontId="0" fillId="0" borderId="9" xfId="1" applyFont="1" applyFill="1" applyBorder="1"/>
    <xf numFmtId="38" fontId="1" fillId="0" borderId="43" xfId="1" applyFill="1" applyBorder="1"/>
    <xf numFmtId="38" fontId="1" fillId="0" borderId="21" xfId="1" applyBorder="1"/>
    <xf numFmtId="0" fontId="1" fillId="0" borderId="2" xfId="0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53408"/>
        <c:axId val="418749488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240.8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53408"/>
        <c:axId val="418749488"/>
      </c:lineChart>
      <c:catAx>
        <c:axId val="4187534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18749488"/>
        <c:crosses val="autoZero"/>
        <c:auto val="1"/>
        <c:lblAlgn val="ctr"/>
        <c:lblOffset val="100"/>
        <c:tickLblSkip val="1"/>
        <c:noMultiLvlLbl val="0"/>
      </c:catAx>
      <c:valAx>
        <c:axId val="41874948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75340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雑品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20485</c:v>
                </c:pt>
                <c:pt idx="1">
                  <c:v>16714</c:v>
                </c:pt>
                <c:pt idx="2">
                  <c:v>8580</c:v>
                </c:pt>
                <c:pt idx="3">
                  <c:v>5055</c:v>
                </c:pt>
                <c:pt idx="4">
                  <c:v>3881</c:v>
                </c:pt>
                <c:pt idx="5">
                  <c:v>2780</c:v>
                </c:pt>
                <c:pt idx="6">
                  <c:v>2245</c:v>
                </c:pt>
                <c:pt idx="7">
                  <c:v>2096</c:v>
                </c:pt>
                <c:pt idx="8">
                  <c:v>1843</c:v>
                </c:pt>
                <c:pt idx="9">
                  <c:v>1418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雑品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28753</c:v>
                </c:pt>
                <c:pt idx="1">
                  <c:v>20277</c:v>
                </c:pt>
                <c:pt idx="2">
                  <c:v>4786</c:v>
                </c:pt>
                <c:pt idx="3">
                  <c:v>5175</c:v>
                </c:pt>
                <c:pt idx="4">
                  <c:v>3283</c:v>
                </c:pt>
                <c:pt idx="5">
                  <c:v>1154</c:v>
                </c:pt>
                <c:pt idx="6">
                  <c:v>2541</c:v>
                </c:pt>
                <c:pt idx="7">
                  <c:v>1889</c:v>
                </c:pt>
                <c:pt idx="8">
                  <c:v>1084</c:v>
                </c:pt>
                <c:pt idx="9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628592"/>
        <c:axId val="443630552"/>
      </c:barChart>
      <c:catAx>
        <c:axId val="44362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30552"/>
        <c:crosses val="autoZero"/>
        <c:auto val="1"/>
        <c:lblAlgn val="ctr"/>
        <c:lblOffset val="100"/>
        <c:noMultiLvlLbl val="0"/>
      </c:catAx>
      <c:valAx>
        <c:axId val="44363055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285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54490</c:v>
                </c:pt>
                <c:pt idx="1">
                  <c:v>16784</c:v>
                </c:pt>
                <c:pt idx="2">
                  <c:v>14597</c:v>
                </c:pt>
                <c:pt idx="3">
                  <c:v>10020</c:v>
                </c:pt>
                <c:pt idx="4">
                  <c:v>9630</c:v>
                </c:pt>
                <c:pt idx="5">
                  <c:v>8798</c:v>
                </c:pt>
                <c:pt idx="6">
                  <c:v>6631</c:v>
                </c:pt>
                <c:pt idx="7">
                  <c:v>3024</c:v>
                </c:pt>
                <c:pt idx="8">
                  <c:v>2501</c:v>
                </c:pt>
                <c:pt idx="9">
                  <c:v>1717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-3.78790861369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97004786165794E-3"/>
                  <c:y val="-2.2727570985445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65441</c:v>
                </c:pt>
                <c:pt idx="1">
                  <c:v>13791</c:v>
                </c:pt>
                <c:pt idx="2">
                  <c:v>15546</c:v>
                </c:pt>
                <c:pt idx="3">
                  <c:v>10205</c:v>
                </c:pt>
                <c:pt idx="4">
                  <c:v>47728</c:v>
                </c:pt>
                <c:pt idx="5">
                  <c:v>12319</c:v>
                </c:pt>
                <c:pt idx="6">
                  <c:v>9495</c:v>
                </c:pt>
                <c:pt idx="7">
                  <c:v>4569</c:v>
                </c:pt>
                <c:pt idx="8">
                  <c:v>1989</c:v>
                </c:pt>
                <c:pt idx="9">
                  <c:v>2028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629768"/>
        <c:axId val="443630160"/>
      </c:barChart>
      <c:catAx>
        <c:axId val="443629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30160"/>
        <c:crosses val="autoZero"/>
        <c:auto val="1"/>
        <c:lblAlgn val="ctr"/>
        <c:lblOffset val="100"/>
        <c:noMultiLvlLbl val="0"/>
      </c:catAx>
      <c:valAx>
        <c:axId val="4436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29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-1.1628212171152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91489361702126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24502</c:v>
                </c:pt>
                <c:pt idx="1">
                  <c:v>19832</c:v>
                </c:pt>
                <c:pt idx="2">
                  <c:v>18837</c:v>
                </c:pt>
                <c:pt idx="3">
                  <c:v>18325</c:v>
                </c:pt>
                <c:pt idx="4">
                  <c:v>17241</c:v>
                </c:pt>
                <c:pt idx="5">
                  <c:v>15272</c:v>
                </c:pt>
                <c:pt idx="6">
                  <c:v>13894</c:v>
                </c:pt>
                <c:pt idx="7">
                  <c:v>9888</c:v>
                </c:pt>
                <c:pt idx="8">
                  <c:v>8128</c:v>
                </c:pt>
                <c:pt idx="9">
                  <c:v>7593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1476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73049645390201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638297872340425E-2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21301</c:v>
                </c:pt>
                <c:pt idx="1">
                  <c:v>18954</c:v>
                </c:pt>
                <c:pt idx="2">
                  <c:v>12621</c:v>
                </c:pt>
                <c:pt idx="3">
                  <c:v>17518</c:v>
                </c:pt>
                <c:pt idx="4">
                  <c:v>12349</c:v>
                </c:pt>
                <c:pt idx="5">
                  <c:v>16942</c:v>
                </c:pt>
                <c:pt idx="6">
                  <c:v>12753</c:v>
                </c:pt>
                <c:pt idx="7">
                  <c:v>10793</c:v>
                </c:pt>
                <c:pt idx="8">
                  <c:v>10684</c:v>
                </c:pt>
                <c:pt idx="9">
                  <c:v>9367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43630944"/>
        <c:axId val="443631336"/>
      </c:barChart>
      <c:catAx>
        <c:axId val="44363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31336"/>
        <c:crosses val="autoZero"/>
        <c:auto val="1"/>
        <c:lblAlgn val="ctr"/>
        <c:lblOffset val="100"/>
        <c:noMultiLvlLbl val="0"/>
      </c:catAx>
      <c:valAx>
        <c:axId val="4436313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30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30370</c:v>
                </c:pt>
                <c:pt idx="1">
                  <c:v>8021</c:v>
                </c:pt>
                <c:pt idx="2">
                  <c:v>6697</c:v>
                </c:pt>
                <c:pt idx="3">
                  <c:v>4467</c:v>
                </c:pt>
                <c:pt idx="4">
                  <c:v>3958</c:v>
                </c:pt>
                <c:pt idx="5">
                  <c:v>2502</c:v>
                </c:pt>
                <c:pt idx="6">
                  <c:v>879</c:v>
                </c:pt>
                <c:pt idx="7">
                  <c:v>728</c:v>
                </c:pt>
                <c:pt idx="8">
                  <c:v>404</c:v>
                </c:pt>
                <c:pt idx="9">
                  <c:v>368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4259688127219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33166</c:v>
                </c:pt>
                <c:pt idx="1">
                  <c:v>3847</c:v>
                </c:pt>
                <c:pt idx="2">
                  <c:v>1821</c:v>
                </c:pt>
                <c:pt idx="3">
                  <c:v>3092</c:v>
                </c:pt>
                <c:pt idx="4">
                  <c:v>775</c:v>
                </c:pt>
                <c:pt idx="5">
                  <c:v>720</c:v>
                </c:pt>
                <c:pt idx="6">
                  <c:v>836</c:v>
                </c:pt>
                <c:pt idx="7">
                  <c:v>244</c:v>
                </c:pt>
                <c:pt idx="8">
                  <c:v>373</c:v>
                </c:pt>
                <c:pt idx="9">
                  <c:v>3847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624672"/>
        <c:axId val="445073984"/>
      </c:barChart>
      <c:catAx>
        <c:axId val="44362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3984"/>
        <c:crosses val="autoZero"/>
        <c:auto val="1"/>
        <c:lblAlgn val="ctr"/>
        <c:lblOffset val="100"/>
        <c:noMultiLvlLbl val="0"/>
      </c:catAx>
      <c:valAx>
        <c:axId val="4450739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2467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20019</c:v>
                </c:pt>
                <c:pt idx="1">
                  <c:v>19681</c:v>
                </c:pt>
                <c:pt idx="2">
                  <c:v>17131</c:v>
                </c:pt>
                <c:pt idx="3">
                  <c:v>7827</c:v>
                </c:pt>
                <c:pt idx="4">
                  <c:v>6700</c:v>
                </c:pt>
                <c:pt idx="5">
                  <c:v>6136</c:v>
                </c:pt>
                <c:pt idx="6">
                  <c:v>4086</c:v>
                </c:pt>
                <c:pt idx="7">
                  <c:v>3858</c:v>
                </c:pt>
                <c:pt idx="8">
                  <c:v>2400</c:v>
                </c:pt>
                <c:pt idx="9">
                  <c:v>1275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055014776697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493438320209652E-3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27651366413846E-3"/>
                  <c:y val="1.842786600827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-3.8296484125925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27428</c:v>
                </c:pt>
                <c:pt idx="1">
                  <c:v>24438</c:v>
                </c:pt>
                <c:pt idx="2">
                  <c:v>16029</c:v>
                </c:pt>
                <c:pt idx="3">
                  <c:v>7765</c:v>
                </c:pt>
                <c:pt idx="4">
                  <c:v>7498</c:v>
                </c:pt>
                <c:pt idx="5">
                  <c:v>7297</c:v>
                </c:pt>
                <c:pt idx="6">
                  <c:v>5168</c:v>
                </c:pt>
                <c:pt idx="7">
                  <c:v>2991</c:v>
                </c:pt>
                <c:pt idx="8">
                  <c:v>3800</c:v>
                </c:pt>
                <c:pt idx="9">
                  <c:v>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1240"/>
        <c:axId val="445068496"/>
      </c:barChart>
      <c:catAx>
        <c:axId val="445071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68496"/>
        <c:crosses val="autoZero"/>
        <c:auto val="1"/>
        <c:lblAlgn val="ctr"/>
        <c:lblOffset val="100"/>
        <c:noMultiLvlLbl val="0"/>
      </c:catAx>
      <c:valAx>
        <c:axId val="44506849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12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11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金属製品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78940</c:v>
                </c:pt>
                <c:pt idx="1">
                  <c:v>28868</c:v>
                </c:pt>
                <c:pt idx="2">
                  <c:v>18829</c:v>
                </c:pt>
                <c:pt idx="3">
                  <c:v>15591</c:v>
                </c:pt>
                <c:pt idx="4">
                  <c:v>14316</c:v>
                </c:pt>
                <c:pt idx="5">
                  <c:v>13445</c:v>
                </c:pt>
                <c:pt idx="6">
                  <c:v>10936</c:v>
                </c:pt>
                <c:pt idx="7">
                  <c:v>6861</c:v>
                </c:pt>
                <c:pt idx="8">
                  <c:v>6756</c:v>
                </c:pt>
                <c:pt idx="9">
                  <c:v>4035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-3.5847938362544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金属製品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66048</c:v>
                </c:pt>
                <c:pt idx="1">
                  <c:v>22462</c:v>
                </c:pt>
                <c:pt idx="2">
                  <c:v>24202</c:v>
                </c:pt>
                <c:pt idx="3">
                  <c:v>18113</c:v>
                </c:pt>
                <c:pt idx="4">
                  <c:v>14868</c:v>
                </c:pt>
                <c:pt idx="5">
                  <c:v>14902</c:v>
                </c:pt>
                <c:pt idx="6">
                  <c:v>8446</c:v>
                </c:pt>
                <c:pt idx="7">
                  <c:v>7419</c:v>
                </c:pt>
                <c:pt idx="8">
                  <c:v>8003</c:v>
                </c:pt>
                <c:pt idx="9">
                  <c:v>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4376"/>
        <c:axId val="445068888"/>
      </c:barChart>
      <c:catAx>
        <c:axId val="445074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68888"/>
        <c:crosses val="autoZero"/>
        <c:auto val="1"/>
        <c:lblAlgn val="ctr"/>
        <c:lblOffset val="100"/>
        <c:noMultiLvlLbl val="0"/>
      </c:catAx>
      <c:valAx>
        <c:axId val="4450688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43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-6.0554944824462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895164208893E-3"/>
                  <c:y val="1.4449994012465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167438</c:v>
                </c:pt>
                <c:pt idx="1">
                  <c:v>123574</c:v>
                </c:pt>
                <c:pt idx="2">
                  <c:v>98031</c:v>
                </c:pt>
                <c:pt idx="3">
                  <c:v>86602</c:v>
                </c:pt>
                <c:pt idx="4">
                  <c:v>85928</c:v>
                </c:pt>
                <c:pt idx="5">
                  <c:v>85370</c:v>
                </c:pt>
                <c:pt idx="6">
                  <c:v>70604</c:v>
                </c:pt>
                <c:pt idx="7">
                  <c:v>55280</c:v>
                </c:pt>
                <c:pt idx="8">
                  <c:v>50512</c:v>
                </c:pt>
                <c:pt idx="9">
                  <c:v>50253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034932380444E-3"/>
                  <c:y val="-1.4899469183415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08990643237868E-4"/>
                  <c:y val="-5.550245020211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1.81100061187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753604092662417E-3"/>
                  <c:y val="1.216723194770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9.0412938323240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157497</c:v>
                </c:pt>
                <c:pt idx="1">
                  <c:v>124346</c:v>
                </c:pt>
                <c:pt idx="2">
                  <c:v>115664</c:v>
                </c:pt>
                <c:pt idx="3">
                  <c:v>89161</c:v>
                </c:pt>
                <c:pt idx="4">
                  <c:v>77157</c:v>
                </c:pt>
                <c:pt idx="5">
                  <c:v>91163</c:v>
                </c:pt>
                <c:pt idx="6">
                  <c:v>62985</c:v>
                </c:pt>
                <c:pt idx="7">
                  <c:v>51401</c:v>
                </c:pt>
                <c:pt idx="8">
                  <c:v>51989</c:v>
                </c:pt>
                <c:pt idx="9">
                  <c:v>44842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45067320"/>
        <c:axId val="445073200"/>
      </c:barChart>
      <c:catAx>
        <c:axId val="445067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3200"/>
        <c:crosses val="autoZero"/>
        <c:auto val="1"/>
        <c:lblAlgn val="ctr"/>
        <c:lblOffset val="100"/>
        <c:noMultiLvlLbl val="0"/>
      </c:catAx>
      <c:valAx>
        <c:axId val="445073200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6732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11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364187389436588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8801935803926095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167438</c:v>
                </c:pt>
                <c:pt idx="1">
                  <c:v>123574</c:v>
                </c:pt>
                <c:pt idx="2">
                  <c:v>98031</c:v>
                </c:pt>
                <c:pt idx="3">
                  <c:v>86602</c:v>
                </c:pt>
                <c:pt idx="4">
                  <c:v>85928</c:v>
                </c:pt>
                <c:pt idx="5">
                  <c:v>85370</c:v>
                </c:pt>
                <c:pt idx="6">
                  <c:v>70604</c:v>
                </c:pt>
                <c:pt idx="7">
                  <c:v>55280</c:v>
                </c:pt>
                <c:pt idx="8">
                  <c:v>50512</c:v>
                </c:pt>
                <c:pt idx="9">
                  <c:v>50253</c:v>
                </c:pt>
                <c:pt idx="10">
                  <c:v>359268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96751801963840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2801604114206534E-2"/>
                  <c:y val="-4.7452671520272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116151724689236"/>
                  <c:y val="-5.7155460888896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157497</c:v>
                </c:pt>
                <c:pt idx="1">
                  <c:v>124346</c:v>
                </c:pt>
                <c:pt idx="2">
                  <c:v>115664</c:v>
                </c:pt>
                <c:pt idx="3">
                  <c:v>89161</c:v>
                </c:pt>
                <c:pt idx="4">
                  <c:v>77157</c:v>
                </c:pt>
                <c:pt idx="5">
                  <c:v>91163</c:v>
                </c:pt>
                <c:pt idx="6">
                  <c:v>62985</c:v>
                </c:pt>
                <c:pt idx="7">
                  <c:v>51401</c:v>
                </c:pt>
                <c:pt idx="8">
                  <c:v>51989</c:v>
                </c:pt>
                <c:pt idx="9">
                  <c:v>44842</c:v>
                </c:pt>
                <c:pt idx="10">
                  <c:v>377028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15334</c:v>
                </c:pt>
                <c:pt idx="1">
                  <c:v>10769</c:v>
                </c:pt>
                <c:pt idx="2">
                  <c:v>9803</c:v>
                </c:pt>
                <c:pt idx="3">
                  <c:v>6246</c:v>
                </c:pt>
                <c:pt idx="4">
                  <c:v>5950</c:v>
                </c:pt>
                <c:pt idx="5">
                  <c:v>5350</c:v>
                </c:pt>
                <c:pt idx="6">
                  <c:v>5102</c:v>
                </c:pt>
                <c:pt idx="7">
                  <c:v>3170</c:v>
                </c:pt>
                <c:pt idx="8">
                  <c:v>2938</c:v>
                </c:pt>
                <c:pt idx="9">
                  <c:v>2823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03704783815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18337</c:v>
                </c:pt>
                <c:pt idx="1">
                  <c:v>12212</c:v>
                </c:pt>
                <c:pt idx="2">
                  <c:v>9952</c:v>
                </c:pt>
                <c:pt idx="3">
                  <c:v>4654</c:v>
                </c:pt>
                <c:pt idx="4">
                  <c:v>4277</c:v>
                </c:pt>
                <c:pt idx="5">
                  <c:v>4773</c:v>
                </c:pt>
                <c:pt idx="6">
                  <c:v>4103</c:v>
                </c:pt>
                <c:pt idx="7">
                  <c:v>3161</c:v>
                </c:pt>
                <c:pt idx="8">
                  <c:v>2345</c:v>
                </c:pt>
                <c:pt idx="9">
                  <c:v>3341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2024"/>
        <c:axId val="445070064"/>
      </c:barChart>
      <c:catAx>
        <c:axId val="4450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0064"/>
        <c:crosses val="autoZero"/>
        <c:auto val="1"/>
        <c:lblAlgn val="ctr"/>
        <c:lblOffset val="100"/>
        <c:noMultiLvlLbl val="0"/>
      </c:catAx>
      <c:valAx>
        <c:axId val="4450700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450720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2,408,319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2,408,319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421691</c:v>
                </c:pt>
                <c:pt idx="2">
                  <c:v>488222</c:v>
                </c:pt>
                <c:pt idx="3">
                  <c:v>152430</c:v>
                </c:pt>
                <c:pt idx="4">
                  <c:v>346932</c:v>
                </c:pt>
                <c:pt idx="5">
                  <c:v>807604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11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112751</c:v>
                </c:pt>
                <c:pt idx="1">
                  <c:v>20543</c:v>
                </c:pt>
                <c:pt idx="2">
                  <c:v>19444</c:v>
                </c:pt>
                <c:pt idx="3">
                  <c:v>16637</c:v>
                </c:pt>
                <c:pt idx="4">
                  <c:v>13359</c:v>
                </c:pt>
                <c:pt idx="5">
                  <c:v>13181</c:v>
                </c:pt>
                <c:pt idx="6">
                  <c:v>12441</c:v>
                </c:pt>
                <c:pt idx="7">
                  <c:v>9103</c:v>
                </c:pt>
                <c:pt idx="8">
                  <c:v>6420</c:v>
                </c:pt>
                <c:pt idx="9">
                  <c:v>3330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83465959328027E-3"/>
                  <c:y val="7.6625335626149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68346595932802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107328</c:v>
                </c:pt>
                <c:pt idx="1">
                  <c:v>31244</c:v>
                </c:pt>
                <c:pt idx="2">
                  <c:v>19009</c:v>
                </c:pt>
                <c:pt idx="3">
                  <c:v>13055</c:v>
                </c:pt>
                <c:pt idx="4">
                  <c:v>12073</c:v>
                </c:pt>
                <c:pt idx="5">
                  <c:v>35365</c:v>
                </c:pt>
                <c:pt idx="6">
                  <c:v>13729</c:v>
                </c:pt>
                <c:pt idx="7">
                  <c:v>9985</c:v>
                </c:pt>
                <c:pt idx="8">
                  <c:v>5319</c:v>
                </c:pt>
                <c:pt idx="9">
                  <c:v>4045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2416"/>
        <c:axId val="445067712"/>
      </c:barChart>
      <c:catAx>
        <c:axId val="44507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67712"/>
        <c:crosses val="autoZero"/>
        <c:auto val="1"/>
        <c:lblAlgn val="ctr"/>
        <c:lblOffset val="100"/>
        <c:noMultiLvlLbl val="0"/>
      </c:catAx>
      <c:valAx>
        <c:axId val="445067712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2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82717</c:v>
                </c:pt>
                <c:pt idx="1">
                  <c:v>42975</c:v>
                </c:pt>
                <c:pt idx="2">
                  <c:v>36508</c:v>
                </c:pt>
                <c:pt idx="3">
                  <c:v>33029</c:v>
                </c:pt>
                <c:pt idx="4">
                  <c:v>26143</c:v>
                </c:pt>
                <c:pt idx="5">
                  <c:v>21436</c:v>
                </c:pt>
                <c:pt idx="6">
                  <c:v>19851</c:v>
                </c:pt>
                <c:pt idx="7">
                  <c:v>18930</c:v>
                </c:pt>
                <c:pt idx="8">
                  <c:v>17885</c:v>
                </c:pt>
                <c:pt idx="9">
                  <c:v>16938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09441055516E-3"/>
                  <c:y val="1.8673548159421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094410558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01237764222715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74660</c:v>
                </c:pt>
                <c:pt idx="1">
                  <c:v>45895</c:v>
                </c:pt>
                <c:pt idx="2">
                  <c:v>37492</c:v>
                </c:pt>
                <c:pt idx="3">
                  <c:v>46661</c:v>
                </c:pt>
                <c:pt idx="4">
                  <c:v>24550</c:v>
                </c:pt>
                <c:pt idx="5">
                  <c:v>18616</c:v>
                </c:pt>
                <c:pt idx="6">
                  <c:v>15550</c:v>
                </c:pt>
                <c:pt idx="7">
                  <c:v>17087</c:v>
                </c:pt>
                <c:pt idx="8">
                  <c:v>24653</c:v>
                </c:pt>
                <c:pt idx="9">
                  <c:v>17343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2808"/>
        <c:axId val="446688528"/>
      </c:barChart>
      <c:catAx>
        <c:axId val="44507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688528"/>
        <c:crosses val="autoZero"/>
        <c:auto val="1"/>
        <c:lblAlgn val="ctr"/>
        <c:lblOffset val="100"/>
        <c:noMultiLvlLbl val="0"/>
      </c:catAx>
      <c:valAx>
        <c:axId val="4466885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728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米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34255</c:v>
                </c:pt>
                <c:pt idx="1">
                  <c:v>6360</c:v>
                </c:pt>
                <c:pt idx="2">
                  <c:v>5301</c:v>
                </c:pt>
                <c:pt idx="3">
                  <c:v>2995</c:v>
                </c:pt>
                <c:pt idx="4">
                  <c:v>2077</c:v>
                </c:pt>
                <c:pt idx="5">
                  <c:v>1501</c:v>
                </c:pt>
                <c:pt idx="6">
                  <c:v>1088</c:v>
                </c:pt>
                <c:pt idx="7">
                  <c:v>1039</c:v>
                </c:pt>
                <c:pt idx="8">
                  <c:v>976</c:v>
                </c:pt>
                <c:pt idx="9">
                  <c:v>621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米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32294</c:v>
                </c:pt>
                <c:pt idx="1">
                  <c:v>762</c:v>
                </c:pt>
                <c:pt idx="2">
                  <c:v>3647</c:v>
                </c:pt>
                <c:pt idx="3">
                  <c:v>1575</c:v>
                </c:pt>
                <c:pt idx="4">
                  <c:v>1370</c:v>
                </c:pt>
                <c:pt idx="5">
                  <c:v>1148</c:v>
                </c:pt>
                <c:pt idx="6">
                  <c:v>1030</c:v>
                </c:pt>
                <c:pt idx="7">
                  <c:v>662</c:v>
                </c:pt>
                <c:pt idx="8">
                  <c:v>880</c:v>
                </c:pt>
                <c:pt idx="9">
                  <c:v>2129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89312"/>
        <c:axId val="446689704"/>
      </c:barChart>
      <c:catAx>
        <c:axId val="44668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6689704"/>
        <c:crosses val="autoZero"/>
        <c:auto val="1"/>
        <c:lblAlgn val="ctr"/>
        <c:lblOffset val="100"/>
        <c:noMultiLvlLbl val="0"/>
      </c:catAx>
      <c:valAx>
        <c:axId val="4466897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46689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25708</c:v>
                </c:pt>
                <c:pt idx="1">
                  <c:v>17390</c:v>
                </c:pt>
                <c:pt idx="2">
                  <c:v>16404</c:v>
                </c:pt>
                <c:pt idx="3">
                  <c:v>16008</c:v>
                </c:pt>
                <c:pt idx="4">
                  <c:v>7886</c:v>
                </c:pt>
                <c:pt idx="5">
                  <c:v>7462</c:v>
                </c:pt>
                <c:pt idx="6">
                  <c:v>5183</c:v>
                </c:pt>
                <c:pt idx="7">
                  <c:v>4855</c:v>
                </c:pt>
                <c:pt idx="8">
                  <c:v>4238</c:v>
                </c:pt>
                <c:pt idx="9">
                  <c:v>3652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8838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2545791401742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969135542549161E-4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7.8543915681492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37337712465021E-3"/>
                  <c:y val="1.5755824748498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34544</c:v>
                </c:pt>
                <c:pt idx="1">
                  <c:v>20631</c:v>
                </c:pt>
                <c:pt idx="2">
                  <c:v>13963</c:v>
                </c:pt>
                <c:pt idx="3">
                  <c:v>16586</c:v>
                </c:pt>
                <c:pt idx="4">
                  <c:v>7664</c:v>
                </c:pt>
                <c:pt idx="5">
                  <c:v>7427</c:v>
                </c:pt>
                <c:pt idx="6">
                  <c:v>5250</c:v>
                </c:pt>
                <c:pt idx="7">
                  <c:v>4192</c:v>
                </c:pt>
                <c:pt idx="8">
                  <c:v>4234</c:v>
                </c:pt>
                <c:pt idx="9">
                  <c:v>2752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88136"/>
        <c:axId val="446690880"/>
      </c:barChart>
      <c:catAx>
        <c:axId val="44668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690880"/>
        <c:crosses val="autoZero"/>
        <c:auto val="1"/>
        <c:lblAlgn val="ctr"/>
        <c:lblOffset val="100"/>
        <c:noMultiLvlLbl val="0"/>
      </c:catAx>
      <c:valAx>
        <c:axId val="4466908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6881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09037759169025E-3"/>
                  <c:y val="-7.1113169677319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8303545390166E-2"/>
                  <c:y val="-7.1879517734081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1.0639325164568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86727</c:v>
                </c:pt>
                <c:pt idx="1">
                  <c:v>33580</c:v>
                </c:pt>
                <c:pt idx="2">
                  <c:v>24814</c:v>
                </c:pt>
                <c:pt idx="3">
                  <c:v>24242</c:v>
                </c:pt>
                <c:pt idx="4">
                  <c:v>23499</c:v>
                </c:pt>
                <c:pt idx="5">
                  <c:v>21485</c:v>
                </c:pt>
                <c:pt idx="6">
                  <c:v>16782</c:v>
                </c:pt>
                <c:pt idx="7">
                  <c:v>12856</c:v>
                </c:pt>
                <c:pt idx="8">
                  <c:v>12298</c:v>
                </c:pt>
                <c:pt idx="9">
                  <c:v>11665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01708119818193E-3"/>
                  <c:y val="-1.427933807739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1.41841761758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628851949062E-3"/>
                  <c:y val="-1.067722149704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8747656542932134E-5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89809</c:v>
                </c:pt>
                <c:pt idx="1">
                  <c:v>27992</c:v>
                </c:pt>
                <c:pt idx="2">
                  <c:v>24257</c:v>
                </c:pt>
                <c:pt idx="3">
                  <c:v>27363</c:v>
                </c:pt>
                <c:pt idx="4">
                  <c:v>19261</c:v>
                </c:pt>
                <c:pt idx="5">
                  <c:v>17532</c:v>
                </c:pt>
                <c:pt idx="6">
                  <c:v>12848</c:v>
                </c:pt>
                <c:pt idx="7">
                  <c:v>11784</c:v>
                </c:pt>
                <c:pt idx="8">
                  <c:v>14333</c:v>
                </c:pt>
                <c:pt idx="9">
                  <c:v>8656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90488"/>
        <c:axId val="446686960"/>
      </c:barChart>
      <c:catAx>
        <c:axId val="44669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686960"/>
        <c:crosses val="autoZero"/>
        <c:auto val="1"/>
        <c:lblAlgn val="ctr"/>
        <c:lblOffset val="100"/>
        <c:noMultiLvlLbl val="0"/>
      </c:catAx>
      <c:valAx>
        <c:axId val="446686960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690488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693232"/>
        <c:axId val="446691272"/>
      </c:lineChart>
      <c:catAx>
        <c:axId val="446693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69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9127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69323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692448"/>
        <c:axId val="446691664"/>
      </c:lineChart>
      <c:catAx>
        <c:axId val="446692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69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916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6924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692840"/>
        <c:axId val="446693624"/>
      </c:lineChart>
      <c:catAx>
        <c:axId val="44669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693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69362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6928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1688"/>
        <c:axId val="447139528"/>
      </c:lineChart>
      <c:catAx>
        <c:axId val="447131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9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952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16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0904"/>
        <c:axId val="447136392"/>
      </c:lineChart>
      <c:catAx>
        <c:axId val="447130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6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639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09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136203</c:v>
                </c:pt>
                <c:pt idx="1">
                  <c:v>278167</c:v>
                </c:pt>
                <c:pt idx="2">
                  <c:v>312876</c:v>
                </c:pt>
                <c:pt idx="3">
                  <c:v>122510</c:v>
                </c:pt>
                <c:pt idx="4">
                  <c:v>257081</c:v>
                </c:pt>
                <c:pt idx="5">
                  <c:v>531120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55237</c:v>
                </c:pt>
                <c:pt idx="1">
                  <c:v>143524</c:v>
                </c:pt>
                <c:pt idx="2">
                  <c:v>175346</c:v>
                </c:pt>
                <c:pt idx="3">
                  <c:v>29920</c:v>
                </c:pt>
                <c:pt idx="4">
                  <c:v>89851</c:v>
                </c:pt>
                <c:pt idx="5">
                  <c:v>276484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0.71146573338905139</c:v>
                </c:pt>
                <c:pt idx="1">
                  <c:v>0.65964651842225708</c:v>
                </c:pt>
                <c:pt idx="2">
                  <c:v>0.64084781103678246</c:v>
                </c:pt>
                <c:pt idx="3">
                  <c:v>0.80371317982024537</c:v>
                </c:pt>
                <c:pt idx="4">
                  <c:v>0.74101264801171407</c:v>
                </c:pt>
                <c:pt idx="5">
                  <c:v>0.6576490458194858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751056"/>
        <c:axId val="418751448"/>
        <c:axId val="0"/>
      </c:bar3DChart>
      <c:catAx>
        <c:axId val="41875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751448"/>
        <c:crosses val="autoZero"/>
        <c:auto val="1"/>
        <c:lblAlgn val="ctr"/>
        <c:lblOffset val="100"/>
        <c:noMultiLvlLbl val="0"/>
      </c:catAx>
      <c:valAx>
        <c:axId val="4187514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75105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9920"/>
        <c:axId val="447137568"/>
      </c:lineChart>
      <c:catAx>
        <c:axId val="447139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756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99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29336"/>
        <c:axId val="447137176"/>
      </c:lineChart>
      <c:catAx>
        <c:axId val="447129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717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2933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4432"/>
        <c:axId val="447133648"/>
      </c:lineChart>
      <c:catAx>
        <c:axId val="44713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364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443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4040"/>
        <c:axId val="447130512"/>
      </c:lineChart>
      <c:catAx>
        <c:axId val="447134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051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40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3256"/>
        <c:axId val="447138352"/>
      </c:lineChart>
      <c:catAx>
        <c:axId val="447133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8352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32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2080"/>
        <c:axId val="447136000"/>
      </c:lineChart>
      <c:catAx>
        <c:axId val="44713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6000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208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32472"/>
        <c:axId val="447138744"/>
      </c:lineChart>
      <c:catAx>
        <c:axId val="447132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8744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24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40312"/>
        <c:axId val="447140704"/>
      </c:lineChart>
      <c:catAx>
        <c:axId val="447140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40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03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29728"/>
        <c:axId val="447130120"/>
      </c:lineChart>
      <c:catAx>
        <c:axId val="44712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0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3012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297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45016"/>
        <c:axId val="447141880"/>
      </c:lineChart>
      <c:catAx>
        <c:axId val="447145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1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4188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50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51840"/>
        <c:axId val="418752232"/>
      </c:lineChart>
      <c:catAx>
        <c:axId val="4187518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18752232"/>
        <c:crosses val="autoZero"/>
        <c:auto val="1"/>
        <c:lblAlgn val="ctr"/>
        <c:lblOffset val="100"/>
        <c:tickLblSkip val="1"/>
        <c:noMultiLvlLbl val="0"/>
      </c:catAx>
      <c:valAx>
        <c:axId val="41875223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1875184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44232"/>
        <c:axId val="447143056"/>
      </c:lineChart>
      <c:catAx>
        <c:axId val="447144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43056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42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143840"/>
        <c:axId val="447142664"/>
      </c:lineChart>
      <c:catAx>
        <c:axId val="44714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14266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438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71040"/>
        <c:axId val="448573000"/>
      </c:lineChart>
      <c:catAx>
        <c:axId val="44857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3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7300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10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79664"/>
        <c:axId val="448573784"/>
      </c:lineChart>
      <c:catAx>
        <c:axId val="44857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73784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9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78488"/>
        <c:axId val="448574960"/>
      </c:lineChart>
      <c:catAx>
        <c:axId val="448578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74960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8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82408"/>
        <c:axId val="448577704"/>
      </c:lineChart>
      <c:catAx>
        <c:axId val="44858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7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577704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824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47136"/>
        <c:axId val="443626240"/>
      </c:lineChart>
      <c:catAx>
        <c:axId val="4187471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43626240"/>
        <c:crosses val="autoZero"/>
        <c:auto val="1"/>
        <c:lblAlgn val="ctr"/>
        <c:lblOffset val="100"/>
        <c:noMultiLvlLbl val="0"/>
      </c:catAx>
      <c:valAx>
        <c:axId val="443626240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74713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627024"/>
        <c:axId val="443627416"/>
      </c:lineChart>
      <c:catAx>
        <c:axId val="4436270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43627416"/>
        <c:crosses val="autoZero"/>
        <c:auto val="1"/>
        <c:lblAlgn val="ctr"/>
        <c:lblOffset val="100"/>
        <c:noMultiLvlLbl val="0"/>
      </c:catAx>
      <c:valAx>
        <c:axId val="443627416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4362702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99662</c:v>
                </c:pt>
                <c:pt idx="1">
                  <c:v>88916</c:v>
                </c:pt>
                <c:pt idx="2">
                  <c:v>82438</c:v>
                </c:pt>
                <c:pt idx="3">
                  <c:v>70570</c:v>
                </c:pt>
                <c:pt idx="4">
                  <c:v>56801</c:v>
                </c:pt>
                <c:pt idx="5">
                  <c:v>52923</c:v>
                </c:pt>
                <c:pt idx="6">
                  <c:v>50569</c:v>
                </c:pt>
                <c:pt idx="7">
                  <c:v>36439</c:v>
                </c:pt>
                <c:pt idx="8">
                  <c:v>33465</c:v>
                </c:pt>
                <c:pt idx="9">
                  <c:v>31337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-2.8860028860029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4917698428673E-3"/>
                  <c:y val="-8.6584631466521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6984287383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118602</c:v>
                </c:pt>
                <c:pt idx="1">
                  <c:v>76803</c:v>
                </c:pt>
                <c:pt idx="2">
                  <c:v>93125</c:v>
                </c:pt>
                <c:pt idx="3">
                  <c:v>117934</c:v>
                </c:pt>
                <c:pt idx="4">
                  <c:v>59000</c:v>
                </c:pt>
                <c:pt idx="5">
                  <c:v>53880</c:v>
                </c:pt>
                <c:pt idx="6">
                  <c:v>38277</c:v>
                </c:pt>
                <c:pt idx="7">
                  <c:v>40371</c:v>
                </c:pt>
                <c:pt idx="8">
                  <c:v>31111</c:v>
                </c:pt>
                <c:pt idx="9">
                  <c:v>32409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43628200"/>
        <c:axId val="443626632"/>
      </c:barChart>
      <c:catAx>
        <c:axId val="443628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26632"/>
        <c:crosses val="autoZero"/>
        <c:auto val="1"/>
        <c:lblAlgn val="ctr"/>
        <c:lblOffset val="100"/>
        <c:noMultiLvlLbl val="0"/>
      </c:catAx>
      <c:valAx>
        <c:axId val="44362663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362820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7.0080983466810312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389341289603756"/>
                  <c:y val="-7.6513761467890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4386118401866439E-2"/>
                  <c:y val="-0.123455898287943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7094017094017094"/>
                  <c:y val="-9.222326566977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99662</c:v>
                </c:pt>
                <c:pt idx="1">
                  <c:v>88916</c:v>
                </c:pt>
                <c:pt idx="2">
                  <c:v>82438</c:v>
                </c:pt>
                <c:pt idx="3">
                  <c:v>70570</c:v>
                </c:pt>
                <c:pt idx="4">
                  <c:v>56801</c:v>
                </c:pt>
                <c:pt idx="5">
                  <c:v>52923</c:v>
                </c:pt>
                <c:pt idx="6">
                  <c:v>50569</c:v>
                </c:pt>
                <c:pt idx="7">
                  <c:v>36439</c:v>
                </c:pt>
                <c:pt idx="8">
                  <c:v>33465</c:v>
                </c:pt>
                <c:pt idx="9">
                  <c:v>31337</c:v>
                </c:pt>
                <c:pt idx="10">
                  <c:v>160768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99662</c:v>
                </c:pt>
                <c:pt idx="1">
                  <c:v>88916</c:v>
                </c:pt>
                <c:pt idx="2">
                  <c:v>82438</c:v>
                </c:pt>
                <c:pt idx="3">
                  <c:v>70570</c:v>
                </c:pt>
                <c:pt idx="4">
                  <c:v>56801</c:v>
                </c:pt>
                <c:pt idx="5">
                  <c:v>52923</c:v>
                </c:pt>
                <c:pt idx="6">
                  <c:v>50569</c:v>
                </c:pt>
                <c:pt idx="7">
                  <c:v>36439</c:v>
                </c:pt>
                <c:pt idx="8">
                  <c:v>33465</c:v>
                </c:pt>
                <c:pt idx="9">
                  <c:v>31337</c:v>
                </c:pt>
                <c:pt idx="10">
                  <c:v>160768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440183526677486"/>
                  <c:y val="7.6687483030138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3.0630255187567207E-2"/>
                  <c:y val="-4.6030349654569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5406089505987321E-2"/>
                  <c:y val="-0.105337798292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414644734293709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732403678547815"/>
                  <c:y val="-7.903436208404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79564291095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4461541543948231E-2"/>
                  <c:y val="-1.7802033366518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118602</c:v>
                </c:pt>
                <c:pt idx="1">
                  <c:v>76803</c:v>
                </c:pt>
                <c:pt idx="2">
                  <c:v>93125</c:v>
                </c:pt>
                <c:pt idx="3">
                  <c:v>117934</c:v>
                </c:pt>
                <c:pt idx="4">
                  <c:v>59000</c:v>
                </c:pt>
                <c:pt idx="5">
                  <c:v>53880</c:v>
                </c:pt>
                <c:pt idx="6">
                  <c:v>38277</c:v>
                </c:pt>
                <c:pt idx="7">
                  <c:v>40371</c:v>
                </c:pt>
                <c:pt idx="8">
                  <c:v>31111</c:v>
                </c:pt>
                <c:pt idx="9">
                  <c:v>32409</c:v>
                </c:pt>
                <c:pt idx="10" formatCode="#,##0_);[Red]\(#,##0\)">
                  <c:v>179340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2" t="s">
        <v>161</v>
      </c>
      <c r="B2" s="553"/>
      <c r="C2" s="553"/>
      <c r="D2" s="553"/>
      <c r="E2" s="553"/>
      <c r="F2" s="553"/>
      <c r="G2" s="553"/>
      <c r="H2" s="554"/>
    </row>
    <row r="3" spans="1:8" ht="30" customHeight="1">
      <c r="A3" s="555"/>
      <c r="B3" s="553"/>
      <c r="C3" s="553"/>
      <c r="D3" s="553"/>
      <c r="E3" s="553"/>
      <c r="F3" s="553"/>
      <c r="G3" s="553"/>
      <c r="H3" s="554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162</v>
      </c>
      <c r="C6" s="329"/>
      <c r="D6" s="330" t="s">
        <v>163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164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165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166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0">
        <v>4</v>
      </c>
      <c r="C13" s="334"/>
      <c r="D13" s="331" t="s">
        <v>167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168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169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170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171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172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173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174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175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176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177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178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104</v>
      </c>
      <c r="E35" s="359" t="s">
        <v>179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180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181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6" t="s">
        <v>182</v>
      </c>
      <c r="B42" s="557"/>
      <c r="C42" s="557"/>
      <c r="D42" s="557"/>
      <c r="E42" s="557"/>
      <c r="F42" s="557"/>
      <c r="G42" s="557"/>
      <c r="H42" s="558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53" sqref="I53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5"/>
      <c r="B1" s="576"/>
      <c r="C1" s="576"/>
      <c r="D1" s="576"/>
      <c r="E1" s="576"/>
      <c r="F1" s="576"/>
      <c r="G1" s="576"/>
      <c r="H1" s="42"/>
      <c r="I1" s="42"/>
    </row>
    <row r="19" spans="1:9">
      <c r="I19" s="51"/>
    </row>
    <row r="20" spans="1:9" ht="14.25" thickBot="1"/>
    <row r="21" spans="1:9">
      <c r="A21" s="92" t="s">
        <v>48</v>
      </c>
      <c r="B21" s="93" t="s">
        <v>49</v>
      </c>
      <c r="C21" s="74" t="s">
        <v>219</v>
      </c>
      <c r="D21" s="74" t="s">
        <v>207</v>
      </c>
      <c r="E21" s="93" t="s">
        <v>42</v>
      </c>
      <c r="F21" s="93" t="s">
        <v>50</v>
      </c>
      <c r="G21" s="94" t="s">
        <v>62</v>
      </c>
    </row>
    <row r="22" spans="1:9">
      <c r="A22" s="95">
        <v>1</v>
      </c>
      <c r="B22" s="7" t="s">
        <v>84</v>
      </c>
      <c r="C22" s="9">
        <v>15334</v>
      </c>
      <c r="D22" s="9">
        <v>18337</v>
      </c>
      <c r="E22" s="109">
        <v>88.6</v>
      </c>
      <c r="F22" s="41">
        <f>SUM(C22/D22*100)</f>
        <v>83.623275344931017</v>
      </c>
      <c r="G22" s="96"/>
    </row>
    <row r="23" spans="1:9">
      <c r="A23" s="95">
        <v>2</v>
      </c>
      <c r="B23" s="7" t="s">
        <v>107</v>
      </c>
      <c r="C23" s="9">
        <v>10769</v>
      </c>
      <c r="D23" s="9">
        <v>12212</v>
      </c>
      <c r="E23" s="109">
        <v>45.9</v>
      </c>
      <c r="F23" s="41">
        <f>SUM(C23/D23*100)</f>
        <v>88.183753684900097</v>
      </c>
      <c r="G23" s="96"/>
    </row>
    <row r="24" spans="1:9">
      <c r="A24" s="95">
        <v>3</v>
      </c>
      <c r="B24" s="7" t="s">
        <v>152</v>
      </c>
      <c r="C24" s="9">
        <v>9803</v>
      </c>
      <c r="D24" s="9">
        <v>9952</v>
      </c>
      <c r="E24" s="109">
        <v>94.6</v>
      </c>
      <c r="F24" s="41">
        <f t="shared" ref="F24:F32" si="0">SUM(C24/D24*100)</f>
        <v>98.502813504823152</v>
      </c>
      <c r="G24" s="96"/>
    </row>
    <row r="25" spans="1:9">
      <c r="A25" s="95">
        <v>4</v>
      </c>
      <c r="B25" s="7" t="s">
        <v>114</v>
      </c>
      <c r="C25" s="9">
        <v>6246</v>
      </c>
      <c r="D25" s="9">
        <v>4654</v>
      </c>
      <c r="E25" s="109">
        <v>112.1</v>
      </c>
      <c r="F25" s="41">
        <f t="shared" si="0"/>
        <v>134.20713364847444</v>
      </c>
      <c r="G25" s="96"/>
    </row>
    <row r="26" spans="1:9" ht="13.5" customHeight="1">
      <c r="A26" s="95">
        <v>5</v>
      </c>
      <c r="B26" s="7" t="s">
        <v>213</v>
      </c>
      <c r="C26" s="9">
        <v>5950</v>
      </c>
      <c r="D26" s="6">
        <v>4277</v>
      </c>
      <c r="E26" s="109">
        <v>88.8</v>
      </c>
      <c r="F26" s="41">
        <f t="shared" si="0"/>
        <v>139.11620294599018</v>
      </c>
      <c r="G26" s="96"/>
    </row>
    <row r="27" spans="1:9" ht="13.5" customHeight="1">
      <c r="A27" s="95">
        <v>6</v>
      </c>
      <c r="B27" s="7" t="s">
        <v>115</v>
      </c>
      <c r="C27" s="9">
        <v>5350</v>
      </c>
      <c r="D27" s="9">
        <v>4773</v>
      </c>
      <c r="E27" s="109">
        <v>105.3</v>
      </c>
      <c r="F27" s="41">
        <f t="shared" si="0"/>
        <v>112.08883301906558</v>
      </c>
      <c r="G27" s="96"/>
    </row>
    <row r="28" spans="1:9" ht="13.5" customHeight="1">
      <c r="A28" s="95">
        <v>7</v>
      </c>
      <c r="B28" s="7" t="s">
        <v>105</v>
      </c>
      <c r="C28" s="101">
        <v>5102</v>
      </c>
      <c r="D28" s="101">
        <v>4103</v>
      </c>
      <c r="E28" s="109">
        <v>126.3</v>
      </c>
      <c r="F28" s="41">
        <f t="shared" si="0"/>
        <v>124.34803802096029</v>
      </c>
      <c r="G28" s="96"/>
    </row>
    <row r="29" spans="1:9" ht="13.5" customHeight="1">
      <c r="A29" s="95">
        <v>8</v>
      </c>
      <c r="B29" s="7" t="s">
        <v>87</v>
      </c>
      <c r="C29" s="101">
        <v>3170</v>
      </c>
      <c r="D29" s="101">
        <v>3161</v>
      </c>
      <c r="E29" s="109">
        <v>103.8</v>
      </c>
      <c r="F29" s="41">
        <f t="shared" si="0"/>
        <v>100.28472002530845</v>
      </c>
      <c r="G29" s="96"/>
    </row>
    <row r="30" spans="1:9" ht="13.5" customHeight="1">
      <c r="A30" s="95">
        <v>9</v>
      </c>
      <c r="B30" s="7" t="s">
        <v>108</v>
      </c>
      <c r="C30" s="101">
        <v>2938</v>
      </c>
      <c r="D30" s="101">
        <v>2345</v>
      </c>
      <c r="E30" s="109">
        <v>94.7</v>
      </c>
      <c r="F30" s="41">
        <f t="shared" si="0"/>
        <v>125.28784648187634</v>
      </c>
      <c r="G30" s="96"/>
    </row>
    <row r="31" spans="1:9" ht="13.5" customHeight="1" thickBot="1">
      <c r="A31" s="97">
        <v>10</v>
      </c>
      <c r="B31" s="7" t="s">
        <v>86</v>
      </c>
      <c r="C31" s="98">
        <v>2823</v>
      </c>
      <c r="D31" s="98">
        <v>3341</v>
      </c>
      <c r="E31" s="110">
        <v>89.7</v>
      </c>
      <c r="F31" s="41">
        <f t="shared" si="0"/>
        <v>84.495659982041303</v>
      </c>
      <c r="G31" s="99"/>
    </row>
    <row r="32" spans="1:9" ht="13.5" customHeight="1" thickBot="1">
      <c r="A32" s="80"/>
      <c r="B32" s="81" t="s">
        <v>58</v>
      </c>
      <c r="C32" s="82">
        <v>79522</v>
      </c>
      <c r="D32" s="82">
        <v>81586</v>
      </c>
      <c r="E32" s="83">
        <v>84.3</v>
      </c>
      <c r="F32" s="107">
        <f t="shared" si="0"/>
        <v>97.470154193121374</v>
      </c>
      <c r="G32" s="121">
        <v>88.6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48</v>
      </c>
      <c r="B53" s="93" t="s">
        <v>49</v>
      </c>
      <c r="C53" s="74" t="s">
        <v>219</v>
      </c>
      <c r="D53" s="74" t="s">
        <v>207</v>
      </c>
      <c r="E53" s="93" t="s">
        <v>42</v>
      </c>
      <c r="F53" s="93" t="s">
        <v>50</v>
      </c>
      <c r="G53" s="94" t="s">
        <v>62</v>
      </c>
    </row>
    <row r="54" spans="1:11">
      <c r="A54" s="95">
        <v>1</v>
      </c>
      <c r="B54" s="7" t="s">
        <v>84</v>
      </c>
      <c r="C54" s="9">
        <v>112751</v>
      </c>
      <c r="D54" s="9">
        <v>107328</v>
      </c>
      <c r="E54" s="41">
        <v>98.4</v>
      </c>
      <c r="F54" s="41">
        <f t="shared" ref="F54:F64" si="1">SUM(C54/D54*100)</f>
        <v>105.05273553965415</v>
      </c>
      <c r="G54" s="96"/>
      <c r="K54" s="325"/>
    </row>
    <row r="55" spans="1:11">
      <c r="A55" s="95">
        <v>2</v>
      </c>
      <c r="B55" s="302" t="s">
        <v>109</v>
      </c>
      <c r="C55" s="9">
        <v>20543</v>
      </c>
      <c r="D55" s="9">
        <v>31244</v>
      </c>
      <c r="E55" s="41">
        <v>98.1</v>
      </c>
      <c r="F55" s="41">
        <f t="shared" si="1"/>
        <v>65.75022404301626</v>
      </c>
      <c r="G55" s="96"/>
    </row>
    <row r="56" spans="1:11">
      <c r="A56" s="95">
        <v>3</v>
      </c>
      <c r="B56" s="302" t="s">
        <v>115</v>
      </c>
      <c r="C56" s="9">
        <v>19444</v>
      </c>
      <c r="D56" s="9">
        <v>19009</v>
      </c>
      <c r="E56" s="41">
        <v>98.4</v>
      </c>
      <c r="F56" s="41">
        <f t="shared" si="1"/>
        <v>102.2883897101373</v>
      </c>
      <c r="G56" s="96"/>
    </row>
    <row r="57" spans="1:11">
      <c r="A57" s="95">
        <v>4</v>
      </c>
      <c r="B57" s="302" t="s">
        <v>107</v>
      </c>
      <c r="C57" s="9">
        <v>16637</v>
      </c>
      <c r="D57" s="9">
        <v>13055</v>
      </c>
      <c r="E57" s="461">
        <v>90.5</v>
      </c>
      <c r="F57" s="41">
        <f t="shared" si="1"/>
        <v>127.43776330907698</v>
      </c>
      <c r="G57" s="96"/>
    </row>
    <row r="58" spans="1:11">
      <c r="A58" s="95">
        <v>5</v>
      </c>
      <c r="B58" s="302" t="s">
        <v>86</v>
      </c>
      <c r="C58" s="9">
        <v>13359</v>
      </c>
      <c r="D58" s="9">
        <v>12073</v>
      </c>
      <c r="E58" s="41">
        <v>99.9</v>
      </c>
      <c r="F58" s="230">
        <f t="shared" si="1"/>
        <v>110.65186780419116</v>
      </c>
      <c r="G58" s="96"/>
    </row>
    <row r="59" spans="1:11">
      <c r="A59" s="95">
        <v>6</v>
      </c>
      <c r="B59" s="302" t="s">
        <v>87</v>
      </c>
      <c r="C59" s="9">
        <v>13181</v>
      </c>
      <c r="D59" s="9">
        <v>35365</v>
      </c>
      <c r="E59" s="41">
        <v>121.8</v>
      </c>
      <c r="F59" s="41">
        <f t="shared" si="1"/>
        <v>37.271313445496965</v>
      </c>
      <c r="G59" s="96"/>
    </row>
    <row r="60" spans="1:11">
      <c r="A60" s="95">
        <v>7</v>
      </c>
      <c r="B60" s="302" t="s">
        <v>114</v>
      </c>
      <c r="C60" s="9">
        <v>12441</v>
      </c>
      <c r="D60" s="9">
        <v>13729</v>
      </c>
      <c r="E60" s="142">
        <v>100.5</v>
      </c>
      <c r="F60" s="41">
        <f t="shared" si="1"/>
        <v>90.618399009396171</v>
      </c>
      <c r="G60" s="96"/>
    </row>
    <row r="61" spans="1:11">
      <c r="A61" s="95">
        <v>8</v>
      </c>
      <c r="B61" s="302" t="s">
        <v>108</v>
      </c>
      <c r="C61" s="9">
        <v>9103</v>
      </c>
      <c r="D61" s="9">
        <v>9985</v>
      </c>
      <c r="E61" s="41">
        <v>95.1</v>
      </c>
      <c r="F61" s="41">
        <f t="shared" si="1"/>
        <v>91.166750125187775</v>
      </c>
      <c r="G61" s="96"/>
    </row>
    <row r="62" spans="1:11">
      <c r="A62" s="95">
        <v>9</v>
      </c>
      <c r="B62" s="302" t="s">
        <v>160</v>
      </c>
      <c r="C62" s="9">
        <v>6420</v>
      </c>
      <c r="D62" s="9">
        <v>5319</v>
      </c>
      <c r="E62" s="41">
        <v>85.5</v>
      </c>
      <c r="F62" s="41">
        <f t="shared" si="1"/>
        <v>120.69937958262831</v>
      </c>
      <c r="G62" s="96"/>
    </row>
    <row r="63" spans="1:11" ht="14.25" thickBot="1">
      <c r="A63" s="100">
        <v>10</v>
      </c>
      <c r="B63" s="302" t="s">
        <v>235</v>
      </c>
      <c r="C63" s="101">
        <v>3330</v>
      </c>
      <c r="D63" s="101">
        <v>4045</v>
      </c>
      <c r="E63" s="102">
        <v>79.2</v>
      </c>
      <c r="F63" s="41">
        <f t="shared" si="1"/>
        <v>82.323856613102592</v>
      </c>
      <c r="G63" s="104"/>
      <c r="H63" s="21"/>
    </row>
    <row r="64" spans="1:11" ht="14.25" thickBot="1">
      <c r="A64" s="80"/>
      <c r="B64" s="105" t="s">
        <v>61</v>
      </c>
      <c r="C64" s="106">
        <v>238478</v>
      </c>
      <c r="D64" s="106">
        <v>265499</v>
      </c>
      <c r="E64" s="107">
        <v>97.3</v>
      </c>
      <c r="F64" s="298">
        <f t="shared" si="1"/>
        <v>89.822560536951173</v>
      </c>
      <c r="G64" s="121">
        <v>55.5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5" sqref="E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48</v>
      </c>
      <c r="B21" s="93" t="s">
        <v>49</v>
      </c>
      <c r="C21" s="74" t="s">
        <v>219</v>
      </c>
      <c r="D21" s="74" t="s">
        <v>207</v>
      </c>
      <c r="E21" s="93" t="s">
        <v>42</v>
      </c>
      <c r="F21" s="93" t="s">
        <v>50</v>
      </c>
      <c r="G21" s="94" t="s">
        <v>62</v>
      </c>
    </row>
    <row r="22" spans="1:11">
      <c r="A22" s="28">
        <v>1</v>
      </c>
      <c r="B22" s="302" t="s">
        <v>113</v>
      </c>
      <c r="C22" s="9">
        <v>82717</v>
      </c>
      <c r="D22" s="9">
        <v>74660</v>
      </c>
      <c r="E22" s="41">
        <v>106.7</v>
      </c>
      <c r="F22" s="41">
        <f>SUM(C22/D22*100)</f>
        <v>110.7915885346906</v>
      </c>
      <c r="G22" s="96"/>
    </row>
    <row r="23" spans="1:11">
      <c r="A23" s="28">
        <v>2</v>
      </c>
      <c r="B23" s="302" t="s">
        <v>214</v>
      </c>
      <c r="C23" s="9">
        <v>42975</v>
      </c>
      <c r="D23" s="9">
        <v>45895</v>
      </c>
      <c r="E23" s="41">
        <v>103</v>
      </c>
      <c r="F23" s="41">
        <f t="shared" ref="F23:F32" si="0">SUM(C23/D23*100)</f>
        <v>93.637651160257107</v>
      </c>
      <c r="G23" s="96"/>
    </row>
    <row r="24" spans="1:11" ht="13.5" customHeight="1">
      <c r="A24" s="28">
        <v>3</v>
      </c>
      <c r="B24" s="302" t="s">
        <v>105</v>
      </c>
      <c r="C24" s="9">
        <v>36508</v>
      </c>
      <c r="D24" s="9">
        <v>37492</v>
      </c>
      <c r="E24" s="66">
        <v>104.3</v>
      </c>
      <c r="F24" s="41">
        <f t="shared" si="0"/>
        <v>97.375440093886695</v>
      </c>
      <c r="G24" s="96"/>
    </row>
    <row r="25" spans="1:11">
      <c r="A25" s="28">
        <v>4</v>
      </c>
      <c r="B25" s="302" t="s">
        <v>226</v>
      </c>
      <c r="C25" s="9">
        <v>33029</v>
      </c>
      <c r="D25" s="9">
        <v>46661</v>
      </c>
      <c r="E25" s="41">
        <v>74.2</v>
      </c>
      <c r="F25" s="41">
        <f t="shared" si="0"/>
        <v>70.785023895758769</v>
      </c>
      <c r="G25" s="96"/>
    </row>
    <row r="26" spans="1:11">
      <c r="A26" s="28">
        <v>5</v>
      </c>
      <c r="B26" s="302" t="s">
        <v>115</v>
      </c>
      <c r="C26" s="9">
        <v>26143</v>
      </c>
      <c r="D26" s="9">
        <v>24550</v>
      </c>
      <c r="E26" s="41">
        <v>103.1</v>
      </c>
      <c r="F26" s="41">
        <f t="shared" si="0"/>
        <v>106.48879837067209</v>
      </c>
      <c r="G26" s="96"/>
    </row>
    <row r="27" spans="1:11" ht="13.5" customHeight="1">
      <c r="A27" s="28">
        <v>6</v>
      </c>
      <c r="B27" s="302" t="s">
        <v>87</v>
      </c>
      <c r="C27" s="9">
        <v>21436</v>
      </c>
      <c r="D27" s="9">
        <v>18616</v>
      </c>
      <c r="E27" s="41">
        <v>106.1</v>
      </c>
      <c r="F27" s="41">
        <f t="shared" si="0"/>
        <v>115.14825956166739</v>
      </c>
      <c r="G27" s="96"/>
      <c r="K27" t="s">
        <v>196</v>
      </c>
    </row>
    <row r="28" spans="1:11" ht="13.5" customHeight="1">
      <c r="A28" s="28">
        <v>7</v>
      </c>
      <c r="B28" s="302" t="s">
        <v>84</v>
      </c>
      <c r="C28" s="9">
        <v>19851</v>
      </c>
      <c r="D28" s="9">
        <v>15550</v>
      </c>
      <c r="E28" s="451">
        <v>100</v>
      </c>
      <c r="F28" s="230">
        <f t="shared" si="0"/>
        <v>127.65916398713826</v>
      </c>
      <c r="G28" s="96"/>
    </row>
    <row r="29" spans="1:11">
      <c r="A29" s="28">
        <v>8</v>
      </c>
      <c r="B29" s="302" t="s">
        <v>109</v>
      </c>
      <c r="C29" s="9">
        <v>18930</v>
      </c>
      <c r="D29" s="9">
        <v>17087</v>
      </c>
      <c r="E29" s="41">
        <v>108.6</v>
      </c>
      <c r="F29" s="41">
        <f t="shared" si="0"/>
        <v>110.78597764382279</v>
      </c>
      <c r="G29" s="96"/>
    </row>
    <row r="30" spans="1:11">
      <c r="A30" s="28">
        <v>9</v>
      </c>
      <c r="B30" s="302" t="s">
        <v>153</v>
      </c>
      <c r="C30" s="9">
        <v>17885</v>
      </c>
      <c r="D30" s="9">
        <v>24653</v>
      </c>
      <c r="E30" s="41">
        <v>97.9</v>
      </c>
      <c r="F30" s="230">
        <f t="shared" si="0"/>
        <v>72.546951689449557</v>
      </c>
      <c r="G30" s="96"/>
    </row>
    <row r="31" spans="1:11" ht="14.25" thickBot="1">
      <c r="A31" s="108">
        <v>10</v>
      </c>
      <c r="B31" s="302" t="s">
        <v>227</v>
      </c>
      <c r="C31" s="101">
        <v>16938</v>
      </c>
      <c r="D31" s="101">
        <v>17343</v>
      </c>
      <c r="E31" s="102">
        <v>110.1</v>
      </c>
      <c r="F31" s="102">
        <f t="shared" si="0"/>
        <v>97.664763881681367</v>
      </c>
      <c r="G31" s="104"/>
    </row>
    <row r="32" spans="1:11" ht="14.25" thickBot="1">
      <c r="A32" s="80"/>
      <c r="B32" s="81" t="s">
        <v>63</v>
      </c>
      <c r="C32" s="82">
        <v>410694</v>
      </c>
      <c r="D32" s="82">
        <v>407524</v>
      </c>
      <c r="E32" s="85">
        <v>101.6</v>
      </c>
      <c r="F32" s="107">
        <f t="shared" si="0"/>
        <v>100.77786829732727</v>
      </c>
      <c r="G32" s="121">
        <v>45.8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48</v>
      </c>
      <c r="B53" s="93" t="s">
        <v>49</v>
      </c>
      <c r="C53" s="74" t="s">
        <v>219</v>
      </c>
      <c r="D53" s="74" t="s">
        <v>207</v>
      </c>
      <c r="E53" s="93" t="s">
        <v>42</v>
      </c>
      <c r="F53" s="93" t="s">
        <v>50</v>
      </c>
      <c r="G53" s="94" t="s">
        <v>62</v>
      </c>
    </row>
    <row r="54" spans="1:8">
      <c r="A54" s="95">
        <v>1</v>
      </c>
      <c r="B54" s="526" t="s">
        <v>87</v>
      </c>
      <c r="C54" s="9">
        <v>34255</v>
      </c>
      <c r="D54" s="9">
        <v>32294</v>
      </c>
      <c r="E54" s="109">
        <v>94.1</v>
      </c>
      <c r="F54" s="41">
        <f>SUM(C54/D54*100)</f>
        <v>106.07233541834395</v>
      </c>
      <c r="G54" s="96"/>
    </row>
    <row r="55" spans="1:8">
      <c r="A55" s="95">
        <v>2</v>
      </c>
      <c r="B55" s="7" t="s">
        <v>107</v>
      </c>
      <c r="C55" s="9">
        <v>6360</v>
      </c>
      <c r="D55" s="9">
        <v>762</v>
      </c>
      <c r="E55" s="109">
        <v>102.2</v>
      </c>
      <c r="F55" s="41">
        <f t="shared" ref="F55:F64" si="1">SUM(C55/D55*100)</f>
        <v>834.64566929133855</v>
      </c>
      <c r="G55" s="96"/>
    </row>
    <row r="56" spans="1:8">
      <c r="A56" s="95">
        <v>3</v>
      </c>
      <c r="B56" s="302" t="s">
        <v>84</v>
      </c>
      <c r="C56" s="9">
        <v>5301</v>
      </c>
      <c r="D56" s="9">
        <v>3647</v>
      </c>
      <c r="E56" s="109">
        <v>82</v>
      </c>
      <c r="F56" s="41">
        <f t="shared" si="1"/>
        <v>145.3523443926515</v>
      </c>
      <c r="G56" s="96"/>
    </row>
    <row r="57" spans="1:8">
      <c r="A57" s="95">
        <v>4</v>
      </c>
      <c r="B57" s="302" t="s">
        <v>115</v>
      </c>
      <c r="C57" s="9">
        <v>2995</v>
      </c>
      <c r="D57" s="9">
        <v>1575</v>
      </c>
      <c r="E57" s="109">
        <v>90.5</v>
      </c>
      <c r="F57" s="41">
        <f t="shared" si="1"/>
        <v>190.15873015873015</v>
      </c>
      <c r="G57" s="96"/>
      <c r="H57" s="63"/>
    </row>
    <row r="58" spans="1:8">
      <c r="A58" s="95">
        <v>5</v>
      </c>
      <c r="B58" s="302" t="s">
        <v>113</v>
      </c>
      <c r="C58" s="9">
        <v>2077</v>
      </c>
      <c r="D58" s="9">
        <v>1370</v>
      </c>
      <c r="E58" s="70">
        <v>108.6</v>
      </c>
      <c r="F58" s="41">
        <f t="shared" si="1"/>
        <v>151.60583941605839</v>
      </c>
      <c r="G58" s="96"/>
    </row>
    <row r="59" spans="1:8">
      <c r="A59" s="95">
        <v>6</v>
      </c>
      <c r="B59" s="302" t="s">
        <v>153</v>
      </c>
      <c r="C59" s="9">
        <v>1501</v>
      </c>
      <c r="D59" s="9">
        <v>1148</v>
      </c>
      <c r="E59" s="109">
        <v>100.3</v>
      </c>
      <c r="F59" s="41">
        <f t="shared" si="1"/>
        <v>130.74912891986062</v>
      </c>
      <c r="G59" s="96"/>
    </row>
    <row r="60" spans="1:8">
      <c r="A60" s="95">
        <v>7</v>
      </c>
      <c r="B60" s="302" t="s">
        <v>105</v>
      </c>
      <c r="C60" s="9">
        <v>1088</v>
      </c>
      <c r="D60" s="9">
        <v>1030</v>
      </c>
      <c r="E60" s="109">
        <v>99.5</v>
      </c>
      <c r="F60" s="41">
        <f t="shared" si="1"/>
        <v>105.63106796116506</v>
      </c>
      <c r="G60" s="96"/>
    </row>
    <row r="61" spans="1:8">
      <c r="A61" s="95">
        <v>8</v>
      </c>
      <c r="B61" s="302" t="s">
        <v>213</v>
      </c>
      <c r="C61" s="9">
        <v>1039</v>
      </c>
      <c r="D61" s="9">
        <v>662</v>
      </c>
      <c r="E61" s="109">
        <v>133.4</v>
      </c>
      <c r="F61" s="41">
        <f t="shared" si="1"/>
        <v>156.94864048338368</v>
      </c>
      <c r="G61" s="96"/>
    </row>
    <row r="62" spans="1:8">
      <c r="A62" s="95">
        <v>9</v>
      </c>
      <c r="B62" s="302" t="s">
        <v>227</v>
      </c>
      <c r="C62" s="9">
        <v>976</v>
      </c>
      <c r="D62" s="9">
        <v>880</v>
      </c>
      <c r="E62" s="109">
        <v>115.6</v>
      </c>
      <c r="F62" s="230">
        <f t="shared" si="1"/>
        <v>110.90909090909091</v>
      </c>
      <c r="G62" s="96"/>
    </row>
    <row r="63" spans="1:8" ht="14.25" thickBot="1">
      <c r="A63" s="97">
        <v>10</v>
      </c>
      <c r="B63" s="302" t="s">
        <v>114</v>
      </c>
      <c r="C63" s="98">
        <v>621</v>
      </c>
      <c r="D63" s="98">
        <v>2129</v>
      </c>
      <c r="E63" s="110">
        <v>104.9</v>
      </c>
      <c r="F63" s="41">
        <f t="shared" si="1"/>
        <v>29.168623767026773</v>
      </c>
      <c r="G63" s="99"/>
    </row>
    <row r="64" spans="1:8" ht="14.25" thickBot="1">
      <c r="A64" s="80"/>
      <c r="B64" s="81" t="s">
        <v>59</v>
      </c>
      <c r="C64" s="82">
        <v>58176</v>
      </c>
      <c r="D64" s="82">
        <v>47491</v>
      </c>
      <c r="E64" s="83">
        <v>95.3</v>
      </c>
      <c r="F64" s="107">
        <f t="shared" si="1"/>
        <v>122.49899981049042</v>
      </c>
      <c r="G64" s="121">
        <v>102.2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48" sqref="I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48</v>
      </c>
      <c r="B20" s="93" t="s">
        <v>49</v>
      </c>
      <c r="C20" s="74" t="s">
        <v>219</v>
      </c>
      <c r="D20" s="74" t="s">
        <v>207</v>
      </c>
      <c r="E20" s="93" t="s">
        <v>42</v>
      </c>
      <c r="F20" s="93" t="s">
        <v>50</v>
      </c>
      <c r="G20" s="94" t="s">
        <v>62</v>
      </c>
    </row>
    <row r="21" spans="1:7">
      <c r="A21" s="95">
        <v>1</v>
      </c>
      <c r="B21" s="302" t="s">
        <v>115</v>
      </c>
      <c r="C21" s="9">
        <v>25708</v>
      </c>
      <c r="D21" s="9">
        <v>34544</v>
      </c>
      <c r="E21" s="109">
        <v>95.3</v>
      </c>
      <c r="F21" s="41">
        <f t="shared" ref="F21:F31" si="0">SUM(C21/D21*100)</f>
        <v>74.421028253821206</v>
      </c>
      <c r="G21" s="96"/>
    </row>
    <row r="22" spans="1:7">
      <c r="A22" s="95">
        <v>2</v>
      </c>
      <c r="B22" s="302" t="s">
        <v>107</v>
      </c>
      <c r="C22" s="9">
        <v>17390</v>
      </c>
      <c r="D22" s="9">
        <v>20631</v>
      </c>
      <c r="E22" s="109">
        <v>130.6</v>
      </c>
      <c r="F22" s="41">
        <f t="shared" si="0"/>
        <v>84.290630604430234</v>
      </c>
      <c r="G22" s="96"/>
    </row>
    <row r="23" spans="1:7" ht="13.5" customHeight="1">
      <c r="A23" s="95">
        <v>3</v>
      </c>
      <c r="B23" s="302" t="s">
        <v>105</v>
      </c>
      <c r="C23" s="9">
        <v>16404</v>
      </c>
      <c r="D23" s="9">
        <v>13963</v>
      </c>
      <c r="E23" s="109">
        <v>106.5</v>
      </c>
      <c r="F23" s="41">
        <f t="shared" si="0"/>
        <v>117.48191649359021</v>
      </c>
      <c r="G23" s="96"/>
    </row>
    <row r="24" spans="1:7" ht="13.5" customHeight="1">
      <c r="A24" s="95">
        <v>4</v>
      </c>
      <c r="B24" s="302" t="s">
        <v>187</v>
      </c>
      <c r="C24" s="9">
        <v>16008</v>
      </c>
      <c r="D24" s="9">
        <v>16586</v>
      </c>
      <c r="E24" s="109">
        <v>94.3</v>
      </c>
      <c r="F24" s="41">
        <f t="shared" si="0"/>
        <v>96.515133244905343</v>
      </c>
      <c r="G24" s="96"/>
    </row>
    <row r="25" spans="1:7" ht="13.5" customHeight="1">
      <c r="A25" s="95">
        <v>5</v>
      </c>
      <c r="B25" s="302" t="s">
        <v>108</v>
      </c>
      <c r="C25" s="9">
        <v>7886</v>
      </c>
      <c r="D25" s="9">
        <v>7664</v>
      </c>
      <c r="E25" s="109">
        <v>101.4</v>
      </c>
      <c r="F25" s="41">
        <f t="shared" si="0"/>
        <v>102.89665970772444</v>
      </c>
      <c r="G25" s="96"/>
    </row>
    <row r="26" spans="1:7" ht="13.5" customHeight="1">
      <c r="A26" s="95">
        <v>6</v>
      </c>
      <c r="B26" s="302" t="s">
        <v>109</v>
      </c>
      <c r="C26" s="9">
        <v>7462</v>
      </c>
      <c r="D26" s="9">
        <v>7427</v>
      </c>
      <c r="E26" s="109">
        <v>87.9</v>
      </c>
      <c r="F26" s="230">
        <f t="shared" si="0"/>
        <v>100.47125353440151</v>
      </c>
      <c r="G26" s="96"/>
    </row>
    <row r="27" spans="1:7" ht="13.5" customHeight="1">
      <c r="A27" s="95">
        <v>7</v>
      </c>
      <c r="B27" s="302" t="s">
        <v>114</v>
      </c>
      <c r="C27" s="9">
        <v>5183</v>
      </c>
      <c r="D27" s="9">
        <v>5250</v>
      </c>
      <c r="E27" s="109">
        <v>101.1</v>
      </c>
      <c r="F27" s="230">
        <f t="shared" si="0"/>
        <v>98.723809523809521</v>
      </c>
      <c r="G27" s="96"/>
    </row>
    <row r="28" spans="1:7" ht="13.5" customHeight="1">
      <c r="A28" s="95">
        <v>8</v>
      </c>
      <c r="B28" s="302" t="s">
        <v>160</v>
      </c>
      <c r="C28" s="9">
        <v>4855</v>
      </c>
      <c r="D28" s="9">
        <v>4192</v>
      </c>
      <c r="E28" s="109">
        <v>97</v>
      </c>
      <c r="F28" s="41">
        <f t="shared" si="0"/>
        <v>115.8158396946565</v>
      </c>
      <c r="G28" s="96"/>
    </row>
    <row r="29" spans="1:7" ht="13.5" customHeight="1">
      <c r="A29" s="95">
        <v>9</v>
      </c>
      <c r="B29" s="302" t="s">
        <v>86</v>
      </c>
      <c r="C29" s="111">
        <v>4238</v>
      </c>
      <c r="D29" s="101">
        <v>4234</v>
      </c>
      <c r="E29" s="112">
        <v>102.2</v>
      </c>
      <c r="F29" s="41">
        <f t="shared" si="0"/>
        <v>100.09447331128956</v>
      </c>
      <c r="G29" s="96"/>
    </row>
    <row r="30" spans="1:7" ht="13.5" customHeight="1" thickBot="1">
      <c r="A30" s="100">
        <v>10</v>
      </c>
      <c r="B30" s="302" t="s">
        <v>110</v>
      </c>
      <c r="C30" s="101">
        <v>3652</v>
      </c>
      <c r="D30" s="101">
        <v>2752</v>
      </c>
      <c r="E30" s="112">
        <v>100.4</v>
      </c>
      <c r="F30" s="230">
        <f t="shared" si="0"/>
        <v>132.70348837209303</v>
      </c>
      <c r="G30" s="104"/>
    </row>
    <row r="31" spans="1:7" ht="13.5" customHeight="1" thickBot="1">
      <c r="A31" s="80"/>
      <c r="B31" s="81" t="s">
        <v>65</v>
      </c>
      <c r="C31" s="82">
        <v>124285</v>
      </c>
      <c r="D31" s="82">
        <v>134560</v>
      </c>
      <c r="E31" s="83">
        <v>101.1</v>
      </c>
      <c r="F31" s="107">
        <f t="shared" si="0"/>
        <v>92.364001189060644</v>
      </c>
      <c r="G31" s="121">
        <v>76.400000000000006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48</v>
      </c>
      <c r="B53" s="93" t="s">
        <v>49</v>
      </c>
      <c r="C53" s="74" t="s">
        <v>219</v>
      </c>
      <c r="D53" s="74" t="s">
        <v>207</v>
      </c>
      <c r="E53" s="93" t="s">
        <v>42</v>
      </c>
      <c r="F53" s="93" t="s">
        <v>50</v>
      </c>
      <c r="G53" s="94" t="s">
        <v>64</v>
      </c>
    </row>
    <row r="54" spans="1:7">
      <c r="A54" s="95">
        <v>1</v>
      </c>
      <c r="B54" s="302" t="s">
        <v>86</v>
      </c>
      <c r="C54" s="6">
        <v>86727</v>
      </c>
      <c r="D54" s="9">
        <v>89809</v>
      </c>
      <c r="E54" s="41">
        <v>103</v>
      </c>
      <c r="F54" s="41">
        <f t="shared" ref="F54:F64" si="1">SUM(C54/D54*100)</f>
        <v>96.568272667550019</v>
      </c>
      <c r="G54" s="96"/>
    </row>
    <row r="55" spans="1:7">
      <c r="A55" s="95">
        <v>2</v>
      </c>
      <c r="B55" s="302" t="s">
        <v>110</v>
      </c>
      <c r="C55" s="6">
        <v>33580</v>
      </c>
      <c r="D55" s="9">
        <v>27992</v>
      </c>
      <c r="E55" s="41">
        <v>121.4</v>
      </c>
      <c r="F55" s="41">
        <f t="shared" si="1"/>
        <v>119.96284652757932</v>
      </c>
      <c r="G55" s="96"/>
    </row>
    <row r="56" spans="1:7">
      <c r="A56" s="95">
        <v>3</v>
      </c>
      <c r="B56" s="302" t="s">
        <v>87</v>
      </c>
      <c r="C56" s="6">
        <v>24814</v>
      </c>
      <c r="D56" s="9">
        <v>24257</v>
      </c>
      <c r="E56" s="461">
        <v>104.9</v>
      </c>
      <c r="F56" s="41">
        <f t="shared" si="1"/>
        <v>102.29624438306469</v>
      </c>
      <c r="G56" s="96"/>
    </row>
    <row r="57" spans="1:7">
      <c r="A57" s="95">
        <v>4</v>
      </c>
      <c r="B57" s="302" t="s">
        <v>105</v>
      </c>
      <c r="C57" s="6">
        <v>24242</v>
      </c>
      <c r="D57" s="6">
        <v>27363</v>
      </c>
      <c r="E57" s="41">
        <v>108.8</v>
      </c>
      <c r="F57" s="41">
        <f t="shared" si="1"/>
        <v>88.594086905675553</v>
      </c>
      <c r="G57" s="96"/>
    </row>
    <row r="58" spans="1:7">
      <c r="A58" s="95">
        <v>5</v>
      </c>
      <c r="B58" s="302" t="s">
        <v>153</v>
      </c>
      <c r="C58" s="6">
        <v>23499</v>
      </c>
      <c r="D58" s="9">
        <v>19261</v>
      </c>
      <c r="E58" s="41">
        <v>101.3</v>
      </c>
      <c r="F58" s="41">
        <f t="shared" si="1"/>
        <v>122.00301126628939</v>
      </c>
      <c r="G58" s="96"/>
    </row>
    <row r="59" spans="1:7">
      <c r="A59" s="95">
        <v>6</v>
      </c>
      <c r="B59" s="302" t="s">
        <v>108</v>
      </c>
      <c r="C59" s="6">
        <v>21485</v>
      </c>
      <c r="D59" s="9">
        <v>17532</v>
      </c>
      <c r="E59" s="41">
        <v>103.8</v>
      </c>
      <c r="F59" s="41">
        <f t="shared" si="1"/>
        <v>122.54734200319415</v>
      </c>
      <c r="G59" s="96"/>
    </row>
    <row r="60" spans="1:7">
      <c r="A60" s="95">
        <v>7</v>
      </c>
      <c r="B60" s="302" t="s">
        <v>152</v>
      </c>
      <c r="C60" s="6">
        <v>16782</v>
      </c>
      <c r="D60" s="9">
        <v>12848</v>
      </c>
      <c r="E60" s="41">
        <v>104.4</v>
      </c>
      <c r="F60" s="41">
        <f t="shared" si="1"/>
        <v>130.61955168119553</v>
      </c>
      <c r="G60" s="96"/>
    </row>
    <row r="61" spans="1:7">
      <c r="A61" s="95">
        <v>8</v>
      </c>
      <c r="B61" s="302" t="s">
        <v>84</v>
      </c>
      <c r="C61" s="6">
        <v>12856</v>
      </c>
      <c r="D61" s="101">
        <v>11784</v>
      </c>
      <c r="E61" s="41">
        <v>92.2</v>
      </c>
      <c r="F61" s="41">
        <f t="shared" si="1"/>
        <v>109.09708078750849</v>
      </c>
      <c r="G61" s="96"/>
    </row>
    <row r="62" spans="1:7">
      <c r="A62" s="95">
        <v>9</v>
      </c>
      <c r="B62" s="302" t="s">
        <v>114</v>
      </c>
      <c r="C62" s="111">
        <v>12298</v>
      </c>
      <c r="D62" s="101">
        <v>14333</v>
      </c>
      <c r="E62" s="102">
        <v>100.6</v>
      </c>
      <c r="F62" s="41">
        <f t="shared" si="1"/>
        <v>85.801995395241747</v>
      </c>
      <c r="G62" s="96"/>
    </row>
    <row r="63" spans="1:7" ht="14.25" thickBot="1">
      <c r="A63" s="100">
        <v>10</v>
      </c>
      <c r="B63" s="302" t="s">
        <v>236</v>
      </c>
      <c r="C63" s="111">
        <v>11665</v>
      </c>
      <c r="D63" s="101">
        <v>8656</v>
      </c>
      <c r="E63" s="102">
        <v>101.8</v>
      </c>
      <c r="F63" s="102">
        <f t="shared" si="1"/>
        <v>134.76201478743067</v>
      </c>
      <c r="G63" s="104"/>
    </row>
    <row r="64" spans="1:7" ht="14.25" thickBot="1">
      <c r="A64" s="80"/>
      <c r="B64" s="81" t="s">
        <v>61</v>
      </c>
      <c r="C64" s="82">
        <v>321705</v>
      </c>
      <c r="D64" s="82">
        <v>306573</v>
      </c>
      <c r="E64" s="85">
        <v>103.2</v>
      </c>
      <c r="F64" s="107">
        <f t="shared" si="1"/>
        <v>104.9358554080105</v>
      </c>
      <c r="G64" s="121">
        <v>67.5</v>
      </c>
    </row>
    <row r="65" spans="4:9">
      <c r="D65" s="534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R70" sqref="R70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1" t="s">
        <v>100</v>
      </c>
      <c r="N16" s="283" t="s">
        <v>146</v>
      </c>
      <c r="O16" s="209" t="s">
        <v>148</v>
      </c>
    </row>
    <row r="17" spans="1:27" ht="11.1" customHeight="1">
      <c r="A17" s="10" t="s">
        <v>192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197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204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207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217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>
        <v>83.7</v>
      </c>
      <c r="I21" s="206">
        <v>78.400000000000006</v>
      </c>
      <c r="J21" s="206">
        <v>74.3</v>
      </c>
      <c r="K21" s="206">
        <v>69.400000000000006</v>
      </c>
      <c r="L21" s="206">
        <v>69.599999999999994</v>
      </c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1" t="s">
        <v>100</v>
      </c>
      <c r="N41" s="283" t="s">
        <v>147</v>
      </c>
      <c r="O41" s="209" t="s">
        <v>148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192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197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204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207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215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>
        <v>91.2</v>
      </c>
      <c r="I46" s="215">
        <v>93.3</v>
      </c>
      <c r="J46" s="215">
        <v>88.1</v>
      </c>
      <c r="K46" s="215">
        <v>94.4</v>
      </c>
      <c r="L46" s="215">
        <v>79.5</v>
      </c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1" t="s">
        <v>100</v>
      </c>
      <c r="N65" s="283" t="s">
        <v>147</v>
      </c>
      <c r="O65" s="392" t="s">
        <v>148</v>
      </c>
    </row>
    <row r="66" spans="1:26" ht="11.1" customHeight="1">
      <c r="A66" s="10" t="s">
        <v>192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1"/>
      <c r="R67" s="48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204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1"/>
      <c r="R68" s="48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207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1"/>
      <c r="R69" s="48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215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>
        <v>91.8</v>
      </c>
      <c r="I70" s="206">
        <v>83.9</v>
      </c>
      <c r="J70" s="206">
        <v>84.7</v>
      </c>
      <c r="K70" s="206">
        <v>72.599999999999994</v>
      </c>
      <c r="L70" s="206">
        <v>88.6</v>
      </c>
      <c r="M70" s="207"/>
      <c r="N70" s="288"/>
      <c r="O70" s="284"/>
      <c r="P70" s="23"/>
      <c r="Q70" s="221"/>
      <c r="R70" s="48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L76" sqref="L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3" t="s">
        <v>146</v>
      </c>
      <c r="O18" s="283" t="s">
        <v>148</v>
      </c>
    </row>
    <row r="19" spans="1:18" ht="11.1" customHeight="1">
      <c r="A19" s="10" t="s">
        <v>192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197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204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207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215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>
        <v>15.5</v>
      </c>
      <c r="I23" s="215">
        <v>12.9</v>
      </c>
      <c r="J23" s="215">
        <v>12.4</v>
      </c>
      <c r="K23" s="215">
        <v>15.2</v>
      </c>
      <c r="L23" s="215">
        <v>13.1</v>
      </c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3" t="s">
        <v>147</v>
      </c>
      <c r="O42" s="283" t="s">
        <v>148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192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204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207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215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>
        <v>26.2</v>
      </c>
      <c r="I47" s="215">
        <v>25.1</v>
      </c>
      <c r="J47" s="215">
        <v>24.1</v>
      </c>
      <c r="K47" s="215">
        <v>24.5</v>
      </c>
      <c r="L47" s="215">
        <v>23.8</v>
      </c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3" t="s">
        <v>147</v>
      </c>
      <c r="O70" s="283" t="s">
        <v>148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192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204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207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215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>
        <v>58.1</v>
      </c>
      <c r="I75" s="206">
        <v>52.2</v>
      </c>
      <c r="J75" s="206">
        <v>52.7</v>
      </c>
      <c r="K75" s="206">
        <v>61.5</v>
      </c>
      <c r="L75" s="206">
        <v>55.5</v>
      </c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T81" sqref="T81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16" t="s">
        <v>148</v>
      </c>
      <c r="AA24" s="1"/>
    </row>
    <row r="25" spans="1:27" ht="11.1" customHeight="1">
      <c r="A25" s="10" t="s">
        <v>192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197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204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207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215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>
        <v>20.6</v>
      </c>
      <c r="I29" s="215">
        <v>17.5</v>
      </c>
      <c r="J29" s="215">
        <v>17.100000000000001</v>
      </c>
      <c r="K29" s="215">
        <v>21.2</v>
      </c>
      <c r="L29" s="215">
        <v>19</v>
      </c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147</v>
      </c>
      <c r="O53" s="209" t="s">
        <v>149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192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204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207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215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>
        <v>39.6</v>
      </c>
      <c r="I58" s="215">
        <v>39.299999999999997</v>
      </c>
      <c r="J58" s="215">
        <v>38.1</v>
      </c>
      <c r="K58" s="215">
        <v>40.4</v>
      </c>
      <c r="L58" s="215">
        <v>41.1</v>
      </c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147</v>
      </c>
      <c r="O83" s="209" t="s">
        <v>149</v>
      </c>
    </row>
    <row r="84" spans="1:18" s="212" customFormat="1" ht="11.1" customHeight="1">
      <c r="A84" s="10" t="s">
        <v>192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197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204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207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215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>
        <v>51.2</v>
      </c>
      <c r="I88" s="206">
        <v>44.5</v>
      </c>
      <c r="J88" s="206">
        <v>45.6</v>
      </c>
      <c r="K88" s="206">
        <v>51.2</v>
      </c>
      <c r="L88" s="206">
        <v>45.8</v>
      </c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0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L89" sqref="L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192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197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204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207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215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>
        <v>66.7</v>
      </c>
      <c r="I29" s="220">
        <v>43.7</v>
      </c>
      <c r="J29" s="220">
        <v>73.5</v>
      </c>
      <c r="K29" s="220">
        <v>62.6</v>
      </c>
      <c r="L29" s="220">
        <v>59.5</v>
      </c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147</v>
      </c>
      <c r="O53" s="209" t="s">
        <v>149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192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204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207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215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>
        <v>57.8</v>
      </c>
      <c r="I58" s="220">
        <v>57.5</v>
      </c>
      <c r="J58" s="220">
        <v>57.6</v>
      </c>
      <c r="K58" s="220">
        <v>61</v>
      </c>
      <c r="L58" s="220">
        <v>58.2</v>
      </c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147</v>
      </c>
      <c r="O83" s="209" t="s">
        <v>149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192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204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207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215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>
        <v>115.3</v>
      </c>
      <c r="I88" s="15">
        <v>76.099999999999994</v>
      </c>
      <c r="J88" s="15">
        <v>127.5</v>
      </c>
      <c r="K88" s="15">
        <v>102.6</v>
      </c>
      <c r="L88" s="15">
        <v>102.2</v>
      </c>
      <c r="M88" s="15"/>
      <c r="N88" s="288">
        <f>SUM(B88:M88)/12</f>
        <v>88.641666666666666</v>
      </c>
      <c r="O88" s="208">
        <f t="shared" si="2"/>
        <v>92.4</v>
      </c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19"/>
      <c r="D89" s="492"/>
    </row>
    <row r="90" spans="1:26" s="516" customFormat="1" ht="9.9499999999999993" customHeight="1">
      <c r="D90" s="49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S80" sqref="S80"/>
    </sheetView>
  </sheetViews>
  <sheetFormatPr defaultRowHeight="9.9499999999999993" customHeight="1"/>
  <cols>
    <col min="1" max="1" width="8" style="502" customWidth="1"/>
    <col min="2" max="13" width="6.125" style="502" customWidth="1"/>
    <col min="14" max="26" width="7.625" style="502" customWidth="1"/>
    <col min="27" max="16384" width="9" style="502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6" t="s">
        <v>192</v>
      </c>
      <c r="B25" s="487">
        <v>67.3</v>
      </c>
      <c r="C25" s="487">
        <v>73</v>
      </c>
      <c r="D25" s="487">
        <v>86.4</v>
      </c>
      <c r="E25" s="487">
        <v>89</v>
      </c>
      <c r="F25" s="487">
        <v>74.5</v>
      </c>
      <c r="G25" s="487">
        <v>91.5</v>
      </c>
      <c r="H25" s="487">
        <v>85.7</v>
      </c>
      <c r="I25" s="487">
        <v>83.3</v>
      </c>
      <c r="J25" s="487">
        <v>85</v>
      </c>
      <c r="K25" s="487">
        <v>90.2</v>
      </c>
      <c r="L25" s="487">
        <v>91.7</v>
      </c>
      <c r="M25" s="487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6" t="s">
        <v>197</v>
      </c>
      <c r="B26" s="487">
        <v>65.8</v>
      </c>
      <c r="C26" s="487">
        <v>77.2</v>
      </c>
      <c r="D26" s="487">
        <v>98.6</v>
      </c>
      <c r="E26" s="487">
        <v>102.1</v>
      </c>
      <c r="F26" s="487">
        <v>107.9</v>
      </c>
      <c r="G26" s="487">
        <v>110.2</v>
      </c>
      <c r="H26" s="487">
        <v>110.1</v>
      </c>
      <c r="I26" s="487">
        <v>92.2</v>
      </c>
      <c r="J26" s="487">
        <v>93.8</v>
      </c>
      <c r="K26" s="487">
        <v>96.7</v>
      </c>
      <c r="L26" s="487">
        <v>111.1</v>
      </c>
      <c r="M26" s="487">
        <v>104.1</v>
      </c>
      <c r="N26" s="488">
        <f>SUM(B26:M26)</f>
        <v>1169.8</v>
      </c>
      <c r="O26" s="489">
        <f>ROUND(N26/N25*100,1)</f>
        <v>117</v>
      </c>
      <c r="P26" s="493"/>
      <c r="Q26" s="494"/>
      <c r="R26" s="494"/>
      <c r="S26" s="493"/>
      <c r="T26" s="493"/>
      <c r="U26" s="493"/>
      <c r="V26" s="493"/>
      <c r="W26" s="493"/>
      <c r="X26" s="493"/>
      <c r="Y26" s="493"/>
      <c r="Z26" s="49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6" t="s">
        <v>204</v>
      </c>
      <c r="B27" s="487">
        <v>86.4</v>
      </c>
      <c r="C27" s="487">
        <v>105.9</v>
      </c>
      <c r="D27" s="487">
        <v>115.8</v>
      </c>
      <c r="E27" s="487">
        <v>124.6</v>
      </c>
      <c r="F27" s="487">
        <v>121.9</v>
      </c>
      <c r="G27" s="487">
        <v>135.4</v>
      </c>
      <c r="H27" s="487">
        <v>137.80000000000001</v>
      </c>
      <c r="I27" s="487">
        <v>127</v>
      </c>
      <c r="J27" s="487">
        <v>126.1</v>
      </c>
      <c r="K27" s="487">
        <v>125.2</v>
      </c>
      <c r="L27" s="487">
        <v>122.8</v>
      </c>
      <c r="M27" s="487">
        <v>110</v>
      </c>
      <c r="N27" s="488">
        <f>SUM(B27:M27)</f>
        <v>1438.8999999999999</v>
      </c>
      <c r="O27" s="489">
        <f t="shared" ref="O27:O28" si="0">ROUND(N27/N26*100,1)</f>
        <v>123</v>
      </c>
      <c r="P27" s="493"/>
      <c r="Q27" s="494"/>
      <c r="R27" s="494"/>
      <c r="S27" s="493"/>
      <c r="T27" s="493"/>
      <c r="U27" s="493"/>
      <c r="V27" s="493"/>
      <c r="W27" s="493"/>
      <c r="X27" s="493"/>
      <c r="Y27" s="493"/>
      <c r="Z27" s="49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6" t="s">
        <v>207</v>
      </c>
      <c r="B28" s="487">
        <v>91</v>
      </c>
      <c r="C28" s="487">
        <v>88.5</v>
      </c>
      <c r="D28" s="487">
        <v>127.1</v>
      </c>
      <c r="E28" s="487">
        <v>123.6</v>
      </c>
      <c r="F28" s="487">
        <v>127.3</v>
      </c>
      <c r="G28" s="487">
        <v>123.9</v>
      </c>
      <c r="H28" s="487">
        <v>147.6</v>
      </c>
      <c r="I28" s="487">
        <v>123.9</v>
      </c>
      <c r="J28" s="487">
        <v>121.8</v>
      </c>
      <c r="K28" s="487">
        <v>131</v>
      </c>
      <c r="L28" s="487">
        <v>110.3</v>
      </c>
      <c r="M28" s="487">
        <v>106.5</v>
      </c>
      <c r="N28" s="488">
        <f>SUM(B28:M28)</f>
        <v>1422.5</v>
      </c>
      <c r="O28" s="489">
        <f t="shared" si="0"/>
        <v>98.9</v>
      </c>
      <c r="P28" s="493"/>
      <c r="Q28" s="494"/>
      <c r="R28" s="494"/>
      <c r="S28" s="493"/>
      <c r="T28" s="493"/>
      <c r="U28" s="493"/>
      <c r="V28" s="493"/>
      <c r="W28" s="493"/>
      <c r="X28" s="493"/>
      <c r="Y28" s="493"/>
      <c r="Z28" s="49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6" t="s">
        <v>215</v>
      </c>
      <c r="B29" s="487">
        <v>96.4</v>
      </c>
      <c r="C29" s="487">
        <v>100.8</v>
      </c>
      <c r="D29" s="487">
        <v>119.9</v>
      </c>
      <c r="E29" s="487">
        <v>122</v>
      </c>
      <c r="F29" s="487">
        <v>123.5</v>
      </c>
      <c r="G29" s="487">
        <v>126.2</v>
      </c>
      <c r="H29" s="487">
        <v>126.9</v>
      </c>
      <c r="I29" s="487">
        <v>97.5</v>
      </c>
      <c r="J29" s="487">
        <v>114.1</v>
      </c>
      <c r="K29" s="487">
        <v>104.1</v>
      </c>
      <c r="L29" s="487">
        <v>95.1</v>
      </c>
      <c r="M29" s="487"/>
      <c r="N29" s="488"/>
      <c r="O29" s="489"/>
      <c r="P29" s="493"/>
      <c r="Q29" s="495"/>
      <c r="R29" s="495"/>
      <c r="S29" s="493"/>
      <c r="T29" s="493"/>
      <c r="U29" s="493"/>
      <c r="V29" s="493"/>
      <c r="W29" s="493"/>
      <c r="X29" s="493"/>
      <c r="Y29" s="493"/>
      <c r="Z29" s="49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6"/>
      <c r="B53" s="497" t="s">
        <v>89</v>
      </c>
      <c r="C53" s="497" t="s">
        <v>90</v>
      </c>
      <c r="D53" s="497" t="s">
        <v>91</v>
      </c>
      <c r="E53" s="497" t="s">
        <v>92</v>
      </c>
      <c r="F53" s="497" t="s">
        <v>93</v>
      </c>
      <c r="G53" s="497" t="s">
        <v>94</v>
      </c>
      <c r="H53" s="497" t="s">
        <v>95</v>
      </c>
      <c r="I53" s="497" t="s">
        <v>96</v>
      </c>
      <c r="J53" s="497" t="s">
        <v>97</v>
      </c>
      <c r="K53" s="497" t="s">
        <v>98</v>
      </c>
      <c r="L53" s="497" t="s">
        <v>99</v>
      </c>
      <c r="M53" s="497" t="s">
        <v>100</v>
      </c>
      <c r="N53" s="498" t="s">
        <v>147</v>
      </c>
      <c r="O53" s="499" t="s">
        <v>149</v>
      </c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2"/>
      <c r="AS53" s="492"/>
      <c r="AT53" s="492"/>
      <c r="AU53" s="492"/>
      <c r="AV53" s="492"/>
    </row>
    <row r="54" spans="1:48" s="418" customFormat="1" ht="11.1" customHeight="1">
      <c r="A54" s="486" t="s">
        <v>192</v>
      </c>
      <c r="B54" s="487">
        <v>87.5</v>
      </c>
      <c r="C54" s="487">
        <v>86</v>
      </c>
      <c r="D54" s="487">
        <v>88.7</v>
      </c>
      <c r="E54" s="487">
        <v>92</v>
      </c>
      <c r="F54" s="487">
        <v>87.1</v>
      </c>
      <c r="G54" s="487">
        <v>88.8</v>
      </c>
      <c r="H54" s="487">
        <v>85.6</v>
      </c>
      <c r="I54" s="487">
        <v>85.8</v>
      </c>
      <c r="J54" s="487">
        <v>84.5</v>
      </c>
      <c r="K54" s="487">
        <v>89.5</v>
      </c>
      <c r="L54" s="487">
        <v>92.2</v>
      </c>
      <c r="M54" s="487">
        <v>85.7</v>
      </c>
      <c r="N54" s="488">
        <f>SUM(B54:M54)/12</f>
        <v>87.783333333333317</v>
      </c>
      <c r="O54" s="489">
        <v>98.6</v>
      </c>
      <c r="P54" s="490"/>
      <c r="Q54" s="491"/>
      <c r="R54" s="491"/>
      <c r="S54" s="490"/>
      <c r="T54" s="490"/>
      <c r="U54" s="490"/>
      <c r="V54" s="490"/>
      <c r="W54" s="490"/>
      <c r="X54" s="490"/>
      <c r="Y54" s="490"/>
      <c r="Z54" s="490"/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2"/>
      <c r="AS54" s="492"/>
      <c r="AT54" s="492"/>
      <c r="AU54" s="492"/>
      <c r="AV54" s="492"/>
    </row>
    <row r="55" spans="1:48" s="418" customFormat="1" ht="11.1" customHeight="1">
      <c r="A55" s="486" t="s">
        <v>197</v>
      </c>
      <c r="B55" s="487">
        <v>84</v>
      </c>
      <c r="C55" s="487">
        <v>84.8</v>
      </c>
      <c r="D55" s="487">
        <v>92.1</v>
      </c>
      <c r="E55" s="487">
        <v>91.6</v>
      </c>
      <c r="F55" s="487">
        <v>101.2</v>
      </c>
      <c r="G55" s="487">
        <v>98.3</v>
      </c>
      <c r="H55" s="487">
        <v>99.7</v>
      </c>
      <c r="I55" s="487">
        <v>93.7</v>
      </c>
      <c r="J55" s="487">
        <v>97.1</v>
      </c>
      <c r="K55" s="487">
        <v>93.4</v>
      </c>
      <c r="L55" s="487">
        <v>102.6</v>
      </c>
      <c r="M55" s="487">
        <v>94.6</v>
      </c>
      <c r="N55" s="488">
        <f>SUM(B55:M55)/12</f>
        <v>94.424999999999997</v>
      </c>
      <c r="O55" s="489">
        <f t="shared" ref="O55:O57" si="1">ROUND(N55/N54*100,1)</f>
        <v>107.6</v>
      </c>
      <c r="P55" s="490"/>
      <c r="Q55" s="491"/>
      <c r="R55" s="491"/>
      <c r="S55" s="490"/>
      <c r="T55" s="490"/>
      <c r="U55" s="490"/>
      <c r="V55" s="490"/>
      <c r="W55" s="490"/>
      <c r="X55" s="490"/>
      <c r="Y55" s="490"/>
      <c r="Z55" s="490"/>
      <c r="AA55" s="492"/>
      <c r="AB55" s="492"/>
      <c r="AC55" s="492"/>
      <c r="AD55" s="492"/>
      <c r="AE55" s="492"/>
      <c r="AF55" s="492"/>
      <c r="AG55" s="492"/>
      <c r="AH55" s="492"/>
      <c r="AI55" s="492"/>
      <c r="AJ55" s="492"/>
      <c r="AK55" s="492"/>
      <c r="AL55" s="492"/>
      <c r="AM55" s="492"/>
      <c r="AN55" s="492"/>
      <c r="AO55" s="492"/>
      <c r="AP55" s="492"/>
      <c r="AQ55" s="492"/>
      <c r="AR55" s="492"/>
      <c r="AS55" s="492"/>
      <c r="AT55" s="492"/>
      <c r="AU55" s="492"/>
      <c r="AV55" s="492"/>
    </row>
    <row r="56" spans="1:48" s="418" customFormat="1" ht="11.1" customHeight="1">
      <c r="A56" s="10" t="s">
        <v>204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88">
        <f>SUM(B56:M56)/12</f>
        <v>118.075</v>
      </c>
      <c r="O56" s="489">
        <f t="shared" si="1"/>
        <v>125</v>
      </c>
      <c r="P56" s="490"/>
      <c r="Q56" s="491"/>
      <c r="R56" s="491"/>
      <c r="S56" s="490"/>
      <c r="T56" s="490"/>
      <c r="U56" s="490"/>
      <c r="V56" s="490"/>
      <c r="W56" s="490"/>
      <c r="X56" s="490"/>
      <c r="Y56" s="490"/>
      <c r="Z56" s="490"/>
      <c r="AA56" s="492"/>
    </row>
    <row r="57" spans="1:48" s="418" customFormat="1" ht="11.1" customHeight="1">
      <c r="A57" s="10" t="s">
        <v>207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88">
        <f>SUM(B57:M57)/12</f>
        <v>127.89999999999999</v>
      </c>
      <c r="O57" s="489">
        <f t="shared" si="1"/>
        <v>108.3</v>
      </c>
      <c r="P57" s="490"/>
      <c r="Q57" s="491"/>
      <c r="R57" s="491"/>
      <c r="S57" s="490"/>
      <c r="T57" s="490"/>
      <c r="U57" s="490"/>
      <c r="V57" s="490"/>
      <c r="W57" s="490"/>
      <c r="X57" s="490"/>
      <c r="Y57" s="490"/>
      <c r="Z57" s="490"/>
      <c r="AA57" s="492"/>
    </row>
    <row r="58" spans="1:48" s="212" customFormat="1" ht="11.1" customHeight="1">
      <c r="A58" s="10" t="s">
        <v>215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>
        <v>146.19999999999999</v>
      </c>
      <c r="I58" s="215">
        <v>134.4</v>
      </c>
      <c r="J58" s="215">
        <v>134.19999999999999</v>
      </c>
      <c r="K58" s="215">
        <v>122.9</v>
      </c>
      <c r="L58" s="215">
        <v>124.3</v>
      </c>
      <c r="M58" s="215"/>
      <c r="N58" s="289"/>
      <c r="O58" s="489"/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147</v>
      </c>
      <c r="O83" s="209" t="s">
        <v>149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192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204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207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215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>
        <v>85.4</v>
      </c>
      <c r="L88" s="208">
        <v>76.400000000000006</v>
      </c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L89" sqref="L89"/>
    </sheetView>
  </sheetViews>
  <sheetFormatPr defaultRowHeight="9.9499999999999993" customHeight="1"/>
  <cols>
    <col min="1" max="1" width="8" style="501" customWidth="1"/>
    <col min="2" max="13" width="6.125" style="501" customWidth="1"/>
    <col min="14" max="26" width="7.625" style="501" customWidth="1"/>
    <col min="27" max="16384" width="9" style="501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192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204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207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215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>
        <v>12.7</v>
      </c>
      <c r="I29" s="215">
        <v>9.8000000000000007</v>
      </c>
      <c r="J29" s="215">
        <v>11.4</v>
      </c>
      <c r="K29" s="215">
        <v>10.4</v>
      </c>
      <c r="L29" s="215">
        <v>9.5</v>
      </c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3" t="s">
        <v>147</v>
      </c>
      <c r="O53" s="209" t="s">
        <v>149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192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197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204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207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215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>
        <v>14.6</v>
      </c>
      <c r="I58" s="215">
        <v>13.4</v>
      </c>
      <c r="J58" s="215">
        <v>13.4</v>
      </c>
      <c r="K58" s="215">
        <v>12.3</v>
      </c>
      <c r="L58" s="215">
        <v>12.4</v>
      </c>
      <c r="M58" s="215"/>
      <c r="N58" s="289"/>
      <c r="O58" s="284"/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147</v>
      </c>
      <c r="O83" s="209" t="s">
        <v>149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192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204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207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215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>
        <v>85.4</v>
      </c>
      <c r="L88" s="208">
        <v>76.400000000000006</v>
      </c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L89" sqref="L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192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204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207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215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>
        <v>23.4</v>
      </c>
      <c r="I29" s="215">
        <v>20.3</v>
      </c>
      <c r="J29" s="215">
        <v>23.3</v>
      </c>
      <c r="K29" s="215">
        <v>22.7</v>
      </c>
      <c r="L29" s="215">
        <v>21.9</v>
      </c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147</v>
      </c>
      <c r="O53" s="209" t="s">
        <v>149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192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204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207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215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>
        <v>31.2</v>
      </c>
      <c r="I58" s="215">
        <v>31.6</v>
      </c>
      <c r="J58" s="215">
        <v>30.1</v>
      </c>
      <c r="K58" s="215">
        <v>31.2</v>
      </c>
      <c r="L58" s="215">
        <v>32.200000000000003</v>
      </c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147</v>
      </c>
      <c r="O83" s="209" t="s">
        <v>149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192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204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207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215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>
        <v>74.599999999999994</v>
      </c>
      <c r="I88" s="206">
        <v>64.2</v>
      </c>
      <c r="J88" s="206">
        <v>77.900000000000006</v>
      </c>
      <c r="K88" s="206">
        <v>72.5</v>
      </c>
      <c r="L88" s="206">
        <v>67.5</v>
      </c>
      <c r="M88" s="206"/>
      <c r="N88" s="288"/>
      <c r="O88" s="208"/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9" sqref="M39"/>
    </sheetView>
  </sheetViews>
  <sheetFormatPr defaultColWidth="10.625" defaultRowHeight="13.5"/>
  <cols>
    <col min="1" max="1" width="8.5" style="478" customWidth="1"/>
    <col min="2" max="2" width="13.375" style="478" customWidth="1"/>
    <col min="3" max="16384" width="10.625" style="478"/>
  </cols>
  <sheetData>
    <row r="1" spans="1:13" ht="17.25" customHeight="1">
      <c r="A1" s="559" t="s">
        <v>155</v>
      </c>
      <c r="F1" s="201"/>
      <c r="G1" s="201"/>
      <c r="H1" s="201"/>
    </row>
    <row r="2" spans="1:13">
      <c r="A2" s="553"/>
    </row>
    <row r="3" spans="1:13" ht="17.25">
      <c r="A3" s="553"/>
      <c r="C3" s="201"/>
    </row>
    <row r="4" spans="1:13" ht="17.25">
      <c r="A4" s="553"/>
      <c r="J4" s="201"/>
      <c r="K4" s="201"/>
      <c r="L4" s="201"/>
      <c r="M4" s="201"/>
    </row>
    <row r="5" spans="1:13">
      <c r="A5" s="553"/>
    </row>
    <row r="6" spans="1:13">
      <c r="A6" s="553"/>
    </row>
    <row r="7" spans="1:13">
      <c r="A7" s="553"/>
    </row>
    <row r="8" spans="1:13">
      <c r="A8" s="553"/>
    </row>
    <row r="9" spans="1:13">
      <c r="A9" s="553"/>
    </row>
    <row r="10" spans="1:13">
      <c r="A10" s="553"/>
    </row>
    <row r="11" spans="1:13">
      <c r="A11" s="553"/>
    </row>
    <row r="12" spans="1:13">
      <c r="A12" s="553"/>
    </row>
    <row r="13" spans="1:13">
      <c r="A13" s="553"/>
    </row>
    <row r="14" spans="1:13">
      <c r="A14" s="553"/>
    </row>
    <row r="15" spans="1:13">
      <c r="A15" s="553"/>
    </row>
    <row r="16" spans="1:13">
      <c r="A16" s="553"/>
    </row>
    <row r="17" spans="1:15">
      <c r="A17" s="553"/>
    </row>
    <row r="18" spans="1:15">
      <c r="A18" s="553"/>
    </row>
    <row r="19" spans="1:15">
      <c r="A19" s="553"/>
    </row>
    <row r="20" spans="1:15">
      <c r="A20" s="553"/>
    </row>
    <row r="21" spans="1:15">
      <c r="A21" s="553"/>
    </row>
    <row r="22" spans="1:15">
      <c r="A22" s="553"/>
    </row>
    <row r="23" spans="1:15">
      <c r="A23" s="553"/>
    </row>
    <row r="24" spans="1:15">
      <c r="A24" s="553"/>
    </row>
    <row r="25" spans="1:15">
      <c r="A25" s="553"/>
    </row>
    <row r="26" spans="1:15">
      <c r="A26" s="553"/>
    </row>
    <row r="27" spans="1:15">
      <c r="A27" s="553"/>
    </row>
    <row r="28" spans="1:15">
      <c r="A28" s="553"/>
    </row>
    <row r="29" spans="1:15">
      <c r="A29" s="553"/>
      <c r="O29" s="475"/>
    </row>
    <row r="30" spans="1:15">
      <c r="A30" s="553"/>
    </row>
    <row r="31" spans="1:15">
      <c r="A31" s="553"/>
    </row>
    <row r="32" spans="1:15">
      <c r="A32" s="553"/>
    </row>
    <row r="33" spans="1:15">
      <c r="A33" s="553"/>
    </row>
    <row r="34" spans="1:15">
      <c r="A34" s="553"/>
    </row>
    <row r="35" spans="1:15" s="51" customFormat="1" ht="20.100000000000001" customHeight="1">
      <c r="A35" s="553"/>
      <c r="B35" s="505" t="s">
        <v>205</v>
      </c>
      <c r="C35" s="505" t="s">
        <v>132</v>
      </c>
      <c r="D35" s="505" t="s">
        <v>145</v>
      </c>
      <c r="E35" s="505" t="s">
        <v>154</v>
      </c>
      <c r="F35" s="505" t="s">
        <v>185</v>
      </c>
      <c r="G35" s="505" t="s">
        <v>186</v>
      </c>
      <c r="H35" s="506" t="s">
        <v>189</v>
      </c>
      <c r="I35" s="507" t="s">
        <v>192</v>
      </c>
      <c r="J35" s="507" t="s">
        <v>197</v>
      </c>
      <c r="K35" s="507" t="s">
        <v>204</v>
      </c>
      <c r="L35" s="507" t="s">
        <v>207</v>
      </c>
      <c r="M35" s="508" t="s">
        <v>228</v>
      </c>
      <c r="N35" s="56"/>
      <c r="O35" s="203"/>
    </row>
    <row r="36" spans="1:15" ht="25.5" customHeight="1">
      <c r="A36" s="553"/>
      <c r="B36" s="270" t="s">
        <v>130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122.9</v>
      </c>
      <c r="N36" s="1"/>
      <c r="O36" s="1"/>
    </row>
    <row r="37" spans="1:15" ht="25.5" customHeight="1">
      <c r="A37" s="553"/>
      <c r="B37" s="269" t="s">
        <v>159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240.8</v>
      </c>
      <c r="N37" s="1"/>
      <c r="O37" s="1"/>
    </row>
    <row r="38" spans="1:15" ht="24.75" customHeight="1">
      <c r="A38" s="553"/>
      <c r="B38" s="243" t="s">
        <v>158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K27" sqref="K27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65" t="s">
        <v>229</v>
      </c>
      <c r="C1" s="565"/>
      <c r="D1" s="565"/>
      <c r="E1" s="565"/>
      <c r="F1" s="565"/>
      <c r="G1" s="566" t="s">
        <v>156</v>
      </c>
      <c r="H1" s="566"/>
      <c r="I1" s="566"/>
      <c r="J1" s="312" t="s">
        <v>133</v>
      </c>
      <c r="K1" s="5"/>
      <c r="M1" s="5" t="s">
        <v>199</v>
      </c>
    </row>
    <row r="2" spans="1:15">
      <c r="A2" s="309"/>
      <c r="B2" s="565"/>
      <c r="C2" s="565"/>
      <c r="D2" s="565"/>
      <c r="E2" s="565"/>
      <c r="F2" s="565"/>
      <c r="G2" s="566"/>
      <c r="H2" s="566"/>
      <c r="I2" s="566"/>
      <c r="J2" s="279">
        <v>191440</v>
      </c>
      <c r="K2" s="7" t="s">
        <v>135</v>
      </c>
      <c r="L2" s="279">
        <f t="shared" ref="L2:L7" si="0">SUM(J2)</f>
        <v>191440</v>
      </c>
      <c r="M2" s="467">
        <v>136203</v>
      </c>
    </row>
    <row r="3" spans="1:15">
      <c r="J3" s="279">
        <v>421691</v>
      </c>
      <c r="K3" s="5" t="s">
        <v>136</v>
      </c>
      <c r="L3" s="279">
        <f t="shared" si="0"/>
        <v>421691</v>
      </c>
      <c r="M3" s="467">
        <v>278167</v>
      </c>
    </row>
    <row r="4" spans="1:15">
      <c r="J4" s="279">
        <v>488222</v>
      </c>
      <c r="K4" s="5" t="s">
        <v>124</v>
      </c>
      <c r="L4" s="279">
        <f t="shared" si="0"/>
        <v>488222</v>
      </c>
      <c r="M4" s="467">
        <v>312876</v>
      </c>
    </row>
    <row r="5" spans="1:15">
      <c r="J5" s="279">
        <v>152430</v>
      </c>
      <c r="K5" s="5" t="s">
        <v>104</v>
      </c>
      <c r="L5" s="279">
        <f t="shared" si="0"/>
        <v>152430</v>
      </c>
      <c r="M5" s="467">
        <v>122510</v>
      </c>
    </row>
    <row r="6" spans="1:15">
      <c r="J6" s="279">
        <v>346932</v>
      </c>
      <c r="K6" s="5" t="s">
        <v>122</v>
      </c>
      <c r="L6" s="279">
        <f t="shared" si="0"/>
        <v>346932</v>
      </c>
      <c r="M6" s="467">
        <v>257081</v>
      </c>
    </row>
    <row r="7" spans="1:15">
      <c r="J7" s="279">
        <v>807604</v>
      </c>
      <c r="K7" s="5" t="s">
        <v>125</v>
      </c>
      <c r="L7" s="279">
        <f t="shared" si="0"/>
        <v>807604</v>
      </c>
      <c r="M7" s="467">
        <v>531120</v>
      </c>
    </row>
    <row r="8" spans="1:15">
      <c r="J8" s="279">
        <f>SUM(J2:J7)</f>
        <v>2408319</v>
      </c>
      <c r="K8" s="5" t="s">
        <v>111</v>
      </c>
      <c r="L8" s="60">
        <f>SUM(L2:L7)</f>
        <v>2408319</v>
      </c>
      <c r="M8" s="467">
        <f>SUM(M2:M7)</f>
        <v>1637957</v>
      </c>
    </row>
    <row r="10" spans="1:15">
      <c r="K10" s="5"/>
      <c r="L10" s="5" t="s">
        <v>199</v>
      </c>
      <c r="M10" s="5" t="s">
        <v>137</v>
      </c>
      <c r="N10" s="5"/>
      <c r="O10" s="5" t="s">
        <v>157</v>
      </c>
    </row>
    <row r="11" spans="1:15">
      <c r="K11" s="7" t="s">
        <v>135</v>
      </c>
      <c r="L11" s="279">
        <f>SUM(M2)</f>
        <v>136203</v>
      </c>
      <c r="M11" s="279">
        <f t="shared" ref="M11:M17" si="1">SUM(N11-L11)</f>
        <v>55237</v>
      </c>
      <c r="N11" s="279">
        <f t="shared" ref="N11:N17" si="2">SUM(L2)</f>
        <v>191440</v>
      </c>
      <c r="O11" s="468">
        <f>SUM(L11/N11)</f>
        <v>0.71146573338905139</v>
      </c>
    </row>
    <row r="12" spans="1:15">
      <c r="K12" s="5" t="s">
        <v>136</v>
      </c>
      <c r="L12" s="279">
        <f t="shared" ref="L12:L17" si="3">SUM(M3)</f>
        <v>278167</v>
      </c>
      <c r="M12" s="279">
        <f t="shared" si="1"/>
        <v>143524</v>
      </c>
      <c r="N12" s="279">
        <f t="shared" si="2"/>
        <v>421691</v>
      </c>
      <c r="O12" s="468">
        <f t="shared" ref="O12:O17" si="4">SUM(L12/N12)</f>
        <v>0.65964651842225708</v>
      </c>
    </row>
    <row r="13" spans="1:15">
      <c r="K13" s="5" t="s">
        <v>124</v>
      </c>
      <c r="L13" s="279">
        <f t="shared" si="3"/>
        <v>312876</v>
      </c>
      <c r="M13" s="279">
        <f t="shared" si="1"/>
        <v>175346</v>
      </c>
      <c r="N13" s="279">
        <f t="shared" si="2"/>
        <v>488222</v>
      </c>
      <c r="O13" s="468">
        <f t="shared" si="4"/>
        <v>0.64084781103678246</v>
      </c>
    </row>
    <row r="14" spans="1:15">
      <c r="K14" s="5" t="s">
        <v>104</v>
      </c>
      <c r="L14" s="279">
        <f t="shared" si="3"/>
        <v>122510</v>
      </c>
      <c r="M14" s="279">
        <f t="shared" si="1"/>
        <v>29920</v>
      </c>
      <c r="N14" s="279">
        <f t="shared" si="2"/>
        <v>152430</v>
      </c>
      <c r="O14" s="468">
        <f t="shared" si="4"/>
        <v>0.80371317982024537</v>
      </c>
    </row>
    <row r="15" spans="1:15">
      <c r="K15" s="5" t="s">
        <v>122</v>
      </c>
      <c r="L15" s="279">
        <f t="shared" si="3"/>
        <v>257081</v>
      </c>
      <c r="M15" s="279">
        <f t="shared" si="1"/>
        <v>89851</v>
      </c>
      <c r="N15" s="279">
        <f t="shared" si="2"/>
        <v>346932</v>
      </c>
      <c r="O15" s="468">
        <f t="shared" si="4"/>
        <v>0.74101264801171407</v>
      </c>
    </row>
    <row r="16" spans="1:15">
      <c r="K16" s="5" t="s">
        <v>125</v>
      </c>
      <c r="L16" s="279">
        <f t="shared" si="3"/>
        <v>531120</v>
      </c>
      <c r="M16" s="279">
        <f t="shared" si="1"/>
        <v>276484</v>
      </c>
      <c r="N16" s="279">
        <f t="shared" si="2"/>
        <v>807604</v>
      </c>
      <c r="O16" s="468">
        <f t="shared" si="4"/>
        <v>0.6576490458194858</v>
      </c>
    </row>
    <row r="17" spans="11:15">
      <c r="K17" s="5" t="s">
        <v>111</v>
      </c>
      <c r="L17" s="279">
        <f t="shared" si="3"/>
        <v>1637957</v>
      </c>
      <c r="M17" s="279">
        <f t="shared" si="1"/>
        <v>770362</v>
      </c>
      <c r="N17" s="279">
        <f t="shared" si="2"/>
        <v>2408319</v>
      </c>
      <c r="O17" s="468">
        <f t="shared" si="4"/>
        <v>0.68012460143361408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138</v>
      </c>
      <c r="B56" s="44"/>
      <c r="C56" s="567" t="s">
        <v>133</v>
      </c>
      <c r="D56" s="568"/>
      <c r="E56" s="567" t="s">
        <v>134</v>
      </c>
      <c r="F56" s="568"/>
      <c r="G56" s="571" t="s">
        <v>139</v>
      </c>
      <c r="H56" s="567" t="s">
        <v>140</v>
      </c>
      <c r="I56" s="568"/>
    </row>
    <row r="57" spans="1:11" ht="14.25">
      <c r="A57" s="45" t="s">
        <v>141</v>
      </c>
      <c r="B57" s="46"/>
      <c r="C57" s="569"/>
      <c r="D57" s="570"/>
      <c r="E57" s="569"/>
      <c r="F57" s="570"/>
      <c r="G57" s="572"/>
      <c r="H57" s="569"/>
      <c r="I57" s="570"/>
    </row>
    <row r="58" spans="1:11" ht="19.5" customHeight="1">
      <c r="A58" s="50" t="s">
        <v>142</v>
      </c>
      <c r="B58" s="47"/>
      <c r="C58" s="562" t="s">
        <v>191</v>
      </c>
      <c r="D58" s="561"/>
      <c r="E58" s="563" t="s">
        <v>225</v>
      </c>
      <c r="F58" s="561"/>
      <c r="G58" s="116">
        <v>15.4</v>
      </c>
      <c r="H58" s="48"/>
      <c r="I58" s="49"/>
    </row>
    <row r="59" spans="1:11" ht="19.5" customHeight="1">
      <c r="A59" s="50" t="s">
        <v>143</v>
      </c>
      <c r="B59" s="47"/>
      <c r="C59" s="560" t="s">
        <v>188</v>
      </c>
      <c r="D59" s="561"/>
      <c r="E59" s="563" t="s">
        <v>230</v>
      </c>
      <c r="F59" s="561"/>
      <c r="G59" s="122">
        <v>29.6</v>
      </c>
      <c r="H59" s="48"/>
      <c r="I59" s="49"/>
    </row>
    <row r="60" spans="1:11" ht="20.100000000000001" customHeight="1">
      <c r="A60" s="50" t="s">
        <v>144</v>
      </c>
      <c r="B60" s="47"/>
      <c r="C60" s="563" t="s">
        <v>218</v>
      </c>
      <c r="D60" s="564"/>
      <c r="E60" s="560" t="s">
        <v>231</v>
      </c>
      <c r="F60" s="561"/>
      <c r="G60" s="116">
        <v>76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T6" sqref="T6"/>
    </sheetView>
  </sheetViews>
  <sheetFormatPr defaultColWidth="4.75" defaultRowHeight="9.9499999999999993" customHeight="1"/>
  <cols>
    <col min="1" max="1" width="7.625" style="479" customWidth="1"/>
    <col min="2" max="10" width="6.125" style="479" customWidth="1"/>
    <col min="11" max="11" width="6.125" style="1" customWidth="1"/>
    <col min="12" max="13" width="6.125" style="479" customWidth="1"/>
    <col min="14" max="14" width="7.625" style="479" customWidth="1"/>
    <col min="15" max="15" width="7.5" style="479" customWidth="1"/>
    <col min="16" max="34" width="7.625" style="479" customWidth="1"/>
    <col min="35" max="41" width="9.625" style="479" customWidth="1"/>
    <col min="42" max="16384" width="4.75" style="479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3" t="s">
        <v>150</v>
      </c>
      <c r="O25" s="209" t="s">
        <v>149</v>
      </c>
      <c r="AI25" s="479"/>
    </row>
    <row r="26" spans="1:35" ht="9.9499999999999993" customHeight="1">
      <c r="A26" s="10" t="s">
        <v>192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197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204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207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215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>
        <v>87.2</v>
      </c>
      <c r="I30" s="206">
        <v>72.599999999999994</v>
      </c>
      <c r="J30" s="206">
        <v>79</v>
      </c>
      <c r="K30" s="206">
        <v>82.8</v>
      </c>
      <c r="L30" s="206">
        <v>76.400000000000006</v>
      </c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3" t="s">
        <v>151</v>
      </c>
      <c r="O55" s="209" t="s">
        <v>149</v>
      </c>
    </row>
    <row r="56" spans="1:27" ht="9.9499999999999993" customHeight="1">
      <c r="A56" s="10" t="s">
        <v>192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197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204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207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215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>
        <v>126.5</v>
      </c>
      <c r="I60" s="206">
        <v>124.6</v>
      </c>
      <c r="J60" s="207">
        <v>120.4</v>
      </c>
      <c r="K60" s="206">
        <v>123.9</v>
      </c>
      <c r="L60" s="206">
        <v>123.3</v>
      </c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3" t="s">
        <v>151</v>
      </c>
      <c r="O85" s="209" t="s">
        <v>149</v>
      </c>
    </row>
    <row r="86" spans="1:25" ht="9.9499999999999993" customHeight="1">
      <c r="A86" s="10" t="s">
        <v>192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197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204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207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215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>
        <v>68.400000000000006</v>
      </c>
      <c r="I90" s="206">
        <v>58.6</v>
      </c>
      <c r="J90" s="207">
        <v>66.2</v>
      </c>
      <c r="K90" s="206">
        <v>66.3</v>
      </c>
      <c r="L90" s="206">
        <v>62.1</v>
      </c>
      <c r="M90" s="207"/>
      <c r="N90" s="288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60" sqref="J6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3" t="s">
        <v>232</v>
      </c>
      <c r="B1" s="574"/>
      <c r="C1" s="574"/>
      <c r="D1" s="574"/>
      <c r="E1" s="574"/>
      <c r="F1" s="574"/>
      <c r="G1" s="574"/>
      <c r="M1" s="20"/>
      <c r="N1" s="457" t="s">
        <v>219</v>
      </c>
      <c r="O1" s="155"/>
      <c r="P1" s="58"/>
      <c r="Q1" s="385" t="s">
        <v>207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31</v>
      </c>
      <c r="J3" s="17">
        <v>99662</v>
      </c>
      <c r="K3" s="272">
        <v>1</v>
      </c>
      <c r="L3" s="5">
        <f>SUM(H3)</f>
        <v>26</v>
      </c>
      <c r="M3" s="224" t="s">
        <v>31</v>
      </c>
      <c r="N3" s="17">
        <f>SUM(J3)</f>
        <v>99662</v>
      </c>
      <c r="O3" s="5">
        <f>SUM(H3)</f>
        <v>26</v>
      </c>
      <c r="P3" s="224" t="s">
        <v>31</v>
      </c>
      <c r="Q3" s="273">
        <v>118602</v>
      </c>
    </row>
    <row r="4" spans="1:19" ht="13.5" customHeight="1">
      <c r="H4" s="119">
        <v>36</v>
      </c>
      <c r="I4" s="225" t="s">
        <v>5</v>
      </c>
      <c r="J4" s="17">
        <v>88916</v>
      </c>
      <c r="K4" s="272">
        <v>2</v>
      </c>
      <c r="L4" s="5">
        <f t="shared" ref="L4:L12" si="0">SUM(H4)</f>
        <v>36</v>
      </c>
      <c r="M4" s="225" t="s">
        <v>5</v>
      </c>
      <c r="N4" s="17">
        <f t="shared" ref="N4:N12" si="1">SUM(J4)</f>
        <v>88916</v>
      </c>
      <c r="O4" s="5">
        <f t="shared" ref="O4:O12" si="2">SUM(H4)</f>
        <v>36</v>
      </c>
      <c r="P4" s="225" t="s">
        <v>5</v>
      </c>
      <c r="Q4" s="125">
        <v>76803</v>
      </c>
    </row>
    <row r="5" spans="1:19" ht="13.5" customHeight="1">
      <c r="H5" s="119">
        <v>33</v>
      </c>
      <c r="I5" s="224" t="s">
        <v>0</v>
      </c>
      <c r="J5" s="17">
        <v>82438</v>
      </c>
      <c r="K5" s="272">
        <v>3</v>
      </c>
      <c r="L5" s="5">
        <f t="shared" si="0"/>
        <v>33</v>
      </c>
      <c r="M5" s="224" t="s">
        <v>0</v>
      </c>
      <c r="N5" s="17">
        <f t="shared" si="1"/>
        <v>82438</v>
      </c>
      <c r="O5" s="5">
        <f t="shared" si="2"/>
        <v>33</v>
      </c>
      <c r="P5" s="224" t="s">
        <v>0</v>
      </c>
      <c r="Q5" s="125">
        <v>93125</v>
      </c>
      <c r="S5" s="58"/>
    </row>
    <row r="6" spans="1:19" ht="13.5" customHeight="1">
      <c r="H6" s="119">
        <v>16</v>
      </c>
      <c r="I6" s="224" t="s">
        <v>3</v>
      </c>
      <c r="J6" s="303">
        <v>70570</v>
      </c>
      <c r="K6" s="272">
        <v>4</v>
      </c>
      <c r="L6" s="5">
        <f t="shared" si="0"/>
        <v>16</v>
      </c>
      <c r="M6" s="224" t="s">
        <v>3</v>
      </c>
      <c r="N6" s="17">
        <f t="shared" si="1"/>
        <v>70570</v>
      </c>
      <c r="O6" s="5">
        <f t="shared" si="2"/>
        <v>16</v>
      </c>
      <c r="P6" s="224" t="s">
        <v>3</v>
      </c>
      <c r="Q6" s="125">
        <v>117934</v>
      </c>
    </row>
    <row r="7" spans="1:19" ht="13.5" customHeight="1">
      <c r="H7" s="119">
        <v>34</v>
      </c>
      <c r="I7" s="224" t="s">
        <v>1</v>
      </c>
      <c r="J7" s="303">
        <v>56801</v>
      </c>
      <c r="K7" s="272">
        <v>5</v>
      </c>
      <c r="L7" s="5">
        <f t="shared" si="0"/>
        <v>34</v>
      </c>
      <c r="M7" s="224" t="s">
        <v>1</v>
      </c>
      <c r="N7" s="17">
        <f t="shared" si="1"/>
        <v>56801</v>
      </c>
      <c r="O7" s="5">
        <f t="shared" si="2"/>
        <v>34</v>
      </c>
      <c r="P7" s="224" t="s">
        <v>1</v>
      </c>
      <c r="Q7" s="125">
        <v>59000</v>
      </c>
    </row>
    <row r="8" spans="1:19" ht="13.5" customHeight="1">
      <c r="G8" s="523"/>
      <c r="H8" s="407">
        <v>40</v>
      </c>
      <c r="I8" s="225" t="s">
        <v>2</v>
      </c>
      <c r="J8" s="17">
        <v>52923</v>
      </c>
      <c r="K8" s="272">
        <v>6</v>
      </c>
      <c r="L8" s="5">
        <f t="shared" si="0"/>
        <v>40</v>
      </c>
      <c r="M8" s="225" t="s">
        <v>2</v>
      </c>
      <c r="N8" s="17">
        <f t="shared" si="1"/>
        <v>52923</v>
      </c>
      <c r="O8" s="5">
        <f t="shared" si="2"/>
        <v>40</v>
      </c>
      <c r="P8" s="225" t="s">
        <v>2</v>
      </c>
      <c r="Q8" s="125">
        <v>53880</v>
      </c>
    </row>
    <row r="9" spans="1:19" ht="13.5" customHeight="1">
      <c r="H9" s="194">
        <v>17</v>
      </c>
      <c r="I9" s="227" t="s">
        <v>22</v>
      </c>
      <c r="J9" s="303">
        <v>50569</v>
      </c>
      <c r="K9" s="272">
        <v>7</v>
      </c>
      <c r="L9" s="5">
        <f t="shared" si="0"/>
        <v>17</v>
      </c>
      <c r="M9" s="227" t="s">
        <v>22</v>
      </c>
      <c r="N9" s="17">
        <f t="shared" si="1"/>
        <v>50569</v>
      </c>
      <c r="O9" s="5">
        <f t="shared" si="2"/>
        <v>17</v>
      </c>
      <c r="P9" s="227" t="s">
        <v>22</v>
      </c>
      <c r="Q9" s="125">
        <v>38277</v>
      </c>
    </row>
    <row r="10" spans="1:19" ht="13.5" customHeight="1">
      <c r="G10" s="523"/>
      <c r="H10" s="119">
        <v>13</v>
      </c>
      <c r="I10" s="224" t="s">
        <v>7</v>
      </c>
      <c r="J10" s="17">
        <v>36439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36439</v>
      </c>
      <c r="O10" s="5">
        <f t="shared" si="2"/>
        <v>13</v>
      </c>
      <c r="P10" s="224" t="s">
        <v>7</v>
      </c>
      <c r="Q10" s="125">
        <v>40371</v>
      </c>
    </row>
    <row r="11" spans="1:19" ht="13.5" customHeight="1">
      <c r="H11" s="194">
        <v>25</v>
      </c>
      <c r="I11" s="227" t="s">
        <v>30</v>
      </c>
      <c r="J11" s="17">
        <v>33465</v>
      </c>
      <c r="K11" s="272">
        <v>9</v>
      </c>
      <c r="L11" s="5">
        <f t="shared" si="0"/>
        <v>25</v>
      </c>
      <c r="M11" s="227" t="s">
        <v>30</v>
      </c>
      <c r="N11" s="17">
        <f t="shared" si="1"/>
        <v>33465</v>
      </c>
      <c r="O11" s="5">
        <f t="shared" si="2"/>
        <v>25</v>
      </c>
      <c r="P11" s="227" t="s">
        <v>30</v>
      </c>
      <c r="Q11" s="125">
        <v>31111</v>
      </c>
    </row>
    <row r="12" spans="1:19" ht="13.5" customHeight="1" thickBot="1">
      <c r="H12" s="376">
        <v>24</v>
      </c>
      <c r="I12" s="463" t="s">
        <v>29</v>
      </c>
      <c r="J12" s="538">
        <v>31337</v>
      </c>
      <c r="K12" s="271">
        <v>10</v>
      </c>
      <c r="L12" s="5">
        <f t="shared" si="0"/>
        <v>24</v>
      </c>
      <c r="M12" s="463" t="s">
        <v>29</v>
      </c>
      <c r="N12" s="160">
        <f t="shared" si="1"/>
        <v>31337</v>
      </c>
      <c r="O12" s="18">
        <f t="shared" si="2"/>
        <v>24</v>
      </c>
      <c r="P12" s="463" t="s">
        <v>29</v>
      </c>
      <c r="Q12" s="274">
        <v>32409</v>
      </c>
    </row>
    <row r="13" spans="1:19" ht="13.5" customHeight="1" thickTop="1" thickBot="1">
      <c r="H13" s="168">
        <v>38</v>
      </c>
      <c r="I13" s="246" t="s">
        <v>39</v>
      </c>
      <c r="J13" s="539">
        <v>29117</v>
      </c>
      <c r="K13" s="147"/>
      <c r="L13" s="113"/>
      <c r="M13" s="228"/>
      <c r="N13" s="465">
        <f>SUM(J43)</f>
        <v>763888</v>
      </c>
      <c r="O13" s="5"/>
      <c r="P13" s="375" t="s">
        <v>183</v>
      </c>
      <c r="Q13" s="276">
        <v>840852</v>
      </c>
    </row>
    <row r="14" spans="1:19" ht="13.5" customHeight="1">
      <c r="B14" s="24"/>
      <c r="G14" s="1"/>
      <c r="H14" s="119">
        <v>31</v>
      </c>
      <c r="I14" s="224" t="s">
        <v>126</v>
      </c>
      <c r="J14" s="17">
        <v>26010</v>
      </c>
      <c r="K14" s="147"/>
      <c r="L14" s="31"/>
      <c r="N14" t="s">
        <v>66</v>
      </c>
      <c r="O14"/>
    </row>
    <row r="15" spans="1:19" ht="13.5" customHeight="1">
      <c r="H15" s="119">
        <v>2</v>
      </c>
      <c r="I15" s="224" t="s">
        <v>6</v>
      </c>
      <c r="J15" s="193">
        <v>17254</v>
      </c>
      <c r="K15" s="147"/>
      <c r="L15" s="31"/>
      <c r="M15" s="1" t="s">
        <v>220</v>
      </c>
      <c r="N15" s="19"/>
      <c r="O15"/>
      <c r="P15" s="457" t="s">
        <v>221</v>
      </c>
      <c r="Q15" s="124" t="s">
        <v>70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14198</v>
      </c>
      <c r="K16" s="147"/>
      <c r="L16" s="5">
        <f>SUM(L3)</f>
        <v>26</v>
      </c>
      <c r="M16" s="17">
        <f>SUM(N3)</f>
        <v>99662</v>
      </c>
      <c r="N16" s="224" t="s">
        <v>31</v>
      </c>
      <c r="O16" s="5">
        <f>SUM(O3)</f>
        <v>26</v>
      </c>
      <c r="P16" s="17">
        <f>SUM(M16)</f>
        <v>99662</v>
      </c>
      <c r="Q16" s="380">
        <v>102472</v>
      </c>
      <c r="R16" s="114"/>
    </row>
    <row r="17" spans="2:20" ht="13.5" customHeight="1">
      <c r="B17" s="1"/>
      <c r="C17" s="19"/>
      <c r="D17" s="1"/>
      <c r="E17" s="22"/>
      <c r="F17" s="1"/>
      <c r="H17" s="119">
        <v>9</v>
      </c>
      <c r="I17" s="458" t="s">
        <v>202</v>
      </c>
      <c r="J17" s="17">
        <v>10871</v>
      </c>
      <c r="K17" s="147"/>
      <c r="L17" s="5">
        <f t="shared" ref="L17:L25" si="3">SUM(L4)</f>
        <v>36</v>
      </c>
      <c r="M17" s="17">
        <f t="shared" ref="M17:M25" si="4">SUM(N4)</f>
        <v>88916</v>
      </c>
      <c r="N17" s="225" t="s">
        <v>5</v>
      </c>
      <c r="O17" s="5">
        <f t="shared" ref="O17:O25" si="5">SUM(O4)</f>
        <v>36</v>
      </c>
      <c r="P17" s="17">
        <f t="shared" ref="P17:P25" si="6">SUM(M17)</f>
        <v>88916</v>
      </c>
      <c r="Q17" s="381">
        <v>87936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4" t="s">
        <v>21</v>
      </c>
      <c r="J18" s="17">
        <v>9846</v>
      </c>
      <c r="K18" s="147"/>
      <c r="L18" s="5">
        <f t="shared" si="3"/>
        <v>33</v>
      </c>
      <c r="M18" s="17">
        <f t="shared" si="4"/>
        <v>82438</v>
      </c>
      <c r="N18" s="224" t="s">
        <v>0</v>
      </c>
      <c r="O18" s="5">
        <f t="shared" si="5"/>
        <v>33</v>
      </c>
      <c r="P18" s="17">
        <f t="shared" si="6"/>
        <v>82438</v>
      </c>
      <c r="Q18" s="381">
        <v>97986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3"/>
      <c r="H19" s="119">
        <v>37</v>
      </c>
      <c r="I19" s="224" t="s">
        <v>38</v>
      </c>
      <c r="J19" s="126">
        <v>9304</v>
      </c>
      <c r="L19" s="5">
        <f t="shared" si="3"/>
        <v>16</v>
      </c>
      <c r="M19" s="17">
        <f t="shared" si="4"/>
        <v>70570</v>
      </c>
      <c r="N19" s="224" t="s">
        <v>3</v>
      </c>
      <c r="O19" s="5">
        <f t="shared" si="5"/>
        <v>16</v>
      </c>
      <c r="P19" s="17">
        <f t="shared" si="6"/>
        <v>70570</v>
      </c>
      <c r="Q19" s="381">
        <v>76451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21</v>
      </c>
      <c r="I20" s="458" t="s">
        <v>194</v>
      </c>
      <c r="J20" s="17">
        <v>9143</v>
      </c>
      <c r="L20" s="5">
        <f t="shared" si="3"/>
        <v>34</v>
      </c>
      <c r="M20" s="17">
        <f t="shared" si="4"/>
        <v>56801</v>
      </c>
      <c r="N20" s="224" t="s">
        <v>1</v>
      </c>
      <c r="O20" s="5">
        <f t="shared" si="5"/>
        <v>34</v>
      </c>
      <c r="P20" s="17">
        <f t="shared" si="6"/>
        <v>56801</v>
      </c>
      <c r="Q20" s="381">
        <v>54842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</v>
      </c>
      <c r="I21" s="224" t="s">
        <v>4</v>
      </c>
      <c r="J21" s="303">
        <v>7471</v>
      </c>
      <c r="L21" s="5">
        <f t="shared" si="3"/>
        <v>40</v>
      </c>
      <c r="M21" s="17">
        <f t="shared" si="4"/>
        <v>52923</v>
      </c>
      <c r="N21" s="225" t="s">
        <v>2</v>
      </c>
      <c r="O21" s="5">
        <f t="shared" si="5"/>
        <v>40</v>
      </c>
      <c r="P21" s="17">
        <f t="shared" si="6"/>
        <v>52923</v>
      </c>
      <c r="Q21" s="381">
        <v>52857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4" t="s">
        <v>18</v>
      </c>
      <c r="J22" s="17">
        <v>6579</v>
      </c>
      <c r="K22" s="19"/>
      <c r="L22" s="5">
        <f t="shared" si="3"/>
        <v>17</v>
      </c>
      <c r="M22" s="17">
        <f t="shared" si="4"/>
        <v>50569</v>
      </c>
      <c r="N22" s="227" t="s">
        <v>22</v>
      </c>
      <c r="O22" s="5">
        <f t="shared" si="5"/>
        <v>17</v>
      </c>
      <c r="P22" s="17">
        <f t="shared" si="6"/>
        <v>50569</v>
      </c>
      <c r="Q22" s="381">
        <v>48100</v>
      </c>
      <c r="R22" s="114"/>
    </row>
    <row r="23" spans="2:20" ht="13.5" customHeight="1">
      <c r="B23" s="23"/>
      <c r="C23" s="19"/>
      <c r="D23" s="1"/>
      <c r="E23" s="22"/>
      <c r="F23" s="1"/>
      <c r="H23" s="119">
        <v>12</v>
      </c>
      <c r="I23" s="224" t="s">
        <v>19</v>
      </c>
      <c r="J23" s="303">
        <v>2769</v>
      </c>
      <c r="K23" s="19"/>
      <c r="L23" s="5">
        <f t="shared" si="3"/>
        <v>13</v>
      </c>
      <c r="M23" s="17">
        <f t="shared" si="4"/>
        <v>36439</v>
      </c>
      <c r="N23" s="224" t="s">
        <v>7</v>
      </c>
      <c r="O23" s="5">
        <f t="shared" si="5"/>
        <v>13</v>
      </c>
      <c r="P23" s="17">
        <f t="shared" si="6"/>
        <v>36439</v>
      </c>
      <c r="Q23" s="381">
        <v>35030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39</v>
      </c>
      <c r="I24" s="224" t="s">
        <v>40</v>
      </c>
      <c r="J24" s="17">
        <v>2686</v>
      </c>
      <c r="K24" s="19"/>
      <c r="L24" s="5">
        <f t="shared" si="3"/>
        <v>25</v>
      </c>
      <c r="M24" s="17">
        <f t="shared" si="4"/>
        <v>33465</v>
      </c>
      <c r="N24" s="227" t="s">
        <v>30</v>
      </c>
      <c r="O24" s="5">
        <f t="shared" si="5"/>
        <v>25</v>
      </c>
      <c r="P24" s="17">
        <f t="shared" si="6"/>
        <v>33465</v>
      </c>
      <c r="Q24" s="381">
        <v>36924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4" t="s">
        <v>34</v>
      </c>
      <c r="J25" s="17">
        <v>2181</v>
      </c>
      <c r="K25" s="19"/>
      <c r="L25" s="18">
        <f t="shared" si="3"/>
        <v>24</v>
      </c>
      <c r="M25" s="160">
        <f t="shared" si="4"/>
        <v>31337</v>
      </c>
      <c r="N25" s="463" t="s">
        <v>29</v>
      </c>
      <c r="O25" s="18">
        <f t="shared" si="5"/>
        <v>24</v>
      </c>
      <c r="P25" s="160">
        <f t="shared" si="6"/>
        <v>31337</v>
      </c>
      <c r="Q25" s="382">
        <v>31047</v>
      </c>
      <c r="R25" s="178" t="s">
        <v>81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</v>
      </c>
      <c r="I26" s="224" t="s">
        <v>11</v>
      </c>
      <c r="J26" s="126">
        <v>2019</v>
      </c>
      <c r="K26" s="19"/>
      <c r="L26" s="161"/>
      <c r="M26" s="226">
        <f>SUM(J43-(M16+M17+M18+M19+M20+M21+M22+M23+M24+M25))</f>
        <v>160768</v>
      </c>
      <c r="N26" s="304" t="s">
        <v>46</v>
      </c>
      <c r="O26" s="162"/>
      <c r="P26" s="226">
        <f>SUM(M26)</f>
        <v>160768</v>
      </c>
      <c r="Q26" s="226"/>
      <c r="R26" s="247">
        <v>827566</v>
      </c>
      <c r="T26" s="33"/>
    </row>
    <row r="27" spans="2:20" ht="13.5" customHeight="1">
      <c r="H27" s="119">
        <v>18</v>
      </c>
      <c r="I27" s="224" t="s">
        <v>23</v>
      </c>
      <c r="J27" s="193">
        <v>1969</v>
      </c>
      <c r="K27" s="19"/>
      <c r="M27" s="58" t="s">
        <v>208</v>
      </c>
      <c r="N27" s="58"/>
      <c r="O27" s="155"/>
      <c r="P27" s="156" t="s">
        <v>209</v>
      </c>
    </row>
    <row r="28" spans="2:20" ht="13.5" customHeight="1">
      <c r="G28" s="21"/>
      <c r="H28" s="119">
        <v>29</v>
      </c>
      <c r="I28" s="224" t="s">
        <v>116</v>
      </c>
      <c r="J28" s="17">
        <v>1903</v>
      </c>
      <c r="K28" s="19"/>
      <c r="M28" s="125">
        <f t="shared" ref="M28:M37" si="7">SUM(Q3)</f>
        <v>118602</v>
      </c>
      <c r="N28" s="224" t="s">
        <v>31</v>
      </c>
      <c r="O28" s="5">
        <f>SUM(L3)</f>
        <v>26</v>
      </c>
      <c r="P28" s="125">
        <f t="shared" ref="P28:P37" si="8">SUM(Q3)</f>
        <v>118602</v>
      </c>
    </row>
    <row r="29" spans="2:20" ht="13.5" customHeight="1">
      <c r="H29" s="119">
        <v>35</v>
      </c>
      <c r="I29" s="224" t="s">
        <v>37</v>
      </c>
      <c r="J29" s="17">
        <v>1603</v>
      </c>
      <c r="K29" s="19"/>
      <c r="M29" s="125">
        <f t="shared" si="7"/>
        <v>76803</v>
      </c>
      <c r="N29" s="225" t="s">
        <v>5</v>
      </c>
      <c r="O29" s="5">
        <f t="shared" ref="O29:O37" si="9">SUM(L4)</f>
        <v>36</v>
      </c>
      <c r="P29" s="125">
        <f t="shared" si="8"/>
        <v>76803</v>
      </c>
    </row>
    <row r="30" spans="2:20" ht="13.5" customHeight="1">
      <c r="H30" s="119">
        <v>22</v>
      </c>
      <c r="I30" s="224" t="s">
        <v>27</v>
      </c>
      <c r="J30" s="17">
        <v>1271</v>
      </c>
      <c r="K30" s="19"/>
      <c r="M30" s="125">
        <f t="shared" si="7"/>
        <v>93125</v>
      </c>
      <c r="N30" s="224" t="s">
        <v>0</v>
      </c>
      <c r="O30" s="5">
        <f t="shared" si="9"/>
        <v>33</v>
      </c>
      <c r="P30" s="125">
        <f t="shared" si="8"/>
        <v>93125</v>
      </c>
    </row>
    <row r="31" spans="2:20" ht="13.5" customHeight="1">
      <c r="H31" s="119">
        <v>20</v>
      </c>
      <c r="I31" s="224" t="s">
        <v>25</v>
      </c>
      <c r="J31" s="17">
        <v>1113</v>
      </c>
      <c r="K31" s="19"/>
      <c r="M31" s="125">
        <f t="shared" si="7"/>
        <v>117934</v>
      </c>
      <c r="N31" s="224" t="s">
        <v>3</v>
      </c>
      <c r="O31" s="5">
        <f t="shared" si="9"/>
        <v>16</v>
      </c>
      <c r="P31" s="125">
        <f t="shared" si="8"/>
        <v>117934</v>
      </c>
    </row>
    <row r="32" spans="2:20" ht="13.5" customHeight="1">
      <c r="H32" s="119">
        <v>23</v>
      </c>
      <c r="I32" s="224" t="s">
        <v>28</v>
      </c>
      <c r="J32" s="17">
        <v>763</v>
      </c>
      <c r="K32" s="19"/>
      <c r="M32" s="125">
        <f t="shared" si="7"/>
        <v>59000</v>
      </c>
      <c r="N32" s="224" t="s">
        <v>1</v>
      </c>
      <c r="O32" s="5">
        <f t="shared" si="9"/>
        <v>34</v>
      </c>
      <c r="P32" s="125">
        <f t="shared" si="8"/>
        <v>59000</v>
      </c>
      <c r="S32" s="14"/>
    </row>
    <row r="33" spans="7:21" ht="13.5" customHeight="1">
      <c r="G33" s="524"/>
      <c r="H33" s="119">
        <v>27</v>
      </c>
      <c r="I33" s="224" t="s">
        <v>32</v>
      </c>
      <c r="J33" s="17">
        <v>630</v>
      </c>
      <c r="K33" s="19"/>
      <c r="M33" s="125">
        <f t="shared" si="7"/>
        <v>53880</v>
      </c>
      <c r="N33" s="225" t="s">
        <v>2</v>
      </c>
      <c r="O33" s="5">
        <f t="shared" si="9"/>
        <v>40</v>
      </c>
      <c r="P33" s="125">
        <f t="shared" si="8"/>
        <v>53880</v>
      </c>
      <c r="S33" s="33"/>
      <c r="T33" s="33"/>
    </row>
    <row r="34" spans="7:21" ht="13.5" customHeight="1">
      <c r="H34" s="119">
        <v>6</v>
      </c>
      <c r="I34" s="224" t="s">
        <v>14</v>
      </c>
      <c r="J34" s="17">
        <v>590</v>
      </c>
      <c r="K34" s="19"/>
      <c r="M34" s="125">
        <f t="shared" si="7"/>
        <v>38277</v>
      </c>
      <c r="N34" s="227" t="s">
        <v>22</v>
      </c>
      <c r="O34" s="5">
        <f t="shared" si="9"/>
        <v>17</v>
      </c>
      <c r="P34" s="125">
        <f t="shared" si="8"/>
        <v>38277</v>
      </c>
      <c r="S34" s="33"/>
      <c r="T34" s="33"/>
    </row>
    <row r="35" spans="7:21" ht="13.5" customHeight="1">
      <c r="H35" s="119">
        <v>32</v>
      </c>
      <c r="I35" s="224" t="s">
        <v>36</v>
      </c>
      <c r="J35" s="17">
        <v>587</v>
      </c>
      <c r="K35" s="19"/>
      <c r="M35" s="125">
        <f t="shared" si="7"/>
        <v>40371</v>
      </c>
      <c r="N35" s="224" t="s">
        <v>7</v>
      </c>
      <c r="O35" s="5">
        <f t="shared" si="9"/>
        <v>13</v>
      </c>
      <c r="P35" s="125">
        <f t="shared" si="8"/>
        <v>40371</v>
      </c>
      <c r="S35" s="33"/>
    </row>
    <row r="36" spans="7:21" ht="13.5" customHeight="1">
      <c r="H36" s="119">
        <v>4</v>
      </c>
      <c r="I36" s="224" t="s">
        <v>12</v>
      </c>
      <c r="J36" s="193">
        <v>422</v>
      </c>
      <c r="K36" s="19"/>
      <c r="M36" s="125">
        <f t="shared" si="7"/>
        <v>31111</v>
      </c>
      <c r="N36" s="227" t="s">
        <v>30</v>
      </c>
      <c r="O36" s="5">
        <f t="shared" si="9"/>
        <v>25</v>
      </c>
      <c r="P36" s="125">
        <f t="shared" si="8"/>
        <v>31111</v>
      </c>
      <c r="S36" s="33"/>
    </row>
    <row r="37" spans="7:21" ht="13.5" customHeight="1" thickBot="1">
      <c r="H37" s="119">
        <v>19</v>
      </c>
      <c r="I37" s="224" t="s">
        <v>24</v>
      </c>
      <c r="J37" s="193">
        <v>239</v>
      </c>
      <c r="K37" s="19"/>
      <c r="M37" s="159">
        <f t="shared" si="7"/>
        <v>32409</v>
      </c>
      <c r="N37" s="463" t="s">
        <v>29</v>
      </c>
      <c r="O37" s="18">
        <f t="shared" si="9"/>
        <v>24</v>
      </c>
      <c r="P37" s="159">
        <f t="shared" si="8"/>
        <v>32409</v>
      </c>
      <c r="S37" s="33"/>
    </row>
    <row r="38" spans="7:21" ht="13.5" customHeight="1" thickTop="1">
      <c r="G38" s="503"/>
      <c r="H38" s="119">
        <v>28</v>
      </c>
      <c r="I38" s="224" t="s">
        <v>33</v>
      </c>
      <c r="J38" s="17">
        <v>110</v>
      </c>
      <c r="K38" s="19"/>
      <c r="M38" s="471">
        <f>SUM(Q13-(Q3+Q4+Q5+Q6+Q7+Q8+Q9+Q10+Q11+Q12))</f>
        <v>179340</v>
      </c>
      <c r="N38" s="472" t="s">
        <v>198</v>
      </c>
      <c r="O38" s="473"/>
      <c r="P38" s="474">
        <f>SUM(M38)</f>
        <v>179340</v>
      </c>
      <c r="U38" s="33"/>
    </row>
    <row r="39" spans="7:21" ht="13.5" customHeight="1">
      <c r="H39" s="119">
        <v>5</v>
      </c>
      <c r="I39" s="224" t="s">
        <v>13</v>
      </c>
      <c r="J39" s="17">
        <v>60</v>
      </c>
      <c r="K39" s="19"/>
      <c r="P39" s="33"/>
    </row>
    <row r="40" spans="7:21" ht="13.5" customHeight="1">
      <c r="H40" s="119">
        <v>10</v>
      </c>
      <c r="I40" s="224" t="s">
        <v>17</v>
      </c>
      <c r="J40" s="303">
        <v>60</v>
      </c>
      <c r="K40" s="19"/>
    </row>
    <row r="41" spans="7:21" ht="13.5" customHeight="1">
      <c r="G41" s="524"/>
      <c r="H41" s="119">
        <v>7</v>
      </c>
      <c r="I41" s="224" t="s">
        <v>15</v>
      </c>
      <c r="J41" s="17">
        <v>0</v>
      </c>
      <c r="K41" s="19"/>
    </row>
    <row r="42" spans="7:21" ht="13.5" customHeight="1" thickBot="1">
      <c r="H42" s="194">
        <v>8</v>
      </c>
      <c r="I42" s="227" t="s">
        <v>16</v>
      </c>
      <c r="J42" s="160">
        <v>0</v>
      </c>
      <c r="K42" s="19"/>
    </row>
    <row r="43" spans="7:21" ht="13.5" customHeight="1" thickTop="1">
      <c r="H43" s="161"/>
      <c r="I43" s="402" t="s">
        <v>111</v>
      </c>
      <c r="J43" s="403">
        <f>SUM(J3:J42)</f>
        <v>763888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47</v>
      </c>
      <c r="B52" s="27" t="s">
        <v>10</v>
      </c>
      <c r="C52" s="12" t="s">
        <v>219</v>
      </c>
      <c r="D52" s="12" t="s">
        <v>207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>
      <c r="A53" s="13">
        <v>1</v>
      </c>
      <c r="B53" s="224" t="s">
        <v>31</v>
      </c>
      <c r="C53" s="17">
        <f t="shared" ref="C53:C62" si="10">SUM(J3)</f>
        <v>99662</v>
      </c>
      <c r="D53" s="126">
        <f t="shared" ref="D53:D63" si="11">SUM(Q3)</f>
        <v>118602</v>
      </c>
      <c r="E53" s="123">
        <f t="shared" ref="E53:E62" si="12">SUM(P16/Q16*100)</f>
        <v>97.257787493168863</v>
      </c>
      <c r="F53" s="25">
        <f t="shared" ref="F53:F63" si="13">SUM(C53/D53*100)</f>
        <v>84.03062342962177</v>
      </c>
      <c r="G53" s="26"/>
      <c r="I53" s="223"/>
    </row>
    <row r="54" spans="1:16" ht="13.5" customHeight="1">
      <c r="A54" s="13">
        <v>2</v>
      </c>
      <c r="B54" s="225" t="s">
        <v>5</v>
      </c>
      <c r="C54" s="17">
        <f t="shared" si="10"/>
        <v>88916</v>
      </c>
      <c r="D54" s="126">
        <f t="shared" si="11"/>
        <v>76803</v>
      </c>
      <c r="E54" s="123">
        <f t="shared" si="12"/>
        <v>101.11444687045123</v>
      </c>
      <c r="F54" s="25">
        <f t="shared" si="13"/>
        <v>115.77151934169238</v>
      </c>
      <c r="G54" s="26"/>
      <c r="I54" s="223"/>
    </row>
    <row r="55" spans="1:16" ht="13.5" customHeight="1">
      <c r="A55" s="13">
        <v>3</v>
      </c>
      <c r="B55" s="224" t="s">
        <v>0</v>
      </c>
      <c r="C55" s="17">
        <f t="shared" si="10"/>
        <v>82438</v>
      </c>
      <c r="D55" s="126">
        <f t="shared" si="11"/>
        <v>93125</v>
      </c>
      <c r="E55" s="123">
        <f t="shared" si="12"/>
        <v>84.132427081419792</v>
      </c>
      <c r="F55" s="25">
        <f t="shared" si="13"/>
        <v>88.524026845637579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70570</v>
      </c>
      <c r="D56" s="126">
        <f t="shared" si="11"/>
        <v>117934</v>
      </c>
      <c r="E56" s="123">
        <f t="shared" si="12"/>
        <v>92.307491072713248</v>
      </c>
      <c r="F56" s="25">
        <f t="shared" si="13"/>
        <v>59.838553767361404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56801</v>
      </c>
      <c r="D57" s="126">
        <f t="shared" si="11"/>
        <v>59000</v>
      </c>
      <c r="E57" s="123">
        <f t="shared" si="12"/>
        <v>103.5720797928595</v>
      </c>
      <c r="F57" s="25">
        <f t="shared" si="13"/>
        <v>96.272881355932199</v>
      </c>
      <c r="G57" s="26"/>
      <c r="I57" s="223"/>
      <c r="P57" s="33"/>
    </row>
    <row r="58" spans="1:16" ht="13.5" customHeight="1">
      <c r="A58" s="13">
        <v>6</v>
      </c>
      <c r="B58" s="225" t="s">
        <v>2</v>
      </c>
      <c r="C58" s="17">
        <f t="shared" si="10"/>
        <v>52923</v>
      </c>
      <c r="D58" s="126">
        <f t="shared" si="11"/>
        <v>53880</v>
      </c>
      <c r="E58" s="123">
        <f t="shared" si="12"/>
        <v>100.12486520233838</v>
      </c>
      <c r="F58" s="25">
        <f t="shared" si="13"/>
        <v>98.223830734966583</v>
      </c>
      <c r="G58" s="26"/>
    </row>
    <row r="59" spans="1:16" ht="13.5" customHeight="1">
      <c r="A59" s="13">
        <v>7</v>
      </c>
      <c r="B59" s="227" t="s">
        <v>22</v>
      </c>
      <c r="C59" s="17">
        <f t="shared" si="10"/>
        <v>50569</v>
      </c>
      <c r="D59" s="126">
        <f t="shared" si="11"/>
        <v>38277</v>
      </c>
      <c r="E59" s="123">
        <f t="shared" si="12"/>
        <v>105.13305613305613</v>
      </c>
      <c r="F59" s="25">
        <f t="shared" si="13"/>
        <v>132.1132795151135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36439</v>
      </c>
      <c r="D60" s="126">
        <f t="shared" si="11"/>
        <v>40371</v>
      </c>
      <c r="E60" s="123">
        <f t="shared" si="12"/>
        <v>104.02226662860406</v>
      </c>
      <c r="F60" s="25">
        <f t="shared" si="13"/>
        <v>90.260335389264569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33465</v>
      </c>
      <c r="D61" s="126">
        <f t="shared" si="11"/>
        <v>31111</v>
      </c>
      <c r="E61" s="123">
        <f t="shared" si="12"/>
        <v>90.632109197270069</v>
      </c>
      <c r="F61" s="25">
        <f t="shared" si="13"/>
        <v>107.56645559448425</v>
      </c>
      <c r="G61" s="26"/>
    </row>
    <row r="62" spans="1:16" ht="13.5" customHeight="1" thickBot="1">
      <c r="A62" s="179">
        <v>10</v>
      </c>
      <c r="B62" s="463" t="s">
        <v>29</v>
      </c>
      <c r="C62" s="160">
        <f t="shared" si="10"/>
        <v>31337</v>
      </c>
      <c r="D62" s="180">
        <f t="shared" si="11"/>
        <v>32409</v>
      </c>
      <c r="E62" s="181">
        <f t="shared" si="12"/>
        <v>100.9340677038039</v>
      </c>
      <c r="F62" s="182">
        <f t="shared" si="13"/>
        <v>96.692276836681174</v>
      </c>
      <c r="G62" s="183"/>
    </row>
    <row r="63" spans="1:16" ht="13.5" customHeight="1" thickTop="1">
      <c r="A63" s="161"/>
      <c r="B63" s="184" t="s">
        <v>82</v>
      </c>
      <c r="C63" s="185">
        <f>SUM(J43)</f>
        <v>763888</v>
      </c>
      <c r="D63" s="185">
        <f t="shared" si="11"/>
        <v>840852</v>
      </c>
      <c r="E63" s="186">
        <f>SUM(C63/R26*100)</f>
        <v>92.305387123202252</v>
      </c>
      <c r="F63" s="187">
        <f t="shared" si="13"/>
        <v>90.846902903245748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62" sqref="H62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73</v>
      </c>
      <c r="R1" s="148"/>
    </row>
    <row r="2" spans="8:30">
      <c r="H2" s="256" t="s">
        <v>219</v>
      </c>
      <c r="I2" s="119"/>
      <c r="J2" s="258" t="s">
        <v>123</v>
      </c>
      <c r="K2" s="5"/>
      <c r="L2" s="411" t="s">
        <v>207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120</v>
      </c>
      <c r="I3" s="119"/>
      <c r="J3" s="202" t="s">
        <v>121</v>
      </c>
      <c r="K3" s="5"/>
      <c r="L3" s="411" t="s">
        <v>120</v>
      </c>
      <c r="M3" s="1"/>
      <c r="N3" s="129"/>
      <c r="O3" s="129"/>
      <c r="S3" s="31"/>
      <c r="T3" s="31"/>
      <c r="U3" s="31"/>
    </row>
    <row r="4" spans="8:30">
      <c r="H4" s="52">
        <v>20485</v>
      </c>
      <c r="I4" s="119">
        <v>33</v>
      </c>
      <c r="J4" s="224" t="s">
        <v>0</v>
      </c>
      <c r="K4" s="163">
        <f>SUM(I4)</f>
        <v>33</v>
      </c>
      <c r="L4" s="428">
        <v>28753</v>
      </c>
      <c r="M4" s="54"/>
      <c r="N4" s="130"/>
      <c r="O4" s="130"/>
      <c r="S4" s="31"/>
      <c r="T4" s="31"/>
      <c r="U4" s="31"/>
    </row>
    <row r="5" spans="8:30">
      <c r="H5" s="127">
        <v>16714</v>
      </c>
      <c r="I5" s="119">
        <v>26</v>
      </c>
      <c r="J5" s="224" t="s">
        <v>31</v>
      </c>
      <c r="K5" s="163">
        <f t="shared" ref="K5:K13" si="0">SUM(I5)</f>
        <v>26</v>
      </c>
      <c r="L5" s="429">
        <v>20277</v>
      </c>
      <c r="M5" s="54"/>
      <c r="N5" s="130"/>
      <c r="O5" s="130"/>
      <c r="S5" s="31"/>
      <c r="T5" s="31"/>
      <c r="U5" s="31"/>
    </row>
    <row r="6" spans="8:30">
      <c r="H6" s="127">
        <v>8580</v>
      </c>
      <c r="I6" s="119">
        <v>14</v>
      </c>
      <c r="J6" s="224" t="s">
        <v>20</v>
      </c>
      <c r="K6" s="163">
        <f t="shared" si="0"/>
        <v>14</v>
      </c>
      <c r="L6" s="429">
        <v>4786</v>
      </c>
      <c r="M6" s="54"/>
      <c r="N6" s="257"/>
      <c r="O6" s="130"/>
      <c r="S6" s="31"/>
      <c r="T6" s="31"/>
      <c r="U6" s="31"/>
    </row>
    <row r="7" spans="8:30">
      <c r="H7" s="53">
        <v>5055</v>
      </c>
      <c r="I7" s="119">
        <v>38</v>
      </c>
      <c r="J7" s="224" t="s">
        <v>39</v>
      </c>
      <c r="K7" s="163">
        <f t="shared" si="0"/>
        <v>38</v>
      </c>
      <c r="L7" s="429">
        <v>5175</v>
      </c>
      <c r="M7" s="54"/>
      <c r="N7" s="130"/>
      <c r="O7" s="130"/>
      <c r="S7" s="31"/>
      <c r="T7" s="31"/>
      <c r="U7" s="31"/>
    </row>
    <row r="8" spans="8:30">
      <c r="H8" s="53">
        <v>3881</v>
      </c>
      <c r="I8" s="119">
        <v>15</v>
      </c>
      <c r="J8" s="224" t="s">
        <v>21</v>
      </c>
      <c r="K8" s="163">
        <f t="shared" si="0"/>
        <v>15</v>
      </c>
      <c r="L8" s="429">
        <v>3283</v>
      </c>
      <c r="M8" s="54"/>
      <c r="N8" s="130"/>
      <c r="O8" s="130"/>
      <c r="S8" s="31"/>
      <c r="T8" s="31"/>
      <c r="U8" s="31"/>
    </row>
    <row r="9" spans="8:30">
      <c r="H9" s="268">
        <v>2780</v>
      </c>
      <c r="I9" s="119">
        <v>24</v>
      </c>
      <c r="J9" s="224" t="s">
        <v>29</v>
      </c>
      <c r="K9" s="163">
        <f t="shared" si="0"/>
        <v>24</v>
      </c>
      <c r="L9" s="429">
        <v>1154</v>
      </c>
      <c r="M9" s="54"/>
      <c r="N9" s="130"/>
      <c r="O9" s="130"/>
      <c r="S9" s="31"/>
      <c r="T9" s="31"/>
      <c r="U9" s="31"/>
    </row>
    <row r="10" spans="8:30">
      <c r="H10" s="268">
        <v>2245</v>
      </c>
      <c r="I10" s="194">
        <v>37</v>
      </c>
      <c r="J10" s="227" t="s">
        <v>38</v>
      </c>
      <c r="K10" s="163">
        <f t="shared" si="0"/>
        <v>37</v>
      </c>
      <c r="L10" s="429">
        <v>2541</v>
      </c>
      <c r="S10" s="31"/>
      <c r="T10" s="31"/>
      <c r="U10" s="31"/>
    </row>
    <row r="11" spans="8:30">
      <c r="H11" s="52">
        <v>2096</v>
      </c>
      <c r="I11" s="119">
        <v>34</v>
      </c>
      <c r="J11" s="224" t="s">
        <v>1</v>
      </c>
      <c r="K11" s="163">
        <f t="shared" si="0"/>
        <v>34</v>
      </c>
      <c r="L11" s="429">
        <v>1889</v>
      </c>
      <c r="M11" s="54"/>
      <c r="N11" s="130"/>
      <c r="O11" s="130"/>
      <c r="S11" s="31"/>
      <c r="T11" s="31"/>
      <c r="U11" s="31"/>
    </row>
    <row r="12" spans="8:30">
      <c r="H12" s="234">
        <v>1843</v>
      </c>
      <c r="I12" s="194">
        <v>25</v>
      </c>
      <c r="J12" s="227" t="s">
        <v>30</v>
      </c>
      <c r="K12" s="163">
        <f t="shared" si="0"/>
        <v>25</v>
      </c>
      <c r="L12" s="429">
        <v>1084</v>
      </c>
      <c r="M12" s="54"/>
      <c r="N12" s="130"/>
      <c r="O12" s="130"/>
      <c r="S12" s="31"/>
      <c r="T12" s="31"/>
      <c r="U12" s="31"/>
    </row>
    <row r="13" spans="8:30" ht="14.25" thickBot="1">
      <c r="H13" s="544">
        <v>1418</v>
      </c>
      <c r="I13" s="545">
        <v>40</v>
      </c>
      <c r="J13" s="546" t="s">
        <v>2</v>
      </c>
      <c r="K13" s="163">
        <f t="shared" si="0"/>
        <v>40</v>
      </c>
      <c r="L13" s="429">
        <v>328</v>
      </c>
      <c r="M13" s="54"/>
      <c r="N13" s="130"/>
      <c r="O13" s="130"/>
      <c r="S13" s="31"/>
      <c r="T13" s="31"/>
      <c r="U13" s="31"/>
    </row>
    <row r="14" spans="8:30" ht="14.25" thickTop="1">
      <c r="H14" s="53">
        <v>1409</v>
      </c>
      <c r="I14" s="168">
        <v>36</v>
      </c>
      <c r="J14" s="246" t="s">
        <v>5</v>
      </c>
      <c r="K14" s="151" t="s">
        <v>8</v>
      </c>
      <c r="L14" s="430">
        <v>77987</v>
      </c>
      <c r="S14" s="31"/>
      <c r="T14" s="31"/>
      <c r="U14" s="31"/>
    </row>
    <row r="15" spans="8:30">
      <c r="H15" s="127">
        <v>1267</v>
      </c>
      <c r="I15" s="119">
        <v>17</v>
      </c>
      <c r="J15" s="224" t="s">
        <v>22</v>
      </c>
      <c r="K15" s="61"/>
      <c r="L15" s="1" t="s">
        <v>67</v>
      </c>
      <c r="M15" s="229" t="s">
        <v>112</v>
      </c>
      <c r="N15" s="51" t="s">
        <v>83</v>
      </c>
      <c r="S15" s="31"/>
      <c r="T15" s="31"/>
      <c r="U15" s="31"/>
    </row>
    <row r="16" spans="8:30">
      <c r="H16" s="127">
        <v>683</v>
      </c>
      <c r="I16" s="119">
        <v>1</v>
      </c>
      <c r="J16" s="224" t="s">
        <v>4</v>
      </c>
      <c r="K16" s="163">
        <f>SUM(I4)</f>
        <v>33</v>
      </c>
      <c r="L16" s="224" t="s">
        <v>0</v>
      </c>
      <c r="M16" s="431">
        <v>22611</v>
      </c>
      <c r="N16" s="128">
        <f>SUM(H4)</f>
        <v>20485</v>
      </c>
      <c r="O16" s="54"/>
      <c r="P16" s="21"/>
      <c r="S16" s="31"/>
      <c r="T16" s="31"/>
      <c r="U16" s="31"/>
    </row>
    <row r="17" spans="1:21">
      <c r="H17" s="456">
        <v>578</v>
      </c>
      <c r="I17" s="119">
        <v>16</v>
      </c>
      <c r="J17" s="224" t="s">
        <v>3</v>
      </c>
      <c r="K17" s="163">
        <f t="shared" ref="K17:K25" si="1">SUM(I5)</f>
        <v>26</v>
      </c>
      <c r="L17" s="224" t="s">
        <v>31</v>
      </c>
      <c r="M17" s="432">
        <v>16650</v>
      </c>
      <c r="N17" s="128">
        <f t="shared" ref="N17:N25" si="2">SUM(H5)</f>
        <v>16714</v>
      </c>
      <c r="O17" s="54"/>
      <c r="P17" s="21"/>
      <c r="S17" s="31"/>
      <c r="T17" s="31"/>
      <c r="U17" s="31"/>
    </row>
    <row r="18" spans="1:21">
      <c r="H18" s="476">
        <v>209</v>
      </c>
      <c r="I18" s="119">
        <v>21</v>
      </c>
      <c r="J18" s="224" t="s">
        <v>26</v>
      </c>
      <c r="K18" s="163">
        <f t="shared" si="1"/>
        <v>14</v>
      </c>
      <c r="L18" s="224" t="s">
        <v>20</v>
      </c>
      <c r="M18" s="432">
        <v>7725</v>
      </c>
      <c r="N18" s="128">
        <f t="shared" si="2"/>
        <v>8580</v>
      </c>
      <c r="O18" s="54"/>
      <c r="P18" s="21"/>
      <c r="S18" s="31"/>
      <c r="T18" s="31"/>
      <c r="U18" s="31"/>
    </row>
    <row r="19" spans="1:21">
      <c r="H19" s="52">
        <v>162</v>
      </c>
      <c r="I19" s="119">
        <v>23</v>
      </c>
      <c r="J19" s="224" t="s">
        <v>28</v>
      </c>
      <c r="K19" s="163">
        <f t="shared" si="1"/>
        <v>38</v>
      </c>
      <c r="L19" s="224" t="s">
        <v>39</v>
      </c>
      <c r="M19" s="432">
        <v>4917</v>
      </c>
      <c r="N19" s="128">
        <f t="shared" si="2"/>
        <v>5055</v>
      </c>
      <c r="O19" s="54"/>
      <c r="P19" s="21"/>
      <c r="S19" s="31"/>
      <c r="T19" s="31"/>
      <c r="U19" s="31"/>
    </row>
    <row r="20" spans="1:21" ht="14.25" thickBot="1">
      <c r="H20" s="268">
        <v>56</v>
      </c>
      <c r="I20" s="119">
        <v>9</v>
      </c>
      <c r="J20" s="458" t="s">
        <v>203</v>
      </c>
      <c r="K20" s="163">
        <f t="shared" si="1"/>
        <v>15</v>
      </c>
      <c r="L20" s="224" t="s">
        <v>21</v>
      </c>
      <c r="M20" s="432">
        <v>3440</v>
      </c>
      <c r="N20" s="128">
        <f t="shared" si="2"/>
        <v>3881</v>
      </c>
      <c r="O20" s="54"/>
      <c r="P20" s="21"/>
      <c r="S20" s="31"/>
      <c r="T20" s="31"/>
      <c r="U20" s="31"/>
    </row>
    <row r="21" spans="1:21">
      <c r="A21" s="73" t="s">
        <v>47</v>
      </c>
      <c r="B21" s="74" t="s">
        <v>56</v>
      </c>
      <c r="C21" s="74" t="s">
        <v>219</v>
      </c>
      <c r="D21" s="74" t="s">
        <v>207</v>
      </c>
      <c r="E21" s="74" t="s">
        <v>54</v>
      </c>
      <c r="F21" s="74" t="s">
        <v>53</v>
      </c>
      <c r="G21" s="74" t="s">
        <v>55</v>
      </c>
      <c r="H21" s="268">
        <v>35</v>
      </c>
      <c r="I21" s="119">
        <v>4</v>
      </c>
      <c r="J21" s="224" t="s">
        <v>12</v>
      </c>
      <c r="K21" s="163">
        <f t="shared" si="1"/>
        <v>24</v>
      </c>
      <c r="L21" s="224" t="s">
        <v>29</v>
      </c>
      <c r="M21" s="432">
        <v>2751</v>
      </c>
      <c r="N21" s="128">
        <f t="shared" si="2"/>
        <v>2780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20485</v>
      </c>
      <c r="D22" s="128">
        <f>SUM(L4)</f>
        <v>28753</v>
      </c>
      <c r="E22" s="66">
        <f t="shared" ref="E22:E32" si="4">SUM(N16/M16*100)</f>
        <v>90.597496793596036</v>
      </c>
      <c r="F22" s="70">
        <f>SUM(C22/D22*100)</f>
        <v>71.244739679337812</v>
      </c>
      <c r="G22" s="5"/>
      <c r="H22" s="525">
        <v>24</v>
      </c>
      <c r="I22" s="119">
        <v>32</v>
      </c>
      <c r="J22" s="224" t="s">
        <v>36</v>
      </c>
      <c r="K22" s="163">
        <f t="shared" si="1"/>
        <v>37</v>
      </c>
      <c r="L22" s="227" t="s">
        <v>38</v>
      </c>
      <c r="M22" s="432">
        <v>2653</v>
      </c>
      <c r="N22" s="128">
        <f t="shared" si="2"/>
        <v>2245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31</v>
      </c>
      <c r="C23" s="52">
        <f t="shared" si="3"/>
        <v>16714</v>
      </c>
      <c r="D23" s="128">
        <f>SUM(L5)</f>
        <v>20277</v>
      </c>
      <c r="E23" s="66">
        <f t="shared" si="4"/>
        <v>100.38438438438439</v>
      </c>
      <c r="F23" s="70">
        <f t="shared" ref="F23:F32" si="5">SUM(C23/D23*100)</f>
        <v>82.42836711545101</v>
      </c>
      <c r="G23" s="5"/>
      <c r="H23" s="176">
        <v>20</v>
      </c>
      <c r="I23" s="119">
        <v>19</v>
      </c>
      <c r="J23" s="224" t="s">
        <v>24</v>
      </c>
      <c r="K23" s="163">
        <f t="shared" si="1"/>
        <v>34</v>
      </c>
      <c r="L23" s="224" t="s">
        <v>1</v>
      </c>
      <c r="M23" s="432">
        <v>2439</v>
      </c>
      <c r="N23" s="128">
        <f t="shared" si="2"/>
        <v>2096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20</v>
      </c>
      <c r="C24" s="52">
        <f t="shared" si="3"/>
        <v>8580</v>
      </c>
      <c r="D24" s="128">
        <f t="shared" ref="D24:D31" si="6">SUM(L6)</f>
        <v>4786</v>
      </c>
      <c r="E24" s="66">
        <f t="shared" si="4"/>
        <v>111.06796116504853</v>
      </c>
      <c r="F24" s="70">
        <f t="shared" si="5"/>
        <v>179.27287923109068</v>
      </c>
      <c r="G24" s="5"/>
      <c r="H24" s="176">
        <v>17</v>
      </c>
      <c r="I24" s="119">
        <v>27</v>
      </c>
      <c r="J24" s="224" t="s">
        <v>32</v>
      </c>
      <c r="K24" s="163">
        <f t="shared" si="1"/>
        <v>25</v>
      </c>
      <c r="L24" s="227" t="s">
        <v>30</v>
      </c>
      <c r="M24" s="432">
        <v>1162</v>
      </c>
      <c r="N24" s="128">
        <f t="shared" si="2"/>
        <v>1843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39</v>
      </c>
      <c r="C25" s="52">
        <f t="shared" si="3"/>
        <v>5055</v>
      </c>
      <c r="D25" s="128">
        <f t="shared" si="6"/>
        <v>5175</v>
      </c>
      <c r="E25" s="66">
        <f t="shared" si="4"/>
        <v>102.80658938377059</v>
      </c>
      <c r="F25" s="70">
        <f t="shared" si="5"/>
        <v>97.681159420289859</v>
      </c>
      <c r="G25" s="5"/>
      <c r="H25" s="131">
        <v>12</v>
      </c>
      <c r="I25" s="119">
        <v>2</v>
      </c>
      <c r="J25" s="224" t="s">
        <v>6</v>
      </c>
      <c r="K25" s="253">
        <f t="shared" si="1"/>
        <v>40</v>
      </c>
      <c r="L25" s="546" t="s">
        <v>2</v>
      </c>
      <c r="M25" s="433">
        <v>359</v>
      </c>
      <c r="N25" s="234">
        <f t="shared" si="2"/>
        <v>1418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21</v>
      </c>
      <c r="C26" s="52">
        <f t="shared" si="3"/>
        <v>3881</v>
      </c>
      <c r="D26" s="128">
        <f t="shared" si="6"/>
        <v>3283</v>
      </c>
      <c r="E26" s="66">
        <f t="shared" si="4"/>
        <v>112.81976744186046</v>
      </c>
      <c r="F26" s="70">
        <f t="shared" si="5"/>
        <v>118.21504721291502</v>
      </c>
      <c r="G26" s="16"/>
      <c r="H26" s="542">
        <v>2</v>
      </c>
      <c r="I26" s="119">
        <v>3</v>
      </c>
      <c r="J26" s="224" t="s">
        <v>11</v>
      </c>
      <c r="K26" s="5"/>
      <c r="L26" s="509" t="s">
        <v>193</v>
      </c>
      <c r="M26" s="434">
        <v>69361</v>
      </c>
      <c r="N26" s="266">
        <f>SUM(H44)</f>
        <v>69571</v>
      </c>
      <c r="S26" s="31"/>
      <c r="T26" s="31"/>
      <c r="U26" s="31"/>
    </row>
    <row r="27" spans="1:21">
      <c r="A27" s="76">
        <v>6</v>
      </c>
      <c r="B27" s="224" t="s">
        <v>29</v>
      </c>
      <c r="C27" s="52">
        <f t="shared" si="3"/>
        <v>2780</v>
      </c>
      <c r="D27" s="128">
        <f t="shared" si="6"/>
        <v>1154</v>
      </c>
      <c r="E27" s="66">
        <f t="shared" si="4"/>
        <v>101.05416212286443</v>
      </c>
      <c r="F27" s="70">
        <f t="shared" si="5"/>
        <v>240.90121317157713</v>
      </c>
      <c r="G27" s="5"/>
      <c r="H27" s="176">
        <v>0</v>
      </c>
      <c r="I27" s="119">
        <v>5</v>
      </c>
      <c r="J27" s="224" t="s">
        <v>13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38</v>
      </c>
      <c r="C28" s="52">
        <f t="shared" si="3"/>
        <v>2245</v>
      </c>
      <c r="D28" s="128">
        <f t="shared" si="6"/>
        <v>2541</v>
      </c>
      <c r="E28" s="66">
        <f t="shared" si="4"/>
        <v>84.621183565774601</v>
      </c>
      <c r="F28" s="70">
        <f t="shared" si="5"/>
        <v>88.351042896497447</v>
      </c>
      <c r="G28" s="5"/>
      <c r="H28" s="525">
        <v>0</v>
      </c>
      <c r="I28" s="119">
        <v>6</v>
      </c>
      <c r="J28" s="224" t="s">
        <v>14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2096</v>
      </c>
      <c r="D29" s="128">
        <f t="shared" si="6"/>
        <v>1889</v>
      </c>
      <c r="E29" s="66">
        <f t="shared" si="4"/>
        <v>85.936859368593687</v>
      </c>
      <c r="F29" s="70">
        <f t="shared" si="5"/>
        <v>110.95817893065114</v>
      </c>
      <c r="G29" s="15"/>
      <c r="H29" s="176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30</v>
      </c>
      <c r="C30" s="52">
        <f t="shared" si="3"/>
        <v>1843</v>
      </c>
      <c r="D30" s="128">
        <f t="shared" si="6"/>
        <v>1084</v>
      </c>
      <c r="E30" s="66">
        <f t="shared" si="4"/>
        <v>158.60585197934597</v>
      </c>
      <c r="F30" s="70">
        <f t="shared" si="5"/>
        <v>170.01845018450183</v>
      </c>
      <c r="G30" s="16"/>
      <c r="H30" s="131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546" t="s">
        <v>2</v>
      </c>
      <c r="C31" s="52">
        <f t="shared" si="3"/>
        <v>1418</v>
      </c>
      <c r="D31" s="128">
        <f t="shared" si="6"/>
        <v>328</v>
      </c>
      <c r="E31" s="66">
        <f t="shared" si="4"/>
        <v>394.9860724233983</v>
      </c>
      <c r="F31" s="70">
        <f t="shared" si="5"/>
        <v>432.3170731707317</v>
      </c>
      <c r="G31" s="132"/>
      <c r="H31" s="525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>
      <c r="A32" s="80"/>
      <c r="B32" s="81" t="s">
        <v>59</v>
      </c>
      <c r="C32" s="82">
        <f>SUM(H44)</f>
        <v>69571</v>
      </c>
      <c r="D32" s="82">
        <f>SUM(L14)</f>
        <v>77987</v>
      </c>
      <c r="E32" s="85">
        <f t="shared" si="4"/>
        <v>100.30276380098326</v>
      </c>
      <c r="F32" s="83">
        <f t="shared" si="5"/>
        <v>89.208457819893056</v>
      </c>
      <c r="G32" s="84"/>
      <c r="H32" s="543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>
      <c r="H33" s="139">
        <v>0</v>
      </c>
      <c r="I33" s="119">
        <v>12</v>
      </c>
      <c r="J33" s="224" t="s">
        <v>19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13</v>
      </c>
      <c r="J34" s="224" t="s">
        <v>7</v>
      </c>
      <c r="L34" s="296"/>
      <c r="M34" s="31"/>
      <c r="S34" s="31"/>
      <c r="T34" s="31"/>
      <c r="U34" s="31"/>
    </row>
    <row r="35" spans="1:30">
      <c r="H35" s="169">
        <v>0</v>
      </c>
      <c r="I35" s="119">
        <v>18</v>
      </c>
      <c r="J35" s="224" t="s">
        <v>23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22</v>
      </c>
      <c r="J37" s="224" t="s">
        <v>27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68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>
      <c r="H41" s="127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>
      <c r="H42" s="127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>
      <c r="H43" s="53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>
      <c r="H44" s="164">
        <f>SUM(H4:H43)</f>
        <v>69571</v>
      </c>
      <c r="I44" s="119"/>
      <c r="J44" s="233" t="s">
        <v>118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215</v>
      </c>
      <c r="I47" s="119"/>
      <c r="J47" s="251" t="s">
        <v>79</v>
      </c>
      <c r="K47" s="5"/>
      <c r="L47" s="416" t="s">
        <v>207</v>
      </c>
      <c r="S47" s="31"/>
      <c r="T47" s="31"/>
      <c r="U47" s="31"/>
      <c r="V47" s="31"/>
    </row>
    <row r="48" spans="1:30">
      <c r="H48" s="259" t="s">
        <v>120</v>
      </c>
      <c r="I48" s="168"/>
      <c r="J48" s="250" t="s">
        <v>56</v>
      </c>
      <c r="K48" s="244"/>
      <c r="L48" s="421" t="s">
        <v>120</v>
      </c>
      <c r="S48" s="31"/>
      <c r="T48" s="31"/>
      <c r="U48" s="31"/>
      <c r="V48" s="31"/>
    </row>
    <row r="49" spans="1:22">
      <c r="H49" s="52">
        <v>54490</v>
      </c>
      <c r="I49" s="119">
        <v>26</v>
      </c>
      <c r="J49" s="224" t="s">
        <v>31</v>
      </c>
      <c r="K49" s="5">
        <f>SUM(I49)</f>
        <v>26</v>
      </c>
      <c r="L49" s="422">
        <v>65441</v>
      </c>
      <c r="M49" s="1"/>
      <c r="N49" s="129"/>
      <c r="O49" s="129"/>
      <c r="S49" s="31"/>
      <c r="T49" s="31"/>
      <c r="U49" s="31"/>
      <c r="V49" s="31"/>
    </row>
    <row r="50" spans="1:22">
      <c r="H50" s="52">
        <v>16784</v>
      </c>
      <c r="I50" s="119">
        <v>33</v>
      </c>
      <c r="J50" s="224" t="s">
        <v>0</v>
      </c>
      <c r="K50" s="5">
        <f t="shared" ref="K50:K58" si="7">SUM(I50)</f>
        <v>33</v>
      </c>
      <c r="L50" s="422">
        <v>13791</v>
      </c>
      <c r="M50" s="31"/>
      <c r="N50" s="130"/>
      <c r="O50" s="130"/>
      <c r="S50" s="31"/>
      <c r="T50" s="31"/>
      <c r="U50" s="31"/>
      <c r="V50" s="31"/>
    </row>
    <row r="51" spans="1:22">
      <c r="H51" s="127">
        <v>14597</v>
      </c>
      <c r="I51" s="119">
        <v>13</v>
      </c>
      <c r="J51" s="224" t="s">
        <v>7</v>
      </c>
      <c r="K51" s="5">
        <f t="shared" si="7"/>
        <v>13</v>
      </c>
      <c r="L51" s="422">
        <v>15546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10020</v>
      </c>
      <c r="I52" s="119">
        <v>34</v>
      </c>
      <c r="J52" s="224" t="s">
        <v>1</v>
      </c>
      <c r="K52" s="5">
        <f t="shared" si="7"/>
        <v>34</v>
      </c>
      <c r="L52" s="422">
        <v>10205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47</v>
      </c>
      <c r="B53" s="74" t="s">
        <v>56</v>
      </c>
      <c r="C53" s="74" t="s">
        <v>219</v>
      </c>
      <c r="D53" s="74" t="s">
        <v>207</v>
      </c>
      <c r="E53" s="74" t="s">
        <v>54</v>
      </c>
      <c r="F53" s="74" t="s">
        <v>53</v>
      </c>
      <c r="G53" s="74" t="s">
        <v>55</v>
      </c>
      <c r="H53" s="127">
        <v>9630</v>
      </c>
      <c r="I53" s="119">
        <v>16</v>
      </c>
      <c r="J53" s="224" t="s">
        <v>3</v>
      </c>
      <c r="K53" s="5">
        <f t="shared" si="7"/>
        <v>16</v>
      </c>
      <c r="L53" s="422">
        <v>47728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31</v>
      </c>
      <c r="C54" s="52">
        <f t="shared" ref="C54:C63" si="8">SUM(H49)</f>
        <v>54490</v>
      </c>
      <c r="D54" s="139">
        <f>SUM(L49)</f>
        <v>65441</v>
      </c>
      <c r="E54" s="66">
        <f t="shared" ref="E54:E64" si="9">SUM(N63/M63*100)</f>
        <v>96.440770959806017</v>
      </c>
      <c r="F54" s="66">
        <f>SUM(C54/D54*100)</f>
        <v>83.265842514631501</v>
      </c>
      <c r="G54" s="5"/>
      <c r="H54" s="53">
        <v>8798</v>
      </c>
      <c r="I54" s="119">
        <v>25</v>
      </c>
      <c r="J54" s="224" t="s">
        <v>30</v>
      </c>
      <c r="K54" s="5">
        <f t="shared" si="7"/>
        <v>25</v>
      </c>
      <c r="L54" s="422">
        <v>12319</v>
      </c>
      <c r="M54" s="31"/>
      <c r="N54" s="504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16784</v>
      </c>
      <c r="D55" s="139">
        <f t="shared" ref="D55:D64" si="10">SUM(L50)</f>
        <v>13791</v>
      </c>
      <c r="E55" s="66">
        <f t="shared" si="9"/>
        <v>88.490536194442981</v>
      </c>
      <c r="F55" s="66">
        <f t="shared" ref="F55:F64" si="11">SUM(C55/D55*100)</f>
        <v>121.70255964034516</v>
      </c>
      <c r="G55" s="5"/>
      <c r="H55" s="53">
        <v>6631</v>
      </c>
      <c r="I55" s="119">
        <v>40</v>
      </c>
      <c r="J55" s="224" t="s">
        <v>2</v>
      </c>
      <c r="K55" s="5">
        <f t="shared" si="7"/>
        <v>40</v>
      </c>
      <c r="L55" s="422">
        <v>9495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14597</v>
      </c>
      <c r="D56" s="139">
        <f t="shared" si="10"/>
        <v>15546</v>
      </c>
      <c r="E56" s="66">
        <f t="shared" si="9"/>
        <v>110.04975874547647</v>
      </c>
      <c r="F56" s="66">
        <f t="shared" si="11"/>
        <v>93.895535829152195</v>
      </c>
      <c r="G56" s="5"/>
      <c r="H56" s="53">
        <v>3024</v>
      </c>
      <c r="I56" s="119">
        <v>24</v>
      </c>
      <c r="J56" s="224" t="s">
        <v>29</v>
      </c>
      <c r="K56" s="5">
        <f t="shared" si="7"/>
        <v>24</v>
      </c>
      <c r="L56" s="422">
        <v>4569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1</v>
      </c>
      <c r="C57" s="52">
        <f t="shared" si="8"/>
        <v>10020</v>
      </c>
      <c r="D57" s="139">
        <f t="shared" si="10"/>
        <v>10205</v>
      </c>
      <c r="E57" s="66">
        <f t="shared" si="9"/>
        <v>117.79920056430755</v>
      </c>
      <c r="F57" s="66">
        <f t="shared" si="11"/>
        <v>98.187163155316028</v>
      </c>
      <c r="G57" s="5"/>
      <c r="H57" s="176">
        <v>2501</v>
      </c>
      <c r="I57" s="119">
        <v>36</v>
      </c>
      <c r="J57" s="224" t="s">
        <v>5</v>
      </c>
      <c r="K57" s="5">
        <f t="shared" si="7"/>
        <v>36</v>
      </c>
      <c r="L57" s="422">
        <v>1989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</v>
      </c>
      <c r="C58" s="52">
        <f t="shared" si="8"/>
        <v>9630</v>
      </c>
      <c r="D58" s="139">
        <f t="shared" si="10"/>
        <v>47728</v>
      </c>
      <c r="E58" s="66">
        <f t="shared" si="9"/>
        <v>115.77302236114451</v>
      </c>
      <c r="F58" s="66">
        <f t="shared" si="11"/>
        <v>20.176835400603419</v>
      </c>
      <c r="G58" s="16"/>
      <c r="H58" s="450">
        <v>1717</v>
      </c>
      <c r="I58" s="194">
        <v>15</v>
      </c>
      <c r="J58" s="227" t="s">
        <v>21</v>
      </c>
      <c r="K58" s="18">
        <f t="shared" si="7"/>
        <v>15</v>
      </c>
      <c r="L58" s="423">
        <v>2028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30</v>
      </c>
      <c r="C59" s="52">
        <f t="shared" si="8"/>
        <v>8798</v>
      </c>
      <c r="D59" s="139">
        <f t="shared" si="10"/>
        <v>12319</v>
      </c>
      <c r="E59" s="66">
        <f t="shared" si="9"/>
        <v>45.863524996090291</v>
      </c>
      <c r="F59" s="66">
        <f t="shared" si="11"/>
        <v>71.418134588846499</v>
      </c>
      <c r="G59" s="5"/>
      <c r="H59" s="540">
        <v>713</v>
      </c>
      <c r="I59" s="464">
        <v>22</v>
      </c>
      <c r="J59" s="307" t="s">
        <v>27</v>
      </c>
      <c r="K59" s="12" t="s">
        <v>75</v>
      </c>
      <c r="L59" s="424">
        <v>188395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6631</v>
      </c>
      <c r="D60" s="139">
        <f t="shared" si="10"/>
        <v>9495</v>
      </c>
      <c r="E60" s="66">
        <f t="shared" si="9"/>
        <v>56.869639794168094</v>
      </c>
      <c r="F60" s="66">
        <f t="shared" si="11"/>
        <v>69.836756187467088</v>
      </c>
      <c r="G60" s="5"/>
      <c r="H60" s="547">
        <v>512</v>
      </c>
      <c r="I60" s="197">
        <v>17</v>
      </c>
      <c r="J60" s="224" t="s">
        <v>22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29</v>
      </c>
      <c r="C61" s="52">
        <f t="shared" si="8"/>
        <v>3024</v>
      </c>
      <c r="D61" s="139">
        <f t="shared" si="10"/>
        <v>4569</v>
      </c>
      <c r="E61" s="66">
        <f t="shared" si="9"/>
        <v>88.967343336275377</v>
      </c>
      <c r="F61" s="66">
        <f t="shared" si="11"/>
        <v>66.185160866710433</v>
      </c>
      <c r="G61" s="15"/>
      <c r="H61" s="547">
        <v>455</v>
      </c>
      <c r="I61" s="197">
        <v>38</v>
      </c>
      <c r="J61" s="224" t="s">
        <v>39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5</v>
      </c>
      <c r="C62" s="52">
        <f t="shared" si="8"/>
        <v>2501</v>
      </c>
      <c r="D62" s="139">
        <f t="shared" si="10"/>
        <v>1989</v>
      </c>
      <c r="E62" s="66">
        <f t="shared" si="9"/>
        <v>95.750382848392036</v>
      </c>
      <c r="F62" s="66">
        <f t="shared" si="11"/>
        <v>125.74157868275515</v>
      </c>
      <c r="G62" s="16"/>
      <c r="H62" s="548">
        <v>348</v>
      </c>
      <c r="I62" s="245">
        <v>21</v>
      </c>
      <c r="J62" s="5" t="s">
        <v>190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21</v>
      </c>
      <c r="C63" s="450">
        <f t="shared" si="8"/>
        <v>1717</v>
      </c>
      <c r="D63" s="195">
        <f t="shared" si="10"/>
        <v>2028</v>
      </c>
      <c r="E63" s="72">
        <f t="shared" si="9"/>
        <v>47.867298578199055</v>
      </c>
      <c r="F63" s="72">
        <f t="shared" si="11"/>
        <v>84.664694280078905</v>
      </c>
      <c r="G63" s="132"/>
      <c r="H63" s="176">
        <v>222</v>
      </c>
      <c r="I63" s="119">
        <v>23</v>
      </c>
      <c r="J63" s="224" t="s">
        <v>28</v>
      </c>
      <c r="K63" s="5">
        <f>SUM(K49)</f>
        <v>26</v>
      </c>
      <c r="L63" s="224" t="s">
        <v>31</v>
      </c>
      <c r="M63" s="237">
        <v>56501</v>
      </c>
      <c r="N63" s="128">
        <f>SUM(H49)</f>
        <v>54490</v>
      </c>
      <c r="O63" s="54"/>
      <c r="S63" s="31"/>
      <c r="T63" s="31"/>
      <c r="U63" s="31"/>
      <c r="V63" s="31"/>
    </row>
    <row r="64" spans="1:22" ht="14.25" thickBot="1">
      <c r="A64" s="80"/>
      <c r="B64" s="81" t="s">
        <v>59</v>
      </c>
      <c r="C64" s="143">
        <f>SUM(H89)</f>
        <v>130968</v>
      </c>
      <c r="D64" s="196">
        <f t="shared" si="10"/>
        <v>188395</v>
      </c>
      <c r="E64" s="85">
        <f t="shared" si="9"/>
        <v>86.339813697763191</v>
      </c>
      <c r="F64" s="85">
        <f t="shared" si="11"/>
        <v>69.517768518272788</v>
      </c>
      <c r="G64" s="84"/>
      <c r="H64" s="131">
        <v>160</v>
      </c>
      <c r="I64" s="119">
        <v>19</v>
      </c>
      <c r="J64" s="224" t="s">
        <v>24</v>
      </c>
      <c r="K64" s="5">
        <f t="shared" ref="K64:K72" si="12">SUM(K50)</f>
        <v>33</v>
      </c>
      <c r="L64" s="224" t="s">
        <v>0</v>
      </c>
      <c r="M64" s="237">
        <v>18967</v>
      </c>
      <c r="N64" s="128">
        <f t="shared" ref="N64:N72" si="13">SUM(H50)</f>
        <v>16784</v>
      </c>
      <c r="O64" s="54"/>
      <c r="S64" s="31"/>
      <c r="T64" s="31"/>
      <c r="U64" s="31"/>
      <c r="V64" s="31"/>
    </row>
    <row r="65" spans="2:22">
      <c r="H65" s="6">
        <v>101</v>
      </c>
      <c r="I65" s="119">
        <v>4</v>
      </c>
      <c r="J65" s="224" t="s">
        <v>12</v>
      </c>
      <c r="K65" s="5">
        <f t="shared" si="12"/>
        <v>13</v>
      </c>
      <c r="L65" s="224" t="s">
        <v>7</v>
      </c>
      <c r="M65" s="237">
        <v>13264</v>
      </c>
      <c r="N65" s="128">
        <f t="shared" si="13"/>
        <v>14597</v>
      </c>
      <c r="O65" s="54"/>
      <c r="S65" s="31"/>
      <c r="T65" s="31"/>
      <c r="U65" s="31"/>
      <c r="V65" s="31"/>
    </row>
    <row r="66" spans="2:22">
      <c r="H66" s="128">
        <v>100</v>
      </c>
      <c r="I66" s="119">
        <v>39</v>
      </c>
      <c r="J66" s="224" t="s">
        <v>40</v>
      </c>
      <c r="K66" s="5">
        <f t="shared" si="12"/>
        <v>34</v>
      </c>
      <c r="L66" s="224" t="s">
        <v>1</v>
      </c>
      <c r="M66" s="237">
        <v>8506</v>
      </c>
      <c r="N66" s="128">
        <f t="shared" si="13"/>
        <v>10020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81</v>
      </c>
      <c r="I67" s="119">
        <v>1</v>
      </c>
      <c r="J67" s="224" t="s">
        <v>4</v>
      </c>
      <c r="K67" s="5">
        <f t="shared" si="12"/>
        <v>16</v>
      </c>
      <c r="L67" s="224" t="s">
        <v>3</v>
      </c>
      <c r="M67" s="237">
        <v>8318</v>
      </c>
      <c r="N67" s="128">
        <f t="shared" si="13"/>
        <v>9630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35</v>
      </c>
      <c r="I68" s="119">
        <v>27</v>
      </c>
      <c r="J68" s="224" t="s">
        <v>32</v>
      </c>
      <c r="K68" s="5">
        <f t="shared" si="12"/>
        <v>25</v>
      </c>
      <c r="L68" s="224" t="s">
        <v>30</v>
      </c>
      <c r="M68" s="237">
        <v>19183</v>
      </c>
      <c r="N68" s="128">
        <f t="shared" si="13"/>
        <v>8798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25</v>
      </c>
      <c r="I69" s="119">
        <v>30</v>
      </c>
      <c r="J69" s="224" t="s">
        <v>34</v>
      </c>
      <c r="K69" s="5">
        <f t="shared" si="12"/>
        <v>40</v>
      </c>
      <c r="L69" s="224" t="s">
        <v>2</v>
      </c>
      <c r="M69" s="237">
        <v>11660</v>
      </c>
      <c r="N69" s="128">
        <f t="shared" si="13"/>
        <v>6631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23</v>
      </c>
      <c r="I70" s="119">
        <v>29</v>
      </c>
      <c r="J70" s="224" t="s">
        <v>116</v>
      </c>
      <c r="K70" s="5">
        <f t="shared" si="12"/>
        <v>24</v>
      </c>
      <c r="L70" s="224" t="s">
        <v>29</v>
      </c>
      <c r="M70" s="237">
        <v>3399</v>
      </c>
      <c r="N70" s="128">
        <f t="shared" si="13"/>
        <v>3024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1</v>
      </c>
      <c r="I71" s="119">
        <v>37</v>
      </c>
      <c r="J71" s="224" t="s">
        <v>38</v>
      </c>
      <c r="K71" s="5">
        <f t="shared" si="12"/>
        <v>36</v>
      </c>
      <c r="L71" s="224" t="s">
        <v>5</v>
      </c>
      <c r="M71" s="237">
        <v>2612</v>
      </c>
      <c r="N71" s="128">
        <f t="shared" si="13"/>
        <v>2501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2</v>
      </c>
      <c r="J72" s="224" t="s">
        <v>6</v>
      </c>
      <c r="K72" s="5">
        <f t="shared" si="12"/>
        <v>15</v>
      </c>
      <c r="L72" s="227" t="s">
        <v>21</v>
      </c>
      <c r="M72" s="238">
        <v>3587</v>
      </c>
      <c r="N72" s="128">
        <f t="shared" si="13"/>
        <v>1717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3</v>
      </c>
      <c r="J73" s="224" t="s">
        <v>11</v>
      </c>
      <c r="K73" s="52"/>
      <c r="L73" s="386" t="s">
        <v>106</v>
      </c>
      <c r="M73" s="236">
        <v>151689</v>
      </c>
      <c r="N73" s="235">
        <f>SUM(H89)</f>
        <v>130968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5</v>
      </c>
      <c r="J74" s="224" t="s">
        <v>13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4" t="s">
        <v>14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4" t="s">
        <v>15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8</v>
      </c>
      <c r="J77" s="224" t="s">
        <v>16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9</v>
      </c>
      <c r="J78" s="458" t="s">
        <v>200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10</v>
      </c>
      <c r="J79" s="224" t="s">
        <v>17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11</v>
      </c>
      <c r="J80" s="224" t="s">
        <v>18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12</v>
      </c>
      <c r="J81" s="224" t="s">
        <v>19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14</v>
      </c>
      <c r="J82" s="224" t="s">
        <v>20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18</v>
      </c>
      <c r="J83" s="224" t="s">
        <v>23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20</v>
      </c>
      <c r="J84" s="224" t="s">
        <v>25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28</v>
      </c>
      <c r="J85" s="224" t="s">
        <v>33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31</v>
      </c>
      <c r="J86" s="224" t="s">
        <v>117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32</v>
      </c>
      <c r="J87" s="224" t="s">
        <v>36</v>
      </c>
      <c r="L87" s="57"/>
      <c r="M87" s="31"/>
      <c r="N87" s="31"/>
      <c r="O87" s="31"/>
      <c r="S87" s="37"/>
      <c r="T87" s="37"/>
    </row>
    <row r="88" spans="8:22">
      <c r="H88" s="456">
        <v>0</v>
      </c>
      <c r="I88" s="119">
        <v>35</v>
      </c>
      <c r="J88" s="224" t="s">
        <v>37</v>
      </c>
      <c r="L88" s="57"/>
      <c r="M88" s="31"/>
      <c r="N88" s="31"/>
      <c r="O88" s="31"/>
      <c r="Q88" s="31"/>
    </row>
    <row r="89" spans="8:22">
      <c r="H89" s="165">
        <f>SUM(H49:H88)</f>
        <v>130968</v>
      </c>
      <c r="I89" s="119"/>
      <c r="J89" s="5" t="s">
        <v>111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L42" sqref="L4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219</v>
      </c>
      <c r="I2" s="119"/>
      <c r="J2" s="260" t="s">
        <v>124</v>
      </c>
      <c r="K2" s="5"/>
      <c r="L2" s="252" t="s">
        <v>207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24502</v>
      </c>
      <c r="I4" s="119">
        <v>31</v>
      </c>
      <c r="J4" s="40" t="s">
        <v>71</v>
      </c>
      <c r="K4" s="278">
        <f>SUM(I4)</f>
        <v>31</v>
      </c>
      <c r="L4" s="377">
        <v>21301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19832</v>
      </c>
      <c r="I5" s="119">
        <v>33</v>
      </c>
      <c r="J5" s="40" t="s">
        <v>0</v>
      </c>
      <c r="K5" s="278">
        <f t="shared" ref="K5:K13" si="0">SUM(I5)</f>
        <v>33</v>
      </c>
      <c r="L5" s="377">
        <v>18954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18837</v>
      </c>
      <c r="I6" s="119">
        <v>17</v>
      </c>
      <c r="J6" s="40" t="s">
        <v>22</v>
      </c>
      <c r="K6" s="278">
        <f t="shared" si="0"/>
        <v>17</v>
      </c>
      <c r="L6" s="377">
        <v>12621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18325</v>
      </c>
      <c r="I7" s="119">
        <v>34</v>
      </c>
      <c r="J7" s="40" t="s">
        <v>1</v>
      </c>
      <c r="K7" s="278">
        <f t="shared" si="0"/>
        <v>34</v>
      </c>
      <c r="L7" s="377">
        <v>17518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17241</v>
      </c>
      <c r="I8" s="119">
        <v>2</v>
      </c>
      <c r="J8" s="40" t="s">
        <v>6</v>
      </c>
      <c r="K8" s="278">
        <f t="shared" si="0"/>
        <v>2</v>
      </c>
      <c r="L8" s="377">
        <v>12349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15272</v>
      </c>
      <c r="I9" s="119">
        <v>13</v>
      </c>
      <c r="J9" s="40" t="s">
        <v>7</v>
      </c>
      <c r="K9" s="278">
        <f t="shared" si="0"/>
        <v>13</v>
      </c>
      <c r="L9" s="377">
        <v>16942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13894</v>
      </c>
      <c r="I10" s="119">
        <v>40</v>
      </c>
      <c r="J10" s="40" t="s">
        <v>2</v>
      </c>
      <c r="K10" s="278">
        <f t="shared" si="0"/>
        <v>40</v>
      </c>
      <c r="L10" s="377">
        <v>12753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9888</v>
      </c>
      <c r="I11" s="119">
        <v>16</v>
      </c>
      <c r="J11" s="40" t="s">
        <v>3</v>
      </c>
      <c r="K11" s="278">
        <f t="shared" si="0"/>
        <v>16</v>
      </c>
      <c r="L11" s="377">
        <v>10793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9">
        <v>8128</v>
      </c>
      <c r="I12" s="119">
        <v>26</v>
      </c>
      <c r="J12" s="40" t="s">
        <v>31</v>
      </c>
      <c r="K12" s="278">
        <f t="shared" si="0"/>
        <v>26</v>
      </c>
      <c r="L12" s="378">
        <v>10684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8">
        <v>7593</v>
      </c>
      <c r="I13" s="194">
        <v>21</v>
      </c>
      <c r="J13" s="537" t="s">
        <v>194</v>
      </c>
      <c r="K13" s="278">
        <f t="shared" si="0"/>
        <v>21</v>
      </c>
      <c r="L13" s="378">
        <v>9367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55">
        <v>6501</v>
      </c>
      <c r="I14" s="306">
        <v>11</v>
      </c>
      <c r="J14" s="527" t="s">
        <v>18</v>
      </c>
      <c r="K14" s="151" t="s">
        <v>8</v>
      </c>
      <c r="L14" s="379">
        <v>207327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4747</v>
      </c>
      <c r="I15" s="119">
        <v>38</v>
      </c>
      <c r="J15" s="40" t="s">
        <v>39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4387</v>
      </c>
      <c r="I16" s="119">
        <v>1</v>
      </c>
      <c r="J16" s="40" t="s">
        <v>4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4189</v>
      </c>
      <c r="I17" s="119">
        <v>25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4149</v>
      </c>
      <c r="I18" s="119">
        <v>24</v>
      </c>
      <c r="J18" s="40" t="s">
        <v>29</v>
      </c>
      <c r="K18" s="1"/>
      <c r="L18" s="261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3158</v>
      </c>
      <c r="I19" s="119">
        <v>14</v>
      </c>
      <c r="J19" s="40" t="s">
        <v>20</v>
      </c>
      <c r="K19" s="163">
        <f>SUM(I4)</f>
        <v>31</v>
      </c>
      <c r="L19" s="40" t="s">
        <v>71</v>
      </c>
      <c r="M19" s="529">
        <v>23023</v>
      </c>
      <c r="N19" s="128">
        <f>SUM(H4)</f>
        <v>24502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47</v>
      </c>
      <c r="B20" s="74" t="s">
        <v>56</v>
      </c>
      <c r="C20" s="74" t="s">
        <v>219</v>
      </c>
      <c r="D20" s="74" t="s">
        <v>207</v>
      </c>
      <c r="E20" s="74" t="s">
        <v>54</v>
      </c>
      <c r="F20" s="74" t="s">
        <v>53</v>
      </c>
      <c r="G20" s="75" t="s">
        <v>55</v>
      </c>
      <c r="H20" s="400">
        <v>2755</v>
      </c>
      <c r="I20" s="119">
        <v>9</v>
      </c>
      <c r="J20" s="458" t="s">
        <v>202</v>
      </c>
      <c r="K20" s="163">
        <f t="shared" ref="K20:K28" si="1">SUM(I5)</f>
        <v>33</v>
      </c>
      <c r="L20" s="40" t="s">
        <v>0</v>
      </c>
      <c r="M20" s="530">
        <v>16945</v>
      </c>
      <c r="N20" s="128">
        <f t="shared" ref="N20:N28" si="2">SUM(H5)</f>
        <v>19832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71</v>
      </c>
      <c r="C21" s="277">
        <f>SUM(H4)</f>
        <v>24502</v>
      </c>
      <c r="D21" s="9">
        <f>SUM(L4)</f>
        <v>21301</v>
      </c>
      <c r="E21" s="66">
        <f t="shared" ref="E21:E30" si="3">SUM(N19/M19*100)</f>
        <v>106.42401077183685</v>
      </c>
      <c r="F21" s="66">
        <f t="shared" ref="F21:F31" si="4">SUM(C21/D21*100)</f>
        <v>115.02746349936623</v>
      </c>
      <c r="G21" s="77"/>
      <c r="H21" s="127">
        <v>2015</v>
      </c>
      <c r="I21" s="119">
        <v>3</v>
      </c>
      <c r="J21" s="40" t="s">
        <v>11</v>
      </c>
      <c r="K21" s="163">
        <f t="shared" si="1"/>
        <v>17</v>
      </c>
      <c r="L21" s="40" t="s">
        <v>22</v>
      </c>
      <c r="M21" s="530">
        <v>19657</v>
      </c>
      <c r="N21" s="128">
        <f t="shared" si="2"/>
        <v>18837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77">
        <f t="shared" ref="C22:C30" si="5">SUM(H5)</f>
        <v>19832</v>
      </c>
      <c r="D22" s="9">
        <f t="shared" ref="D22:D30" si="6">SUM(L5)</f>
        <v>18954</v>
      </c>
      <c r="E22" s="66">
        <f t="shared" si="3"/>
        <v>117.03747418117439</v>
      </c>
      <c r="F22" s="66">
        <f t="shared" si="4"/>
        <v>104.63226759523056</v>
      </c>
      <c r="G22" s="77"/>
      <c r="H22" s="127">
        <v>1869</v>
      </c>
      <c r="I22" s="119">
        <v>36</v>
      </c>
      <c r="J22" s="40" t="s">
        <v>5</v>
      </c>
      <c r="K22" s="163">
        <f t="shared" si="1"/>
        <v>34</v>
      </c>
      <c r="L22" s="40" t="s">
        <v>1</v>
      </c>
      <c r="M22" s="530">
        <v>19016</v>
      </c>
      <c r="N22" s="128">
        <f t="shared" si="2"/>
        <v>18325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22</v>
      </c>
      <c r="C23" s="299">
        <f t="shared" si="5"/>
        <v>18837</v>
      </c>
      <c r="D23" s="139">
        <f t="shared" si="6"/>
        <v>12621</v>
      </c>
      <c r="E23" s="300">
        <f t="shared" si="3"/>
        <v>95.82845805565448</v>
      </c>
      <c r="F23" s="300">
        <f t="shared" si="4"/>
        <v>149.25124792013312</v>
      </c>
      <c r="G23" s="77"/>
      <c r="H23" s="127">
        <v>558</v>
      </c>
      <c r="I23" s="119">
        <v>32</v>
      </c>
      <c r="J23" s="40" t="s">
        <v>36</v>
      </c>
      <c r="K23" s="163">
        <f t="shared" si="1"/>
        <v>2</v>
      </c>
      <c r="L23" s="40" t="s">
        <v>6</v>
      </c>
      <c r="M23" s="530">
        <v>17713</v>
      </c>
      <c r="N23" s="128">
        <f t="shared" si="2"/>
        <v>17241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18325</v>
      </c>
      <c r="D24" s="9">
        <f t="shared" si="6"/>
        <v>17518</v>
      </c>
      <c r="E24" s="66">
        <f t="shared" si="3"/>
        <v>96.366217921750106</v>
      </c>
      <c r="F24" s="66">
        <f t="shared" si="4"/>
        <v>104.60669026144538</v>
      </c>
      <c r="G24" s="77"/>
      <c r="H24" s="53">
        <v>558</v>
      </c>
      <c r="I24" s="119">
        <v>39</v>
      </c>
      <c r="J24" s="40" t="s">
        <v>40</v>
      </c>
      <c r="K24" s="163">
        <f t="shared" si="1"/>
        <v>13</v>
      </c>
      <c r="L24" s="40" t="s">
        <v>7</v>
      </c>
      <c r="M24" s="530">
        <v>13467</v>
      </c>
      <c r="N24" s="128">
        <f t="shared" si="2"/>
        <v>15272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6</v>
      </c>
      <c r="C25" s="277">
        <f t="shared" si="5"/>
        <v>17241</v>
      </c>
      <c r="D25" s="9">
        <f t="shared" si="6"/>
        <v>12349</v>
      </c>
      <c r="E25" s="66">
        <f t="shared" si="3"/>
        <v>97.335290464630503</v>
      </c>
      <c r="F25" s="66">
        <f t="shared" si="4"/>
        <v>139.61454368774798</v>
      </c>
      <c r="G25" s="87"/>
      <c r="H25" s="127">
        <v>436</v>
      </c>
      <c r="I25" s="119">
        <v>27</v>
      </c>
      <c r="J25" s="40" t="s">
        <v>32</v>
      </c>
      <c r="K25" s="163">
        <f t="shared" si="1"/>
        <v>40</v>
      </c>
      <c r="L25" s="40" t="s">
        <v>2</v>
      </c>
      <c r="M25" s="530">
        <v>12352</v>
      </c>
      <c r="N25" s="128">
        <f t="shared" si="2"/>
        <v>13894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7">
        <f t="shared" si="5"/>
        <v>15272</v>
      </c>
      <c r="D26" s="9">
        <f t="shared" si="6"/>
        <v>16942</v>
      </c>
      <c r="E26" s="66">
        <f t="shared" si="3"/>
        <v>113.40313358580234</v>
      </c>
      <c r="F26" s="66">
        <f t="shared" si="4"/>
        <v>90.142840278597575</v>
      </c>
      <c r="G26" s="77"/>
      <c r="H26" s="127">
        <v>369</v>
      </c>
      <c r="I26" s="119">
        <v>12</v>
      </c>
      <c r="J26" s="40" t="s">
        <v>19</v>
      </c>
      <c r="K26" s="163">
        <f t="shared" si="1"/>
        <v>16</v>
      </c>
      <c r="L26" s="40" t="s">
        <v>3</v>
      </c>
      <c r="M26" s="530">
        <v>9390</v>
      </c>
      <c r="N26" s="128">
        <f t="shared" si="2"/>
        <v>9888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13894</v>
      </c>
      <c r="D27" s="9">
        <f t="shared" si="6"/>
        <v>12753</v>
      </c>
      <c r="E27" s="66">
        <f t="shared" si="3"/>
        <v>112.48380829015545</v>
      </c>
      <c r="F27" s="66">
        <f t="shared" si="4"/>
        <v>108.9469144515016</v>
      </c>
      <c r="G27" s="77"/>
      <c r="H27" s="127">
        <v>248</v>
      </c>
      <c r="I27" s="119">
        <v>4</v>
      </c>
      <c r="J27" s="40" t="s">
        <v>12</v>
      </c>
      <c r="K27" s="163">
        <f t="shared" si="1"/>
        <v>26</v>
      </c>
      <c r="L27" s="40" t="s">
        <v>31</v>
      </c>
      <c r="M27" s="531">
        <v>6905</v>
      </c>
      <c r="N27" s="128">
        <f t="shared" si="2"/>
        <v>8128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9888</v>
      </c>
      <c r="D28" s="9">
        <f t="shared" si="6"/>
        <v>10793</v>
      </c>
      <c r="E28" s="66">
        <f t="shared" si="3"/>
        <v>105.30351437699682</v>
      </c>
      <c r="F28" s="66">
        <f t="shared" si="4"/>
        <v>91.614935606411564</v>
      </c>
      <c r="G28" s="88"/>
      <c r="H28" s="127">
        <v>136</v>
      </c>
      <c r="I28" s="119">
        <v>29</v>
      </c>
      <c r="J28" s="40" t="s">
        <v>57</v>
      </c>
      <c r="K28" s="253">
        <f t="shared" si="1"/>
        <v>21</v>
      </c>
      <c r="L28" s="537" t="s">
        <v>190</v>
      </c>
      <c r="M28" s="532">
        <v>7158</v>
      </c>
      <c r="N28" s="234">
        <f t="shared" si="2"/>
        <v>7593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31</v>
      </c>
      <c r="C29" s="277">
        <f t="shared" si="5"/>
        <v>8128</v>
      </c>
      <c r="D29" s="9">
        <f t="shared" si="6"/>
        <v>10684</v>
      </c>
      <c r="E29" s="66">
        <f t="shared" si="3"/>
        <v>117.71180304127444</v>
      </c>
      <c r="F29" s="66">
        <f t="shared" si="4"/>
        <v>76.076375889180085</v>
      </c>
      <c r="G29" s="87"/>
      <c r="H29" s="400">
        <v>99</v>
      </c>
      <c r="I29" s="119">
        <v>18</v>
      </c>
      <c r="J29" s="40" t="s">
        <v>23</v>
      </c>
      <c r="K29" s="161"/>
      <c r="L29" s="161" t="s">
        <v>206</v>
      </c>
      <c r="M29" s="533">
        <v>212491</v>
      </c>
      <c r="N29" s="242">
        <f>SUM(H44)</f>
        <v>189905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37" t="s">
        <v>190</v>
      </c>
      <c r="C30" s="277">
        <f t="shared" si="5"/>
        <v>7593</v>
      </c>
      <c r="D30" s="9">
        <f t="shared" si="6"/>
        <v>9367</v>
      </c>
      <c r="E30" s="72">
        <f t="shared" si="3"/>
        <v>106.07711651299245</v>
      </c>
      <c r="F30" s="78">
        <f t="shared" si="4"/>
        <v>81.061172200277568</v>
      </c>
      <c r="G30" s="90"/>
      <c r="H30" s="456">
        <v>83</v>
      </c>
      <c r="I30" s="119">
        <v>20</v>
      </c>
      <c r="J30" s="40" t="s">
        <v>25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60</v>
      </c>
      <c r="C31" s="82">
        <f>SUM(H44)</f>
        <v>189905</v>
      </c>
      <c r="D31" s="82">
        <f>SUM(L14)</f>
        <v>207327</v>
      </c>
      <c r="E31" s="85">
        <f>SUM(N29/M29*100)</f>
        <v>89.370843941625765</v>
      </c>
      <c r="F31" s="78">
        <f t="shared" si="4"/>
        <v>91.596849421445341</v>
      </c>
      <c r="G31" s="86"/>
      <c r="H31" s="127">
        <v>60</v>
      </c>
      <c r="I31" s="119">
        <v>10</v>
      </c>
      <c r="J31" s="40" t="s">
        <v>17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35</v>
      </c>
      <c r="I32" s="119">
        <v>5</v>
      </c>
      <c r="J32" s="40" t="s">
        <v>13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14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53">
        <v>14</v>
      </c>
      <c r="I34" s="119">
        <v>23</v>
      </c>
      <c r="J34" s="40" t="s">
        <v>28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476">
        <v>13</v>
      </c>
      <c r="I35" s="119">
        <v>37</v>
      </c>
      <c r="J35" s="40" t="s">
        <v>38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24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189905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219</v>
      </c>
      <c r="I48" s="119"/>
      <c r="J48" s="263" t="s">
        <v>104</v>
      </c>
      <c r="K48" s="5"/>
      <c r="L48" s="446" t="s">
        <v>207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6" t="s">
        <v>120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452">
        <v>30370</v>
      </c>
      <c r="I50" s="119">
        <v>16</v>
      </c>
      <c r="J50" s="40" t="s">
        <v>3</v>
      </c>
      <c r="K50" s="444">
        <f>SUM(I50)</f>
        <v>16</v>
      </c>
      <c r="L50" s="447">
        <v>33166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8021</v>
      </c>
      <c r="I51" s="119">
        <v>25</v>
      </c>
      <c r="J51" s="40" t="s">
        <v>30</v>
      </c>
      <c r="K51" s="444">
        <f t="shared" ref="K51:K59" si="7">SUM(I51)</f>
        <v>25</v>
      </c>
      <c r="L51" s="448">
        <v>3847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6697</v>
      </c>
      <c r="I52" s="119">
        <v>38</v>
      </c>
      <c r="J52" s="40" t="s">
        <v>39</v>
      </c>
      <c r="K52" s="444">
        <f t="shared" si="7"/>
        <v>38</v>
      </c>
      <c r="L52" s="448">
        <v>1821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47</v>
      </c>
      <c r="B53" s="74" t="s">
        <v>56</v>
      </c>
      <c r="C53" s="74" t="s">
        <v>219</v>
      </c>
      <c r="D53" s="74" t="s">
        <v>207</v>
      </c>
      <c r="E53" s="74" t="s">
        <v>54</v>
      </c>
      <c r="F53" s="74" t="s">
        <v>53</v>
      </c>
      <c r="G53" s="75" t="s">
        <v>55</v>
      </c>
      <c r="H53" s="127">
        <v>4467</v>
      </c>
      <c r="I53" s="119">
        <v>26</v>
      </c>
      <c r="J53" s="40" t="s">
        <v>31</v>
      </c>
      <c r="K53" s="444">
        <f t="shared" si="7"/>
        <v>26</v>
      </c>
      <c r="L53" s="448">
        <v>3092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30370</v>
      </c>
      <c r="D54" s="139">
        <f>SUM(L50)</f>
        <v>33166</v>
      </c>
      <c r="E54" s="66">
        <f t="shared" ref="E54:E63" si="8">SUM(N67/M67*100)</f>
        <v>87.761884120791791</v>
      </c>
      <c r="F54" s="66">
        <f t="shared" ref="F54:F61" si="9">SUM(C54/D54*100)</f>
        <v>91.569679792558645</v>
      </c>
      <c r="G54" s="77"/>
      <c r="H54" s="53">
        <v>3958</v>
      </c>
      <c r="I54" s="119">
        <v>34</v>
      </c>
      <c r="J54" s="40" t="s">
        <v>1</v>
      </c>
      <c r="K54" s="444">
        <f t="shared" si="7"/>
        <v>34</v>
      </c>
      <c r="L54" s="448">
        <v>775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30</v>
      </c>
      <c r="C55" s="52">
        <f t="shared" ref="C55:C63" si="10">SUM(H51)</f>
        <v>8021</v>
      </c>
      <c r="D55" s="139">
        <f t="shared" ref="D55:D63" si="11">SUM(L51)</f>
        <v>3847</v>
      </c>
      <c r="E55" s="66">
        <f t="shared" si="8"/>
        <v>208.44594594594597</v>
      </c>
      <c r="F55" s="66">
        <f t="shared" si="9"/>
        <v>208.5001299714063</v>
      </c>
      <c r="G55" s="77"/>
      <c r="H55" s="53">
        <v>2502</v>
      </c>
      <c r="I55" s="119">
        <v>33</v>
      </c>
      <c r="J55" s="40" t="s">
        <v>0</v>
      </c>
      <c r="K55" s="444">
        <f t="shared" si="7"/>
        <v>33</v>
      </c>
      <c r="L55" s="448">
        <v>720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39</v>
      </c>
      <c r="C56" s="52">
        <f t="shared" si="10"/>
        <v>6697</v>
      </c>
      <c r="D56" s="139">
        <f t="shared" si="11"/>
        <v>1821</v>
      </c>
      <c r="E56" s="66">
        <f t="shared" si="8"/>
        <v>87.531041693896228</v>
      </c>
      <c r="F56" s="66">
        <f t="shared" si="9"/>
        <v>367.76496430532671</v>
      </c>
      <c r="G56" s="77"/>
      <c r="H56" s="53">
        <v>879</v>
      </c>
      <c r="I56" s="119">
        <v>14</v>
      </c>
      <c r="J56" s="40" t="s">
        <v>20</v>
      </c>
      <c r="K56" s="444">
        <f t="shared" si="7"/>
        <v>14</v>
      </c>
      <c r="L56" s="448">
        <v>836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4467</v>
      </c>
      <c r="D57" s="139">
        <f t="shared" si="11"/>
        <v>3092</v>
      </c>
      <c r="E57" s="66">
        <f t="shared" si="8"/>
        <v>131.80879315432281</v>
      </c>
      <c r="F57" s="66">
        <f t="shared" si="9"/>
        <v>144.46959896507116</v>
      </c>
      <c r="G57" s="77"/>
      <c r="H57" s="127">
        <v>728</v>
      </c>
      <c r="I57" s="119">
        <v>31</v>
      </c>
      <c r="J57" s="40" t="s">
        <v>128</v>
      </c>
      <c r="K57" s="444">
        <f t="shared" si="7"/>
        <v>31</v>
      </c>
      <c r="L57" s="448">
        <v>244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3958</v>
      </c>
      <c r="D58" s="139">
        <f t="shared" si="11"/>
        <v>775</v>
      </c>
      <c r="E58" s="66">
        <f t="shared" si="8"/>
        <v>92.390289449112984</v>
      </c>
      <c r="F58" s="66">
        <f t="shared" si="9"/>
        <v>510.70967741935488</v>
      </c>
      <c r="G58" s="87"/>
      <c r="H58" s="127">
        <v>404</v>
      </c>
      <c r="I58" s="119">
        <v>40</v>
      </c>
      <c r="J58" s="40" t="s">
        <v>2</v>
      </c>
      <c r="K58" s="444">
        <f t="shared" si="7"/>
        <v>40</v>
      </c>
      <c r="L58" s="448">
        <v>373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0</v>
      </c>
      <c r="C59" s="52">
        <f t="shared" si="10"/>
        <v>2502</v>
      </c>
      <c r="D59" s="139">
        <f t="shared" si="11"/>
        <v>720</v>
      </c>
      <c r="E59" s="66">
        <f t="shared" si="8"/>
        <v>64.953271028037392</v>
      </c>
      <c r="F59" s="66">
        <f t="shared" si="9"/>
        <v>347.5</v>
      </c>
      <c r="G59" s="77"/>
      <c r="H59" s="550">
        <v>368</v>
      </c>
      <c r="I59" s="194">
        <v>24</v>
      </c>
      <c r="J59" s="551" t="s">
        <v>29</v>
      </c>
      <c r="K59" s="445">
        <f t="shared" si="7"/>
        <v>24</v>
      </c>
      <c r="L59" s="449">
        <v>3847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0">
        <v>7</v>
      </c>
      <c r="B60" s="40" t="s">
        <v>20</v>
      </c>
      <c r="C60" s="128">
        <f t="shared" si="10"/>
        <v>879</v>
      </c>
      <c r="D60" s="139">
        <f t="shared" si="11"/>
        <v>836</v>
      </c>
      <c r="E60" s="300">
        <f t="shared" si="8"/>
        <v>117.67068273092369</v>
      </c>
      <c r="F60" s="300">
        <f t="shared" si="9"/>
        <v>105.14354066985645</v>
      </c>
      <c r="G60" s="511"/>
      <c r="H60" s="536">
        <v>284</v>
      </c>
      <c r="I60" s="306">
        <v>1</v>
      </c>
      <c r="J60" s="527" t="s">
        <v>4</v>
      </c>
      <c r="K60" s="512" t="s">
        <v>8</v>
      </c>
      <c r="L60" s="513">
        <v>46111</v>
      </c>
      <c r="M60" s="514"/>
      <c r="N60" s="130"/>
      <c r="Q60" s="129"/>
      <c r="R60" s="514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71</v>
      </c>
      <c r="C61" s="52">
        <f t="shared" si="10"/>
        <v>728</v>
      </c>
      <c r="D61" s="139">
        <f t="shared" si="11"/>
        <v>244</v>
      </c>
      <c r="E61" s="66">
        <f t="shared" si="8"/>
        <v>93.935483870967744</v>
      </c>
      <c r="F61" s="66">
        <f t="shared" si="9"/>
        <v>298.36065573770492</v>
      </c>
      <c r="G61" s="88"/>
      <c r="H61" s="53">
        <v>184</v>
      </c>
      <c r="I61" s="119">
        <v>37</v>
      </c>
      <c r="J61" s="40" t="s">
        <v>38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404</v>
      </c>
      <c r="D62" s="139">
        <f t="shared" si="11"/>
        <v>373</v>
      </c>
      <c r="E62" s="66">
        <f t="shared" si="8"/>
        <v>106.31578947368421</v>
      </c>
      <c r="F62" s="66">
        <f>SUM(C62/D62*100)</f>
        <v>108.31099195710456</v>
      </c>
      <c r="G62" s="87"/>
      <c r="H62" s="53">
        <v>177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551" t="s">
        <v>29</v>
      </c>
      <c r="C63" s="52">
        <f t="shared" si="10"/>
        <v>368</v>
      </c>
      <c r="D63" s="139">
        <f t="shared" si="11"/>
        <v>3847</v>
      </c>
      <c r="E63" s="72">
        <f t="shared" si="8"/>
        <v>113.23076923076923</v>
      </c>
      <c r="F63" s="66">
        <f>SUM(C63/D63*100)</f>
        <v>9.565895502989342</v>
      </c>
      <c r="G63" s="90"/>
      <c r="H63" s="127">
        <v>135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61</v>
      </c>
      <c r="C64" s="82">
        <f>SUM(H90)</f>
        <v>59499</v>
      </c>
      <c r="D64" s="82">
        <f>SUM(L60)</f>
        <v>46111</v>
      </c>
      <c r="E64" s="85">
        <f>SUM(N77/M77*100)</f>
        <v>95.107097186700756</v>
      </c>
      <c r="F64" s="85">
        <f>SUM(C64/D64*100)</f>
        <v>129.03428682960683</v>
      </c>
      <c r="G64" s="86"/>
      <c r="H64" s="476">
        <v>111</v>
      </c>
      <c r="I64" s="119">
        <v>36</v>
      </c>
      <c r="J64" s="40" t="s">
        <v>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9</v>
      </c>
      <c r="J65" s="458" t="s">
        <v>202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75</v>
      </c>
      <c r="I66" s="119">
        <v>17</v>
      </c>
      <c r="J66" s="40" t="s">
        <v>22</v>
      </c>
      <c r="K66" s="1"/>
      <c r="L66" s="264" t="s">
        <v>104</v>
      </c>
      <c r="M66" s="469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59</v>
      </c>
      <c r="I67" s="119">
        <v>19</v>
      </c>
      <c r="J67" s="40" t="s">
        <v>24</v>
      </c>
      <c r="K67" s="5">
        <f>SUM(I50)</f>
        <v>16</v>
      </c>
      <c r="L67" s="40" t="s">
        <v>3</v>
      </c>
      <c r="M67" s="239">
        <v>34605</v>
      </c>
      <c r="N67" s="128">
        <f>SUM(H50)</f>
        <v>30370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0</v>
      </c>
      <c r="I68" s="119">
        <v>2</v>
      </c>
      <c r="J68" s="40" t="s">
        <v>6</v>
      </c>
      <c r="K68" s="5">
        <f t="shared" ref="K68:K76" si="12">SUM(I51)</f>
        <v>25</v>
      </c>
      <c r="L68" s="40" t="s">
        <v>30</v>
      </c>
      <c r="M68" s="240">
        <v>3848</v>
      </c>
      <c r="N68" s="128">
        <f t="shared" ref="N68:N76" si="13">SUM(H51)</f>
        <v>8021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3</v>
      </c>
      <c r="J69" s="40" t="s">
        <v>11</v>
      </c>
      <c r="K69" s="5">
        <f t="shared" si="12"/>
        <v>38</v>
      </c>
      <c r="L69" s="40" t="s">
        <v>39</v>
      </c>
      <c r="M69" s="240">
        <v>7651</v>
      </c>
      <c r="N69" s="128">
        <f t="shared" si="13"/>
        <v>6697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4</v>
      </c>
      <c r="J70" s="40" t="s">
        <v>12</v>
      </c>
      <c r="K70" s="5">
        <f t="shared" si="12"/>
        <v>26</v>
      </c>
      <c r="L70" s="40" t="s">
        <v>31</v>
      </c>
      <c r="M70" s="240">
        <v>3389</v>
      </c>
      <c r="N70" s="128">
        <f t="shared" si="13"/>
        <v>4467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5</v>
      </c>
      <c r="J71" s="40" t="s">
        <v>13</v>
      </c>
      <c r="K71" s="5">
        <f t="shared" si="12"/>
        <v>34</v>
      </c>
      <c r="L71" s="40" t="s">
        <v>1</v>
      </c>
      <c r="M71" s="240">
        <v>4284</v>
      </c>
      <c r="N71" s="128">
        <f t="shared" si="13"/>
        <v>3958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14</v>
      </c>
      <c r="K72" s="5">
        <f t="shared" si="12"/>
        <v>33</v>
      </c>
      <c r="L72" s="40" t="s">
        <v>0</v>
      </c>
      <c r="M72" s="240">
        <v>3852</v>
      </c>
      <c r="N72" s="128">
        <f t="shared" si="13"/>
        <v>2502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7</v>
      </c>
      <c r="J73" s="40" t="s">
        <v>15</v>
      </c>
      <c r="K73" s="5">
        <f t="shared" si="12"/>
        <v>14</v>
      </c>
      <c r="L73" s="40" t="s">
        <v>20</v>
      </c>
      <c r="M73" s="240">
        <v>747</v>
      </c>
      <c r="N73" s="128">
        <f t="shared" si="13"/>
        <v>879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8</v>
      </c>
      <c r="J74" s="40" t="s">
        <v>16</v>
      </c>
      <c r="K74" s="5">
        <f t="shared" si="12"/>
        <v>31</v>
      </c>
      <c r="L74" s="40" t="s">
        <v>71</v>
      </c>
      <c r="M74" s="240">
        <v>775</v>
      </c>
      <c r="N74" s="128">
        <f t="shared" si="13"/>
        <v>728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10</v>
      </c>
      <c r="J75" s="40" t="s">
        <v>17</v>
      </c>
      <c r="K75" s="5">
        <f t="shared" si="12"/>
        <v>40</v>
      </c>
      <c r="L75" s="40" t="s">
        <v>2</v>
      </c>
      <c r="M75" s="240">
        <v>380</v>
      </c>
      <c r="N75" s="128">
        <f t="shared" si="13"/>
        <v>404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11</v>
      </c>
      <c r="J76" s="40" t="s">
        <v>18</v>
      </c>
      <c r="K76" s="18">
        <f t="shared" si="12"/>
        <v>24</v>
      </c>
      <c r="L76" s="551" t="s">
        <v>29</v>
      </c>
      <c r="M76" s="241">
        <v>325</v>
      </c>
      <c r="N76" s="234">
        <f t="shared" si="13"/>
        <v>368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12</v>
      </c>
      <c r="J77" s="40" t="s">
        <v>19</v>
      </c>
      <c r="K77" s="5"/>
      <c r="L77" s="161" t="s">
        <v>69</v>
      </c>
      <c r="M77" s="412">
        <v>62560</v>
      </c>
      <c r="N77" s="242">
        <f>SUM(H90)</f>
        <v>59499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18</v>
      </c>
      <c r="J78" s="40" t="s">
        <v>23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20</v>
      </c>
      <c r="J79" s="40" t="s">
        <v>25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6">
        <v>0</v>
      </c>
      <c r="I80" s="119">
        <v>21</v>
      </c>
      <c r="J80" s="40" t="s">
        <v>80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22</v>
      </c>
      <c r="J81" s="40" t="s">
        <v>27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23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59499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4" sqref="L44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222</v>
      </c>
      <c r="I2" s="5"/>
      <c r="J2" s="255" t="s">
        <v>122</v>
      </c>
      <c r="K2" s="117"/>
      <c r="L2" s="435" t="s">
        <v>210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120</v>
      </c>
      <c r="I3" s="5"/>
      <c r="J3" s="202" t="s">
        <v>10</v>
      </c>
      <c r="K3" s="117"/>
      <c r="L3" s="436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20019</v>
      </c>
      <c r="I4" s="119">
        <v>33</v>
      </c>
      <c r="J4" s="225" t="s">
        <v>0</v>
      </c>
      <c r="K4" s="167">
        <f>SUM(I4)</f>
        <v>33</v>
      </c>
      <c r="L4" s="428">
        <v>27428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400">
        <v>19681</v>
      </c>
      <c r="I5" s="119">
        <v>34</v>
      </c>
      <c r="J5" s="225" t="s">
        <v>1</v>
      </c>
      <c r="K5" s="167">
        <f t="shared" ref="K5:K13" si="0">SUM(I5)</f>
        <v>34</v>
      </c>
      <c r="L5" s="429">
        <v>24438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17131</v>
      </c>
      <c r="I6" s="119">
        <v>40</v>
      </c>
      <c r="J6" s="225" t="s">
        <v>2</v>
      </c>
      <c r="K6" s="167">
        <f t="shared" si="0"/>
        <v>40</v>
      </c>
      <c r="L6" s="429">
        <v>16029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7827</v>
      </c>
      <c r="I7" s="119">
        <v>9</v>
      </c>
      <c r="J7" s="477" t="s">
        <v>201</v>
      </c>
      <c r="K7" s="167">
        <f t="shared" si="0"/>
        <v>9</v>
      </c>
      <c r="L7" s="429">
        <v>7765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400">
        <v>6700</v>
      </c>
      <c r="I8" s="119">
        <v>24</v>
      </c>
      <c r="J8" s="225" t="s">
        <v>29</v>
      </c>
      <c r="K8" s="167">
        <f t="shared" si="0"/>
        <v>24</v>
      </c>
      <c r="L8" s="429">
        <v>7498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6136</v>
      </c>
      <c r="I9" s="119">
        <v>13</v>
      </c>
      <c r="J9" s="225" t="s">
        <v>7</v>
      </c>
      <c r="K9" s="167">
        <f t="shared" si="0"/>
        <v>13</v>
      </c>
      <c r="L9" s="429">
        <v>7297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4086</v>
      </c>
      <c r="I10" s="119">
        <v>36</v>
      </c>
      <c r="J10" s="225" t="s">
        <v>5</v>
      </c>
      <c r="K10" s="167">
        <f t="shared" si="0"/>
        <v>36</v>
      </c>
      <c r="L10" s="429">
        <v>5168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3858</v>
      </c>
      <c r="I11" s="119">
        <v>25</v>
      </c>
      <c r="J11" s="225" t="s">
        <v>30</v>
      </c>
      <c r="K11" s="167">
        <f t="shared" si="0"/>
        <v>25</v>
      </c>
      <c r="L11" s="429">
        <v>2991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2400</v>
      </c>
      <c r="I12" s="119">
        <v>12</v>
      </c>
      <c r="J12" s="225" t="s">
        <v>19</v>
      </c>
      <c r="K12" s="167">
        <f t="shared" si="0"/>
        <v>12</v>
      </c>
      <c r="L12" s="429">
        <v>3800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1275</v>
      </c>
      <c r="I13" s="194">
        <v>16</v>
      </c>
      <c r="J13" s="305" t="s">
        <v>3</v>
      </c>
      <c r="K13" s="254">
        <f t="shared" si="0"/>
        <v>16</v>
      </c>
      <c r="L13" s="437">
        <v>584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1227</v>
      </c>
      <c r="I14" s="306">
        <v>38</v>
      </c>
      <c r="J14" s="535" t="s">
        <v>39</v>
      </c>
      <c r="K14" s="117" t="s">
        <v>8</v>
      </c>
      <c r="L14" s="438">
        <v>110299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1010</v>
      </c>
      <c r="I15" s="119">
        <v>17</v>
      </c>
      <c r="J15" s="225" t="s">
        <v>22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780</v>
      </c>
      <c r="I16" s="119">
        <v>31</v>
      </c>
      <c r="J16" s="119" t="s">
        <v>184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587</v>
      </c>
      <c r="I17" s="119">
        <v>6</v>
      </c>
      <c r="J17" s="225" t="s">
        <v>14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581</v>
      </c>
      <c r="I18" s="119">
        <v>21</v>
      </c>
      <c r="J18" s="225" t="s">
        <v>26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524</v>
      </c>
      <c r="I19" s="119">
        <v>22</v>
      </c>
      <c r="J19" s="225" t="s">
        <v>27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462</v>
      </c>
      <c r="I20" s="119">
        <v>1</v>
      </c>
      <c r="J20" s="225" t="s">
        <v>4</v>
      </c>
      <c r="K20" s="167">
        <f>SUM(I4)</f>
        <v>33</v>
      </c>
      <c r="L20" s="225" t="s">
        <v>0</v>
      </c>
      <c r="M20" s="439">
        <v>27820</v>
      </c>
      <c r="N20" s="128">
        <f>SUM(H4)</f>
        <v>20019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47</v>
      </c>
      <c r="B21" s="74" t="s">
        <v>56</v>
      </c>
      <c r="C21" s="74" t="s">
        <v>219</v>
      </c>
      <c r="D21" s="74" t="s">
        <v>207</v>
      </c>
      <c r="E21" s="74" t="s">
        <v>54</v>
      </c>
      <c r="F21" s="74" t="s">
        <v>53</v>
      </c>
      <c r="G21" s="75" t="s">
        <v>55</v>
      </c>
      <c r="H21" s="127">
        <v>272</v>
      </c>
      <c r="I21" s="119">
        <v>26</v>
      </c>
      <c r="J21" s="225" t="s">
        <v>31</v>
      </c>
      <c r="K21" s="167">
        <f t="shared" ref="K21:K29" si="1">SUM(I5)</f>
        <v>34</v>
      </c>
      <c r="L21" s="225" t="s">
        <v>1</v>
      </c>
      <c r="M21" s="440">
        <v>17488</v>
      </c>
      <c r="N21" s="128">
        <f t="shared" ref="N21:N29" si="2">SUM(H5)</f>
        <v>19681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20019</v>
      </c>
      <c r="D22" s="139">
        <f>SUM(L4)</f>
        <v>27428</v>
      </c>
      <c r="E22" s="70">
        <f t="shared" ref="E22:E31" si="3">SUM(N20/M20*100)</f>
        <v>71.959022286125091</v>
      </c>
      <c r="F22" s="66">
        <f t="shared" ref="F22:F32" si="4">SUM(C22/D22*100)</f>
        <v>72.987458072043168</v>
      </c>
      <c r="G22" s="77"/>
      <c r="H22" s="127">
        <v>204</v>
      </c>
      <c r="I22" s="119">
        <v>14</v>
      </c>
      <c r="J22" s="225" t="s">
        <v>20</v>
      </c>
      <c r="K22" s="167">
        <f t="shared" si="1"/>
        <v>40</v>
      </c>
      <c r="L22" s="225" t="s">
        <v>2</v>
      </c>
      <c r="M22" s="440">
        <v>16781</v>
      </c>
      <c r="N22" s="128">
        <f t="shared" si="2"/>
        <v>17131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19681</v>
      </c>
      <c r="D23" s="139">
        <f t="shared" ref="D23:D31" si="6">SUM(L5)</f>
        <v>24438</v>
      </c>
      <c r="E23" s="70">
        <f t="shared" si="3"/>
        <v>112.54002744739249</v>
      </c>
      <c r="F23" s="66">
        <f t="shared" si="4"/>
        <v>80.534413618135687</v>
      </c>
      <c r="G23" s="77"/>
      <c r="H23" s="127">
        <v>181</v>
      </c>
      <c r="I23" s="119">
        <v>18</v>
      </c>
      <c r="J23" s="225" t="s">
        <v>23</v>
      </c>
      <c r="K23" s="167">
        <f t="shared" si="1"/>
        <v>9</v>
      </c>
      <c r="L23" s="477" t="s">
        <v>200</v>
      </c>
      <c r="M23" s="440">
        <v>8488</v>
      </c>
      <c r="N23" s="128">
        <f t="shared" si="2"/>
        <v>7827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17131</v>
      </c>
      <c r="D24" s="139">
        <f t="shared" si="6"/>
        <v>16029</v>
      </c>
      <c r="E24" s="70">
        <f t="shared" si="3"/>
        <v>102.08569215183839</v>
      </c>
      <c r="F24" s="66">
        <f t="shared" si="4"/>
        <v>106.87503899182731</v>
      </c>
      <c r="G24" s="77"/>
      <c r="H24" s="127">
        <v>78</v>
      </c>
      <c r="I24" s="119">
        <v>11</v>
      </c>
      <c r="J24" s="225" t="s">
        <v>18</v>
      </c>
      <c r="K24" s="167">
        <f t="shared" si="1"/>
        <v>24</v>
      </c>
      <c r="L24" s="225" t="s">
        <v>29</v>
      </c>
      <c r="M24" s="440">
        <v>7237</v>
      </c>
      <c r="N24" s="128">
        <f t="shared" si="2"/>
        <v>6700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77" t="s">
        <v>200</v>
      </c>
      <c r="C25" s="52">
        <f t="shared" si="5"/>
        <v>7827</v>
      </c>
      <c r="D25" s="139">
        <f t="shared" si="6"/>
        <v>7765</v>
      </c>
      <c r="E25" s="70">
        <f t="shared" si="3"/>
        <v>92.21253534401508</v>
      </c>
      <c r="F25" s="66">
        <f t="shared" si="4"/>
        <v>100.79845460399228</v>
      </c>
      <c r="G25" s="77"/>
      <c r="H25" s="127">
        <v>25</v>
      </c>
      <c r="I25" s="119">
        <v>5</v>
      </c>
      <c r="J25" s="225" t="s">
        <v>13</v>
      </c>
      <c r="K25" s="167">
        <f t="shared" si="1"/>
        <v>13</v>
      </c>
      <c r="L25" s="225" t="s">
        <v>7</v>
      </c>
      <c r="M25" s="440">
        <v>7822</v>
      </c>
      <c r="N25" s="128">
        <f t="shared" si="2"/>
        <v>6136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29</v>
      </c>
      <c r="C26" s="52">
        <f t="shared" si="5"/>
        <v>6700</v>
      </c>
      <c r="D26" s="139">
        <f t="shared" si="6"/>
        <v>7498</v>
      </c>
      <c r="E26" s="70">
        <f t="shared" si="3"/>
        <v>92.579798258947079</v>
      </c>
      <c r="F26" s="66">
        <f t="shared" si="4"/>
        <v>89.357161909842617</v>
      </c>
      <c r="G26" s="87"/>
      <c r="H26" s="127">
        <v>25</v>
      </c>
      <c r="I26" s="119">
        <v>27</v>
      </c>
      <c r="J26" s="225" t="s">
        <v>32</v>
      </c>
      <c r="K26" s="167">
        <f t="shared" si="1"/>
        <v>36</v>
      </c>
      <c r="L26" s="225" t="s">
        <v>5</v>
      </c>
      <c r="M26" s="440">
        <v>4625</v>
      </c>
      <c r="N26" s="128">
        <f t="shared" si="2"/>
        <v>4086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6136</v>
      </c>
      <c r="D27" s="139">
        <f t="shared" si="6"/>
        <v>7297</v>
      </c>
      <c r="E27" s="70">
        <f t="shared" si="3"/>
        <v>78.445410380976739</v>
      </c>
      <c r="F27" s="66">
        <f t="shared" si="4"/>
        <v>84.089351788406191</v>
      </c>
      <c r="G27" s="91"/>
      <c r="H27" s="127">
        <v>22</v>
      </c>
      <c r="I27" s="119">
        <v>15</v>
      </c>
      <c r="J27" s="225" t="s">
        <v>21</v>
      </c>
      <c r="K27" s="167">
        <f t="shared" si="1"/>
        <v>25</v>
      </c>
      <c r="L27" s="225" t="s">
        <v>30</v>
      </c>
      <c r="M27" s="440">
        <v>3987</v>
      </c>
      <c r="N27" s="128">
        <f t="shared" si="2"/>
        <v>3858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4086</v>
      </c>
      <c r="D28" s="139">
        <f t="shared" si="6"/>
        <v>5168</v>
      </c>
      <c r="E28" s="70">
        <f t="shared" si="3"/>
        <v>88.345945945945942</v>
      </c>
      <c r="F28" s="66">
        <f t="shared" si="4"/>
        <v>79.06346749226006</v>
      </c>
      <c r="G28" s="77"/>
      <c r="H28" s="127">
        <v>16</v>
      </c>
      <c r="I28" s="119">
        <v>29</v>
      </c>
      <c r="J28" s="225" t="s">
        <v>116</v>
      </c>
      <c r="K28" s="167">
        <f t="shared" si="1"/>
        <v>12</v>
      </c>
      <c r="L28" s="225" t="s">
        <v>19</v>
      </c>
      <c r="M28" s="440">
        <v>2000</v>
      </c>
      <c r="N28" s="128">
        <f t="shared" si="2"/>
        <v>2400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30</v>
      </c>
      <c r="C29" s="52">
        <f t="shared" si="5"/>
        <v>3858</v>
      </c>
      <c r="D29" s="139">
        <f t="shared" si="6"/>
        <v>2991</v>
      </c>
      <c r="E29" s="70">
        <f t="shared" si="3"/>
        <v>96.76448457486832</v>
      </c>
      <c r="F29" s="66">
        <f t="shared" si="4"/>
        <v>128.98696088264794</v>
      </c>
      <c r="G29" s="88"/>
      <c r="H29" s="127">
        <v>13</v>
      </c>
      <c r="I29" s="119">
        <v>39</v>
      </c>
      <c r="J29" s="225" t="s">
        <v>40</v>
      </c>
      <c r="K29" s="254">
        <f t="shared" si="1"/>
        <v>16</v>
      </c>
      <c r="L29" s="305" t="s">
        <v>3</v>
      </c>
      <c r="M29" s="441">
        <v>1279</v>
      </c>
      <c r="N29" s="128">
        <f t="shared" si="2"/>
        <v>1275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19</v>
      </c>
      <c r="C30" s="52">
        <f t="shared" si="5"/>
        <v>2400</v>
      </c>
      <c r="D30" s="139">
        <f t="shared" si="6"/>
        <v>3800</v>
      </c>
      <c r="E30" s="70">
        <f t="shared" si="3"/>
        <v>120</v>
      </c>
      <c r="F30" s="66">
        <f t="shared" si="4"/>
        <v>63.157894736842103</v>
      </c>
      <c r="G30" s="87"/>
      <c r="H30" s="127">
        <v>8</v>
      </c>
      <c r="I30" s="119">
        <v>4</v>
      </c>
      <c r="J30" s="225" t="s">
        <v>12</v>
      </c>
      <c r="K30" s="161"/>
      <c r="L30" s="454" t="s">
        <v>129</v>
      </c>
      <c r="M30" s="442">
        <v>104115</v>
      </c>
      <c r="N30" s="128">
        <f>SUM(H44)</f>
        <v>95146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1275</v>
      </c>
      <c r="D31" s="139">
        <f t="shared" si="6"/>
        <v>584</v>
      </c>
      <c r="E31" s="71">
        <f t="shared" si="3"/>
        <v>99.687255668491005</v>
      </c>
      <c r="F31" s="78">
        <f t="shared" si="4"/>
        <v>218.32191780821918</v>
      </c>
      <c r="G31" s="90"/>
      <c r="H31" s="127">
        <v>8</v>
      </c>
      <c r="I31" s="119">
        <v>20</v>
      </c>
      <c r="J31" s="225" t="s">
        <v>25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61</v>
      </c>
      <c r="C32" s="82">
        <f>SUM(H44)</f>
        <v>95146</v>
      </c>
      <c r="D32" s="82">
        <f>SUM(L14)</f>
        <v>110299</v>
      </c>
      <c r="E32" s="83">
        <f>SUM(N30/M30*100)</f>
        <v>91.385487201652012</v>
      </c>
      <c r="F32" s="78">
        <f t="shared" si="4"/>
        <v>86.261888140418321</v>
      </c>
      <c r="G32" s="86"/>
      <c r="H32" s="452">
        <v>5</v>
      </c>
      <c r="I32" s="119">
        <v>32</v>
      </c>
      <c r="J32" s="225" t="s">
        <v>36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3</v>
      </c>
      <c r="J33" s="225" t="s">
        <v>11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2</v>
      </c>
      <c r="I34" s="119">
        <v>23</v>
      </c>
      <c r="J34" s="225" t="s">
        <v>28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1</v>
      </c>
      <c r="I35" s="119">
        <v>2</v>
      </c>
      <c r="J35" s="225" t="s">
        <v>6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400">
        <v>0</v>
      </c>
      <c r="I36" s="119">
        <v>7</v>
      </c>
      <c r="J36" s="225" t="s">
        <v>15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5" t="s">
        <v>24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400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95146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219</v>
      </c>
      <c r="I48" s="5"/>
      <c r="J48" s="251" t="s">
        <v>125</v>
      </c>
      <c r="K48" s="117"/>
      <c r="L48" s="414" t="s">
        <v>210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78940</v>
      </c>
      <c r="I50" s="225">
        <v>36</v>
      </c>
      <c r="J50" s="225" t="s">
        <v>5</v>
      </c>
      <c r="K50" s="170">
        <f>SUM(I50)</f>
        <v>36</v>
      </c>
      <c r="L50" s="415">
        <v>66048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28868</v>
      </c>
      <c r="I51" s="225">
        <v>17</v>
      </c>
      <c r="J51" s="224" t="s">
        <v>22</v>
      </c>
      <c r="K51" s="170">
        <f t="shared" ref="K51:K59" si="7">SUM(I51)</f>
        <v>17</v>
      </c>
      <c r="L51" s="415">
        <v>22462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18829</v>
      </c>
      <c r="I52" s="225">
        <v>16</v>
      </c>
      <c r="J52" s="224" t="s">
        <v>3</v>
      </c>
      <c r="K52" s="170">
        <f t="shared" si="7"/>
        <v>16</v>
      </c>
      <c r="L52" s="415">
        <v>24202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15591</v>
      </c>
      <c r="I53" s="225">
        <v>26</v>
      </c>
      <c r="J53" s="224" t="s">
        <v>31</v>
      </c>
      <c r="K53" s="170">
        <f t="shared" si="7"/>
        <v>26</v>
      </c>
      <c r="L53" s="415">
        <v>18113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47</v>
      </c>
      <c r="B54" s="74" t="s">
        <v>56</v>
      </c>
      <c r="C54" s="74" t="s">
        <v>219</v>
      </c>
      <c r="D54" s="74" t="s">
        <v>207</v>
      </c>
      <c r="E54" s="74" t="s">
        <v>54</v>
      </c>
      <c r="F54" s="74" t="s">
        <v>53</v>
      </c>
      <c r="G54" s="75" t="s">
        <v>55</v>
      </c>
      <c r="H54" s="127">
        <v>14316</v>
      </c>
      <c r="I54" s="225">
        <v>24</v>
      </c>
      <c r="J54" s="224" t="s">
        <v>29</v>
      </c>
      <c r="K54" s="170">
        <f t="shared" si="7"/>
        <v>24</v>
      </c>
      <c r="L54" s="415">
        <v>14868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78940</v>
      </c>
      <c r="D55" s="9">
        <f t="shared" ref="D55:D64" si="8">SUM(L50)</f>
        <v>66048</v>
      </c>
      <c r="E55" s="66">
        <f>SUM(N66/M66*100)</f>
        <v>103.92311743022644</v>
      </c>
      <c r="F55" s="66">
        <f t="shared" ref="F55:F65" si="9">SUM(C55/D55*100)</f>
        <v>119.51913759689923</v>
      </c>
      <c r="G55" s="77"/>
      <c r="H55" s="127">
        <v>13445</v>
      </c>
      <c r="I55" s="225">
        <v>40</v>
      </c>
      <c r="J55" s="224" t="s">
        <v>2</v>
      </c>
      <c r="K55" s="170">
        <f t="shared" si="7"/>
        <v>40</v>
      </c>
      <c r="L55" s="415">
        <v>14902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22</v>
      </c>
      <c r="C56" s="52">
        <f t="shared" ref="C56:C64" si="10">SUM(H51)</f>
        <v>28868</v>
      </c>
      <c r="D56" s="9">
        <f t="shared" si="8"/>
        <v>22462</v>
      </c>
      <c r="E56" s="66">
        <f t="shared" ref="E56:E65" si="11">SUM(N67/M67*100)</f>
        <v>113.5507217873579</v>
      </c>
      <c r="F56" s="66">
        <f t="shared" si="9"/>
        <v>128.51927700115752</v>
      </c>
      <c r="G56" s="77"/>
      <c r="H56" s="127">
        <v>10936</v>
      </c>
      <c r="I56" s="225">
        <v>38</v>
      </c>
      <c r="J56" s="224" t="s">
        <v>39</v>
      </c>
      <c r="K56" s="170">
        <f t="shared" si="7"/>
        <v>38</v>
      </c>
      <c r="L56" s="415">
        <v>8446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18829</v>
      </c>
      <c r="D57" s="9">
        <f t="shared" si="8"/>
        <v>24202</v>
      </c>
      <c r="E57" s="66">
        <f t="shared" si="11"/>
        <v>84.204642010643525</v>
      </c>
      <c r="F57" s="66">
        <f t="shared" si="9"/>
        <v>77.79935542517147</v>
      </c>
      <c r="G57" s="77"/>
      <c r="H57" s="400">
        <v>6861</v>
      </c>
      <c r="I57" s="225">
        <v>37</v>
      </c>
      <c r="J57" s="224" t="s">
        <v>38</v>
      </c>
      <c r="K57" s="170">
        <f t="shared" si="7"/>
        <v>37</v>
      </c>
      <c r="L57" s="415">
        <v>7419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31</v>
      </c>
      <c r="C58" s="52">
        <f t="shared" si="10"/>
        <v>15591</v>
      </c>
      <c r="D58" s="9">
        <f t="shared" si="8"/>
        <v>18113</v>
      </c>
      <c r="E58" s="66">
        <f t="shared" si="11"/>
        <v>86.737134909596662</v>
      </c>
      <c r="F58" s="66">
        <f t="shared" si="9"/>
        <v>86.076298790923644</v>
      </c>
      <c r="G58" s="77"/>
      <c r="H58" s="521">
        <v>6756</v>
      </c>
      <c r="I58" s="227">
        <v>25</v>
      </c>
      <c r="J58" s="227" t="s">
        <v>30</v>
      </c>
      <c r="K58" s="170">
        <f t="shared" si="7"/>
        <v>25</v>
      </c>
      <c r="L58" s="413">
        <v>8003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29</v>
      </c>
      <c r="C59" s="52">
        <f t="shared" si="10"/>
        <v>14316</v>
      </c>
      <c r="D59" s="9">
        <f t="shared" si="8"/>
        <v>14868</v>
      </c>
      <c r="E59" s="66">
        <f t="shared" si="11"/>
        <v>94.97777482916473</v>
      </c>
      <c r="F59" s="66">
        <f t="shared" si="9"/>
        <v>96.287328490718309</v>
      </c>
      <c r="G59" s="87"/>
      <c r="H59" s="521">
        <v>4035</v>
      </c>
      <c r="I59" s="227">
        <v>15</v>
      </c>
      <c r="J59" s="227" t="s">
        <v>21</v>
      </c>
      <c r="K59" s="170">
        <f t="shared" si="7"/>
        <v>15</v>
      </c>
      <c r="L59" s="413">
        <v>3339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13445</v>
      </c>
      <c r="D60" s="9">
        <f t="shared" si="8"/>
        <v>14902</v>
      </c>
      <c r="E60" s="66">
        <f t="shared" si="11"/>
        <v>118.719646799117</v>
      </c>
      <c r="F60" s="66">
        <f t="shared" si="9"/>
        <v>90.22278888739767</v>
      </c>
      <c r="G60" s="77"/>
      <c r="H60" s="541">
        <v>2816</v>
      </c>
      <c r="I60" s="535">
        <v>33</v>
      </c>
      <c r="J60" s="307" t="s">
        <v>0</v>
      </c>
      <c r="K60" s="117" t="s">
        <v>8</v>
      </c>
      <c r="L60" s="417">
        <v>210733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39</v>
      </c>
      <c r="C61" s="52">
        <f t="shared" si="10"/>
        <v>10936</v>
      </c>
      <c r="D61" s="9">
        <f t="shared" si="8"/>
        <v>8446</v>
      </c>
      <c r="E61" s="66">
        <f t="shared" si="11"/>
        <v>100.13735005951835</v>
      </c>
      <c r="F61" s="66">
        <f t="shared" si="9"/>
        <v>129.48141131896756</v>
      </c>
      <c r="G61" s="77"/>
      <c r="H61" s="400">
        <v>2721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38</v>
      </c>
      <c r="C62" s="52">
        <f t="shared" si="10"/>
        <v>6861</v>
      </c>
      <c r="D62" s="9">
        <f t="shared" si="8"/>
        <v>7419</v>
      </c>
      <c r="E62" s="66">
        <f t="shared" si="11"/>
        <v>100.07292882147026</v>
      </c>
      <c r="F62" s="66">
        <f t="shared" si="9"/>
        <v>92.478770723817235</v>
      </c>
      <c r="G62" s="88"/>
      <c r="H62" s="127">
        <v>2156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30</v>
      </c>
      <c r="C63" s="52">
        <f t="shared" si="10"/>
        <v>6756</v>
      </c>
      <c r="D63" s="9">
        <f t="shared" si="8"/>
        <v>8003</v>
      </c>
      <c r="E63" s="66">
        <f t="shared" si="11"/>
        <v>104.90683229813665</v>
      </c>
      <c r="F63" s="66">
        <f t="shared" si="9"/>
        <v>84.418343121329499</v>
      </c>
      <c r="G63" s="87"/>
      <c r="H63" s="127">
        <v>2015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21</v>
      </c>
      <c r="C64" s="52">
        <f t="shared" si="10"/>
        <v>4035</v>
      </c>
      <c r="D64" s="9">
        <f t="shared" si="8"/>
        <v>3339</v>
      </c>
      <c r="E64" s="72">
        <f t="shared" si="11"/>
        <v>102.17776652317043</v>
      </c>
      <c r="F64" s="66">
        <f t="shared" si="9"/>
        <v>120.84456424079066</v>
      </c>
      <c r="G64" s="90"/>
      <c r="H64" s="169">
        <v>1728</v>
      </c>
      <c r="I64" s="225">
        <v>29</v>
      </c>
      <c r="J64" s="224" t="s">
        <v>116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61</v>
      </c>
      <c r="C65" s="82">
        <f>SUM(H90)</f>
        <v>218799</v>
      </c>
      <c r="D65" s="82">
        <f>SUM(L60)</f>
        <v>210733</v>
      </c>
      <c r="E65" s="85">
        <f t="shared" si="11"/>
        <v>96.238838794809766</v>
      </c>
      <c r="F65" s="85">
        <f t="shared" si="9"/>
        <v>103.82759226129747</v>
      </c>
      <c r="G65" s="86"/>
      <c r="H65" s="128">
        <v>1689</v>
      </c>
      <c r="I65" s="224">
        <v>18</v>
      </c>
      <c r="J65" s="224" t="s">
        <v>23</v>
      </c>
      <c r="K65" s="1"/>
      <c r="L65" s="265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400">
        <v>1603</v>
      </c>
      <c r="I66" s="225">
        <v>35</v>
      </c>
      <c r="J66" s="224" t="s">
        <v>37</v>
      </c>
      <c r="K66" s="163">
        <f>SUM(I50)</f>
        <v>36</v>
      </c>
      <c r="L66" s="225" t="s">
        <v>5</v>
      </c>
      <c r="M66" s="427">
        <v>75960</v>
      </c>
      <c r="N66" s="128">
        <f>SUM(H50)</f>
        <v>78940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1574</v>
      </c>
      <c r="I67" s="224">
        <v>1</v>
      </c>
      <c r="J67" s="224" t="s">
        <v>4</v>
      </c>
      <c r="K67" s="163">
        <f t="shared" ref="K67:K75" si="12">SUM(I51)</f>
        <v>17</v>
      </c>
      <c r="L67" s="224" t="s">
        <v>22</v>
      </c>
      <c r="M67" s="425">
        <v>25423</v>
      </c>
      <c r="N67" s="128">
        <f t="shared" ref="N67:N75" si="13">SUM(H51)</f>
        <v>28868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1377</v>
      </c>
      <c r="I68" s="225">
        <v>14</v>
      </c>
      <c r="J68" s="224" t="s">
        <v>20</v>
      </c>
      <c r="K68" s="163">
        <f t="shared" si="12"/>
        <v>16</v>
      </c>
      <c r="L68" s="224" t="s">
        <v>3</v>
      </c>
      <c r="M68" s="425">
        <v>22361</v>
      </c>
      <c r="N68" s="128">
        <f t="shared" si="13"/>
        <v>18829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1022</v>
      </c>
      <c r="I69" s="224">
        <v>20</v>
      </c>
      <c r="J69" s="224" t="s">
        <v>25</v>
      </c>
      <c r="K69" s="163">
        <f t="shared" si="12"/>
        <v>26</v>
      </c>
      <c r="L69" s="224" t="s">
        <v>31</v>
      </c>
      <c r="M69" s="425">
        <v>17975</v>
      </c>
      <c r="N69" s="128">
        <f t="shared" si="13"/>
        <v>15591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268">
        <v>412</v>
      </c>
      <c r="I70" s="224">
        <v>21</v>
      </c>
      <c r="J70" s="224" t="s">
        <v>26</v>
      </c>
      <c r="K70" s="163">
        <f t="shared" si="12"/>
        <v>24</v>
      </c>
      <c r="L70" s="224" t="s">
        <v>29</v>
      </c>
      <c r="M70" s="425">
        <v>15073</v>
      </c>
      <c r="N70" s="128">
        <f t="shared" si="13"/>
        <v>14316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363</v>
      </c>
      <c r="I71" s="224">
        <v>23</v>
      </c>
      <c r="J71" s="224" t="s">
        <v>28</v>
      </c>
      <c r="K71" s="163">
        <f t="shared" si="12"/>
        <v>40</v>
      </c>
      <c r="L71" s="224" t="s">
        <v>2</v>
      </c>
      <c r="M71" s="425">
        <v>11325</v>
      </c>
      <c r="N71" s="128">
        <f t="shared" si="13"/>
        <v>13445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299</v>
      </c>
      <c r="I72" s="224">
        <v>13</v>
      </c>
      <c r="J72" s="224" t="s">
        <v>7</v>
      </c>
      <c r="K72" s="163">
        <f t="shared" si="12"/>
        <v>38</v>
      </c>
      <c r="L72" s="224" t="s">
        <v>39</v>
      </c>
      <c r="M72" s="425">
        <v>10921</v>
      </c>
      <c r="N72" s="128">
        <f t="shared" si="13"/>
        <v>10936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153</v>
      </c>
      <c r="I73" s="224">
        <v>9</v>
      </c>
      <c r="J73" s="458" t="s">
        <v>201</v>
      </c>
      <c r="K73" s="163">
        <f t="shared" si="12"/>
        <v>37</v>
      </c>
      <c r="L73" s="224" t="s">
        <v>38</v>
      </c>
      <c r="M73" s="425">
        <v>6856</v>
      </c>
      <c r="N73" s="128">
        <f t="shared" si="13"/>
        <v>6861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117</v>
      </c>
      <c r="I74" s="224">
        <v>27</v>
      </c>
      <c r="J74" s="224" t="s">
        <v>32</v>
      </c>
      <c r="K74" s="163">
        <f t="shared" si="12"/>
        <v>25</v>
      </c>
      <c r="L74" s="227" t="s">
        <v>30</v>
      </c>
      <c r="M74" s="426">
        <v>6440</v>
      </c>
      <c r="N74" s="128">
        <f t="shared" si="13"/>
        <v>6756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110</v>
      </c>
      <c r="I75" s="224">
        <v>28</v>
      </c>
      <c r="J75" s="224" t="s">
        <v>33</v>
      </c>
      <c r="K75" s="163">
        <f t="shared" si="12"/>
        <v>15</v>
      </c>
      <c r="L75" s="227" t="s">
        <v>21</v>
      </c>
      <c r="M75" s="426">
        <v>3949</v>
      </c>
      <c r="N75" s="234">
        <f t="shared" si="13"/>
        <v>4035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34</v>
      </c>
      <c r="I76" s="224">
        <v>22</v>
      </c>
      <c r="J76" s="224" t="s">
        <v>27</v>
      </c>
      <c r="K76" s="5"/>
      <c r="L76" s="454" t="s">
        <v>129</v>
      </c>
      <c r="M76" s="466">
        <v>227350</v>
      </c>
      <c r="N76" s="242">
        <f>SUM(H90)</f>
        <v>218799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30</v>
      </c>
      <c r="I77" s="224">
        <v>4</v>
      </c>
      <c r="J77" s="224" t="s">
        <v>12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3</v>
      </c>
      <c r="I78" s="224">
        <v>6</v>
      </c>
      <c r="J78" s="224" t="s">
        <v>14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11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0">
        <v>0</v>
      </c>
      <c r="I83" s="224">
        <v>8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400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>
      <c r="H90" s="164">
        <f>SUM(H50:H89)</f>
        <v>218799</v>
      </c>
      <c r="I90" s="5"/>
      <c r="J90" s="10" t="s">
        <v>51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54" sqref="H54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3" t="s">
        <v>233</v>
      </c>
      <c r="B1" s="574"/>
      <c r="C1" s="574"/>
      <c r="D1" s="574"/>
      <c r="E1" s="574"/>
      <c r="F1" s="574"/>
      <c r="G1" s="574"/>
      <c r="I1" s="146" t="s">
        <v>74</v>
      </c>
    </row>
    <row r="2" spans="1:12">
      <c r="A2" s="1"/>
      <c r="B2" s="1"/>
      <c r="C2" s="1"/>
      <c r="D2" s="1"/>
      <c r="E2" s="1"/>
      <c r="F2" s="1"/>
      <c r="G2" s="1"/>
      <c r="I2" s="404" t="s">
        <v>219</v>
      </c>
      <c r="J2" s="404" t="s">
        <v>216</v>
      </c>
      <c r="K2" s="408" t="s">
        <v>207</v>
      </c>
      <c r="L2" s="408" t="s">
        <v>212</v>
      </c>
    </row>
    <row r="3" spans="1:12">
      <c r="I3" s="40" t="s">
        <v>84</v>
      </c>
      <c r="J3" s="405">
        <v>167438</v>
      </c>
      <c r="K3" s="40" t="s">
        <v>84</v>
      </c>
      <c r="L3" s="409">
        <v>157497</v>
      </c>
    </row>
    <row r="4" spans="1:12">
      <c r="I4" s="18" t="s">
        <v>86</v>
      </c>
      <c r="J4" s="405">
        <v>123574</v>
      </c>
      <c r="K4" s="18" t="s">
        <v>86</v>
      </c>
      <c r="L4" s="409">
        <v>124346</v>
      </c>
    </row>
    <row r="5" spans="1:12">
      <c r="I5" s="18" t="s">
        <v>87</v>
      </c>
      <c r="J5" s="405">
        <v>98031</v>
      </c>
      <c r="K5" s="18" t="s">
        <v>87</v>
      </c>
      <c r="L5" s="409">
        <v>115664</v>
      </c>
    </row>
    <row r="6" spans="1:12">
      <c r="I6" s="18" t="s">
        <v>105</v>
      </c>
      <c r="J6" s="405">
        <v>86602</v>
      </c>
      <c r="K6" s="18" t="s">
        <v>105</v>
      </c>
      <c r="L6" s="409">
        <v>89161</v>
      </c>
    </row>
    <row r="7" spans="1:12">
      <c r="I7" s="18" t="s">
        <v>113</v>
      </c>
      <c r="J7" s="405">
        <v>85928</v>
      </c>
      <c r="K7" s="18" t="s">
        <v>113</v>
      </c>
      <c r="L7" s="409">
        <v>77157</v>
      </c>
    </row>
    <row r="8" spans="1:12">
      <c r="I8" s="18" t="s">
        <v>115</v>
      </c>
      <c r="J8" s="405">
        <v>85370</v>
      </c>
      <c r="K8" s="18" t="s">
        <v>115</v>
      </c>
      <c r="L8" s="409">
        <v>91163</v>
      </c>
    </row>
    <row r="9" spans="1:12">
      <c r="I9" s="18" t="s">
        <v>107</v>
      </c>
      <c r="J9" s="405">
        <v>70604</v>
      </c>
      <c r="K9" s="18" t="s">
        <v>107</v>
      </c>
      <c r="L9" s="409">
        <v>62985</v>
      </c>
    </row>
    <row r="10" spans="1:12">
      <c r="I10" s="18" t="s">
        <v>110</v>
      </c>
      <c r="J10" s="405">
        <v>55280</v>
      </c>
      <c r="K10" s="18" t="s">
        <v>110</v>
      </c>
      <c r="L10" s="409">
        <v>51401</v>
      </c>
    </row>
    <row r="11" spans="1:12">
      <c r="I11" s="18" t="s">
        <v>153</v>
      </c>
      <c r="J11" s="405">
        <v>50512</v>
      </c>
      <c r="K11" s="18" t="s">
        <v>153</v>
      </c>
      <c r="L11" s="409">
        <v>51989</v>
      </c>
    </row>
    <row r="12" spans="1:12" ht="14.25" thickBot="1">
      <c r="I12" s="18" t="s">
        <v>108</v>
      </c>
      <c r="J12" s="406">
        <v>50253</v>
      </c>
      <c r="K12" s="18" t="s">
        <v>108</v>
      </c>
      <c r="L12" s="410">
        <v>44842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234</v>
      </c>
      <c r="J13" s="443">
        <v>1232860</v>
      </c>
      <c r="K13" s="35" t="s">
        <v>8</v>
      </c>
      <c r="L13" s="174">
        <v>1243233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9</v>
      </c>
      <c r="J22" s="4"/>
      <c r="L22" s="22"/>
    </row>
    <row r="23" spans="9:14">
      <c r="I23" s="457" t="s">
        <v>223</v>
      </c>
      <c r="K23" s="480" t="s">
        <v>224</v>
      </c>
      <c r="L23" s="22" t="s">
        <v>70</v>
      </c>
      <c r="M23" s="8"/>
    </row>
    <row r="24" spans="9:14">
      <c r="I24" s="405">
        <f t="shared" ref="I24:I33" si="0">SUM(J3)</f>
        <v>167438</v>
      </c>
      <c r="J24" s="40" t="s">
        <v>84</v>
      </c>
      <c r="K24" s="405">
        <f>SUM(I24)</f>
        <v>167438</v>
      </c>
      <c r="L24" s="517">
        <v>173601</v>
      </c>
      <c r="M24" s="141"/>
      <c r="N24" s="1"/>
    </row>
    <row r="25" spans="9:14">
      <c r="I25" s="405">
        <f t="shared" si="0"/>
        <v>123574</v>
      </c>
      <c r="J25" s="18" t="s">
        <v>86</v>
      </c>
      <c r="K25" s="405">
        <f t="shared" ref="K25:K33" si="1">SUM(I25)</f>
        <v>123574</v>
      </c>
      <c r="L25" s="517">
        <v>121206</v>
      </c>
      <c r="M25" s="177"/>
      <c r="N25" s="1"/>
    </row>
    <row r="26" spans="9:14">
      <c r="I26" s="405">
        <f t="shared" si="0"/>
        <v>98031</v>
      </c>
      <c r="J26" s="18" t="s">
        <v>87</v>
      </c>
      <c r="K26" s="405">
        <f t="shared" si="1"/>
        <v>98031</v>
      </c>
      <c r="L26" s="517">
        <v>95345</v>
      </c>
      <c r="M26" s="141"/>
      <c r="N26" s="1"/>
    </row>
    <row r="27" spans="9:14">
      <c r="I27" s="405">
        <f t="shared" si="0"/>
        <v>86602</v>
      </c>
      <c r="J27" s="18" t="s">
        <v>105</v>
      </c>
      <c r="K27" s="405">
        <f t="shared" si="1"/>
        <v>86602</v>
      </c>
      <c r="L27" s="517">
        <v>82462</v>
      </c>
      <c r="M27" s="141"/>
      <c r="N27" s="1"/>
    </row>
    <row r="28" spans="9:14">
      <c r="I28" s="405">
        <f t="shared" si="0"/>
        <v>85928</v>
      </c>
      <c r="J28" s="18" t="s">
        <v>113</v>
      </c>
      <c r="K28" s="405">
        <f t="shared" si="1"/>
        <v>85928</v>
      </c>
      <c r="L28" s="517">
        <v>80673</v>
      </c>
      <c r="M28" s="141"/>
      <c r="N28" s="2"/>
    </row>
    <row r="29" spans="9:14">
      <c r="I29" s="405">
        <f t="shared" si="0"/>
        <v>85370</v>
      </c>
      <c r="J29" s="18" t="s">
        <v>115</v>
      </c>
      <c r="K29" s="405">
        <f t="shared" si="1"/>
        <v>85370</v>
      </c>
      <c r="L29" s="517">
        <v>86912</v>
      </c>
      <c r="M29" s="141"/>
      <c r="N29" s="1"/>
    </row>
    <row r="30" spans="9:14">
      <c r="I30" s="405">
        <f t="shared" si="0"/>
        <v>70604</v>
      </c>
      <c r="J30" s="18" t="s">
        <v>107</v>
      </c>
      <c r="K30" s="405">
        <f t="shared" si="1"/>
        <v>70604</v>
      </c>
      <c r="L30" s="517">
        <v>81314</v>
      </c>
      <c r="M30" s="141"/>
      <c r="N30" s="1"/>
    </row>
    <row r="31" spans="9:14">
      <c r="I31" s="405">
        <f t="shared" si="0"/>
        <v>55280</v>
      </c>
      <c r="J31" s="18" t="s">
        <v>110</v>
      </c>
      <c r="K31" s="405">
        <f t="shared" si="1"/>
        <v>55280</v>
      </c>
      <c r="L31" s="517">
        <v>47470</v>
      </c>
      <c r="M31" s="141"/>
      <c r="N31" s="1"/>
    </row>
    <row r="32" spans="9:14">
      <c r="I32" s="405">
        <f t="shared" si="0"/>
        <v>50512</v>
      </c>
      <c r="J32" s="18" t="s">
        <v>153</v>
      </c>
      <c r="K32" s="405">
        <f t="shared" si="1"/>
        <v>50512</v>
      </c>
      <c r="L32" s="517">
        <v>51065</v>
      </c>
      <c r="M32" s="141"/>
      <c r="N32" s="37"/>
    </row>
    <row r="33" spans="8:14">
      <c r="I33" s="405">
        <f t="shared" si="0"/>
        <v>50253</v>
      </c>
      <c r="J33" s="18" t="s">
        <v>108</v>
      </c>
      <c r="K33" s="405">
        <f t="shared" si="1"/>
        <v>50253</v>
      </c>
      <c r="L33" s="518">
        <v>49943</v>
      </c>
      <c r="M33" s="141"/>
      <c r="N33" s="37"/>
    </row>
    <row r="34" spans="8:14" ht="14.25" thickBot="1">
      <c r="H34" s="8"/>
      <c r="I34" s="171">
        <f>SUM(J13-(I24+I25+I26+I27+I28+I29+I30+I31+I32+I33))</f>
        <v>359268</v>
      </c>
      <c r="J34" s="108" t="s">
        <v>131</v>
      </c>
      <c r="K34" s="171">
        <f>SUM(I34)</f>
        <v>359268</v>
      </c>
      <c r="L34" s="171" t="s">
        <v>85</v>
      </c>
    </row>
    <row r="35" spans="8:14" ht="15.75" thickTop="1" thickBot="1">
      <c r="H35" s="8"/>
      <c r="I35" s="460">
        <f>SUM(I24:I34)</f>
        <v>1232860</v>
      </c>
      <c r="J35" s="190" t="s">
        <v>8</v>
      </c>
      <c r="K35" s="172">
        <f>SUM(J13)</f>
        <v>1232860</v>
      </c>
      <c r="L35" s="192">
        <v>1239404</v>
      </c>
    </row>
    <row r="36" spans="8:14" ht="14.25" thickTop="1"/>
    <row r="37" spans="8:14">
      <c r="I37" s="457" t="s">
        <v>211</v>
      </c>
      <c r="J37" s="65"/>
      <c r="K37" s="480" t="s">
        <v>211</v>
      </c>
    </row>
    <row r="38" spans="8:14">
      <c r="I38" s="409">
        <f>SUM(L3)</f>
        <v>157497</v>
      </c>
      <c r="J38" s="40" t="s">
        <v>84</v>
      </c>
      <c r="K38" s="409">
        <f>SUM(I38)</f>
        <v>157497</v>
      </c>
    </row>
    <row r="39" spans="8:14">
      <c r="I39" s="409">
        <f t="shared" ref="I39:I47" si="2">SUM(L4)</f>
        <v>124346</v>
      </c>
      <c r="J39" s="18" t="s">
        <v>86</v>
      </c>
      <c r="K39" s="409">
        <f t="shared" ref="K39:K47" si="3">SUM(I39)</f>
        <v>124346</v>
      </c>
    </row>
    <row r="40" spans="8:14">
      <c r="I40" s="409">
        <f t="shared" si="2"/>
        <v>115664</v>
      </c>
      <c r="J40" s="18" t="s">
        <v>87</v>
      </c>
      <c r="K40" s="409">
        <f t="shared" si="3"/>
        <v>115664</v>
      </c>
    </row>
    <row r="41" spans="8:14">
      <c r="I41" s="409">
        <f t="shared" si="2"/>
        <v>89161</v>
      </c>
      <c r="J41" s="18" t="s">
        <v>105</v>
      </c>
      <c r="K41" s="409">
        <f t="shared" si="3"/>
        <v>89161</v>
      </c>
    </row>
    <row r="42" spans="8:14">
      <c r="I42" s="409">
        <f t="shared" si="2"/>
        <v>77157</v>
      </c>
      <c r="J42" s="18" t="s">
        <v>113</v>
      </c>
      <c r="K42" s="409">
        <f t="shared" si="3"/>
        <v>77157</v>
      </c>
    </row>
    <row r="43" spans="8:14">
      <c r="I43" s="409">
        <f>SUM(L8)</f>
        <v>91163</v>
      </c>
      <c r="J43" s="18" t="s">
        <v>115</v>
      </c>
      <c r="K43" s="409">
        <f t="shared" si="3"/>
        <v>91163</v>
      </c>
    </row>
    <row r="44" spans="8:14">
      <c r="I44" s="409">
        <f t="shared" si="2"/>
        <v>62985</v>
      </c>
      <c r="J44" s="18" t="s">
        <v>107</v>
      </c>
      <c r="K44" s="409">
        <f t="shared" si="3"/>
        <v>62985</v>
      </c>
    </row>
    <row r="45" spans="8:14">
      <c r="I45" s="409">
        <f>SUM(L10)</f>
        <v>51401</v>
      </c>
      <c r="J45" s="18" t="s">
        <v>110</v>
      </c>
      <c r="K45" s="409">
        <f t="shared" si="3"/>
        <v>51401</v>
      </c>
    </row>
    <row r="46" spans="8:14">
      <c r="I46" s="409">
        <f t="shared" si="2"/>
        <v>51989</v>
      </c>
      <c r="J46" s="18" t="s">
        <v>153</v>
      </c>
      <c r="K46" s="409">
        <f t="shared" si="3"/>
        <v>51989</v>
      </c>
      <c r="M46" s="8"/>
    </row>
    <row r="47" spans="8:14">
      <c r="I47" s="409">
        <f t="shared" si="2"/>
        <v>44842</v>
      </c>
      <c r="J47" s="18" t="s">
        <v>108</v>
      </c>
      <c r="K47" s="522">
        <f t="shared" si="3"/>
        <v>44842</v>
      </c>
      <c r="M47" s="8"/>
    </row>
    <row r="48" spans="8:14" ht="14.25" thickBot="1">
      <c r="I48" s="157">
        <f>SUM(L13-(I38+I39+I40+I41+I42+I43+I44+I45+I46+I47))</f>
        <v>377028</v>
      </c>
      <c r="J48" s="103" t="s">
        <v>131</v>
      </c>
      <c r="K48" s="157">
        <f>SUM(I48)</f>
        <v>377028</v>
      </c>
    </row>
    <row r="49" spans="1:12" ht="15" thickTop="1" thickBot="1">
      <c r="I49" s="515">
        <f>SUM(I38:I48)</f>
        <v>1243233</v>
      </c>
      <c r="J49" s="459" t="s">
        <v>195</v>
      </c>
      <c r="K49" s="173">
        <f>SUM(L13)</f>
        <v>1243233</v>
      </c>
      <c r="L49" s="8"/>
    </row>
    <row r="50" spans="1:12" ht="14.25" thickTop="1"/>
    <row r="51" spans="1:12">
      <c r="A51" s="40" t="s">
        <v>47</v>
      </c>
      <c r="B51" s="28" t="s">
        <v>49</v>
      </c>
      <c r="C51" s="12" t="s">
        <v>219</v>
      </c>
      <c r="D51" s="12" t="s">
        <v>207</v>
      </c>
      <c r="E51" s="28" t="s">
        <v>42</v>
      </c>
      <c r="F51" s="28" t="s">
        <v>50</v>
      </c>
      <c r="G51" s="28" t="s">
        <v>64</v>
      </c>
      <c r="I51" s="8"/>
    </row>
    <row r="52" spans="1:12">
      <c r="A52" s="28">
        <v>1</v>
      </c>
      <c r="B52" s="40" t="s">
        <v>84</v>
      </c>
      <c r="C52" s="6">
        <f t="shared" ref="C52:C61" si="4">SUM(J3)</f>
        <v>167438</v>
      </c>
      <c r="D52" s="6">
        <f t="shared" ref="D52:D61" si="5">SUM(I38)</f>
        <v>157497</v>
      </c>
      <c r="E52" s="41">
        <f t="shared" ref="E52:E61" si="6">SUM(K24/L24*100)</f>
        <v>96.449905242481321</v>
      </c>
      <c r="F52" s="41">
        <f t="shared" ref="F52:F62" si="7">SUM(C52/D52*100)</f>
        <v>106.31186625776998</v>
      </c>
      <c r="G52" s="40"/>
      <c r="I52" s="8"/>
      <c r="K52" s="8"/>
    </row>
    <row r="53" spans="1:12">
      <c r="A53" s="28">
        <v>2</v>
      </c>
      <c r="B53" s="18" t="s">
        <v>86</v>
      </c>
      <c r="C53" s="6">
        <f t="shared" si="4"/>
        <v>123574</v>
      </c>
      <c r="D53" s="6">
        <f t="shared" si="5"/>
        <v>124346</v>
      </c>
      <c r="E53" s="41">
        <f t="shared" si="6"/>
        <v>101.95369866178241</v>
      </c>
      <c r="F53" s="41">
        <f t="shared" si="7"/>
        <v>99.379151721808498</v>
      </c>
      <c r="G53" s="40"/>
      <c r="I53" s="8"/>
    </row>
    <row r="54" spans="1:12">
      <c r="A54" s="28">
        <v>3</v>
      </c>
      <c r="B54" s="18" t="s">
        <v>87</v>
      </c>
      <c r="C54" s="6">
        <f t="shared" si="4"/>
        <v>98031</v>
      </c>
      <c r="D54" s="6">
        <f t="shared" si="5"/>
        <v>115664</v>
      </c>
      <c r="E54" s="41">
        <f t="shared" si="6"/>
        <v>102.81713776286119</v>
      </c>
      <c r="F54" s="41">
        <f t="shared" si="7"/>
        <v>84.754979941900672</v>
      </c>
      <c r="G54" s="40"/>
      <c r="I54" s="8"/>
    </row>
    <row r="55" spans="1:12" s="58" customFormat="1">
      <c r="A55" s="249">
        <v>4</v>
      </c>
      <c r="B55" s="18" t="s">
        <v>105</v>
      </c>
      <c r="C55" s="452">
        <f t="shared" si="4"/>
        <v>86602</v>
      </c>
      <c r="D55" s="452">
        <f t="shared" si="5"/>
        <v>89161</v>
      </c>
      <c r="E55" s="230">
        <f t="shared" si="6"/>
        <v>105.02049428827824</v>
      </c>
      <c r="F55" s="230">
        <f t="shared" si="7"/>
        <v>97.129911059768276</v>
      </c>
      <c r="G55" s="407"/>
    </row>
    <row r="56" spans="1:12">
      <c r="A56" s="28">
        <v>5</v>
      </c>
      <c r="B56" s="18" t="s">
        <v>113</v>
      </c>
      <c r="C56" s="6">
        <f t="shared" si="4"/>
        <v>85928</v>
      </c>
      <c r="D56" s="452">
        <f t="shared" si="5"/>
        <v>77157</v>
      </c>
      <c r="E56" s="41">
        <f t="shared" si="6"/>
        <v>106.51395138398226</v>
      </c>
      <c r="F56" s="41">
        <f t="shared" si="7"/>
        <v>111.3677307308475</v>
      </c>
      <c r="G56" s="40"/>
    </row>
    <row r="57" spans="1:12">
      <c r="A57" s="28">
        <v>6</v>
      </c>
      <c r="B57" s="18" t="s">
        <v>115</v>
      </c>
      <c r="C57" s="6">
        <f t="shared" si="4"/>
        <v>85370</v>
      </c>
      <c r="D57" s="6">
        <f t="shared" si="5"/>
        <v>91163</v>
      </c>
      <c r="E57" s="41">
        <f t="shared" si="6"/>
        <v>98.225791605301922</v>
      </c>
      <c r="F57" s="41">
        <f t="shared" si="7"/>
        <v>93.645448263001441</v>
      </c>
      <c r="G57" s="40"/>
    </row>
    <row r="58" spans="1:12" s="58" customFormat="1">
      <c r="A58" s="249">
        <v>7</v>
      </c>
      <c r="B58" s="18" t="s">
        <v>107</v>
      </c>
      <c r="C58" s="452">
        <f t="shared" si="4"/>
        <v>70604</v>
      </c>
      <c r="D58" s="452">
        <f t="shared" si="5"/>
        <v>62985</v>
      </c>
      <c r="E58" s="230">
        <f t="shared" si="6"/>
        <v>86.828836362741967</v>
      </c>
      <c r="F58" s="230">
        <f t="shared" si="7"/>
        <v>112.09653092006033</v>
      </c>
      <c r="G58" s="407"/>
    </row>
    <row r="59" spans="1:12">
      <c r="A59" s="28">
        <v>8</v>
      </c>
      <c r="B59" s="18" t="s">
        <v>110</v>
      </c>
      <c r="C59" s="6">
        <f t="shared" si="4"/>
        <v>55280</v>
      </c>
      <c r="D59" s="6">
        <f t="shared" si="5"/>
        <v>51401</v>
      </c>
      <c r="E59" s="41">
        <f t="shared" si="6"/>
        <v>116.45249631346113</v>
      </c>
      <c r="F59" s="41">
        <f t="shared" si="7"/>
        <v>107.54654578704694</v>
      </c>
      <c r="G59" s="40"/>
    </row>
    <row r="60" spans="1:12">
      <c r="A60" s="28">
        <v>9</v>
      </c>
      <c r="B60" s="18" t="s">
        <v>153</v>
      </c>
      <c r="C60" s="6">
        <f t="shared" si="4"/>
        <v>50512</v>
      </c>
      <c r="D60" s="6">
        <f t="shared" si="5"/>
        <v>51989</v>
      </c>
      <c r="E60" s="41">
        <f t="shared" si="6"/>
        <v>98.91706648389308</v>
      </c>
      <c r="F60" s="41">
        <f t="shared" si="7"/>
        <v>97.15901440689376</v>
      </c>
      <c r="G60" s="40"/>
    </row>
    <row r="61" spans="1:12" ht="14.25" thickBot="1">
      <c r="A61" s="108">
        <v>10</v>
      </c>
      <c r="B61" s="18" t="s">
        <v>108</v>
      </c>
      <c r="C61" s="111">
        <f t="shared" si="4"/>
        <v>50253</v>
      </c>
      <c r="D61" s="111">
        <f t="shared" si="5"/>
        <v>44842</v>
      </c>
      <c r="E61" s="102">
        <f t="shared" si="6"/>
        <v>100.62070760667162</v>
      </c>
      <c r="F61" s="102">
        <f t="shared" si="7"/>
        <v>112.0668123634093</v>
      </c>
      <c r="G61" s="103"/>
    </row>
    <row r="62" spans="1:12" ht="14.25" thickTop="1">
      <c r="A62" s="188"/>
      <c r="B62" s="161" t="s">
        <v>82</v>
      </c>
      <c r="C62" s="189">
        <f>SUM(J13)</f>
        <v>1232860</v>
      </c>
      <c r="D62" s="189">
        <f>SUM(L13)</f>
        <v>1243233</v>
      </c>
      <c r="E62" s="191">
        <f>SUM(C62/L35)*100</f>
        <v>99.472004285930979</v>
      </c>
      <c r="F62" s="191">
        <f t="shared" si="7"/>
        <v>99.165643125624882</v>
      </c>
      <c r="G62" s="198">
        <v>62.1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2020-01-09T01:31:24Z</cp:lastPrinted>
  <dcterms:created xsi:type="dcterms:W3CDTF">2004-08-12T01:21:30Z</dcterms:created>
  <dcterms:modified xsi:type="dcterms:W3CDTF">2020-01-14T06:50:41Z</dcterms:modified>
</cp:coreProperties>
</file>