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22" i="13" l="1"/>
  <c r="C59" i="13" l="1"/>
  <c r="I46" i="44" l="1"/>
  <c r="H44" i="8" l="1"/>
  <c r="N26" i="54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<sst xmlns="http://schemas.openxmlformats.org/spreadsheetml/2006/main" count="1319" uniqueCount="237">
  <si>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</si>
  <si>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</si>
  <si>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</si>
  <si>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</si>
  <si>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</si>
  <si>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</si>
  <si>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</si>
  <si>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</si>
  <si>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</si>
  <si>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</si>
  <si>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</si>
  <si>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</si>
  <si>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</si>
  <si>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</si>
  <si>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</si>
  <si>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</si>
  <si>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</si>
  <si>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</si>
  <si>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</si>
  <si>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</si>
  <si>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</si>
  <si>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</si>
  <si>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</si>
  <si>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</si>
  <si>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</si>
  <si>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</si>
  <si>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</si>
  <si>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</si>
  <si>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</si>
  <si>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</si>
  <si>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</si>
  <si>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</si>
  <si>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</si>
  <si>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</si>
  <si>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</si>
  <si>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</si>
  <si>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</si>
  <si>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</si>
  <si>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</si>
  <si>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</si>
  <si>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</si>
  <si>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</si>
  <si>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</si>
  <si>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</si>
  <si>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</si>
  <si>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</si>
  <si>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</si>
  <si>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</si>
  <si>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</si>
  <si>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</si>
  <si>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</si>
  <si>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</si>
  <si>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</si>
  <si>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</si>
  <si>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</si>
  <si>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</si>
  <si>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</si>
  <si>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</si>
  <si>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</si>
  <si>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</si>
  <si>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</si>
  <si>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</si>
  <si>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</si>
  <si>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</si>
  <si>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</si>
  <si>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</si>
  <si>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</si>
  <si>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</si>
  <si>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</si>
  <si>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</si>
  <si>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</si>
  <si>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</si>
  <si>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</si>
  <si>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</si>
  <si>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</si>
  <si>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</si>
  <si>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</si>
  <si>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</si>
  <si>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</si>
  <si>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</si>
  <si>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</si>
  <si>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</si>
  <si>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</si>
  <si>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</si>
  <si>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</si>
  <si>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</si>
  <si>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</si>
  <si>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</si>
  <si>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</si>
  <si>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</si>
  <si>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</si>
  <si>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</si>
  <si>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</si>
  <si>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</si>
  <si>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</si>
  <si>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</si>
  <si>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</si>
  <si>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</si>
  <si>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</si>
  <si>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</si>
  <si>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</si>
  <si>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</si>
  <si>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</si>
  <si>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</si>
  <si>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</si>
  <si>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</si>
  <si>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</si>
  <si>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</si>
  <si>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</si>
  <si>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</si>
  <si>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</si>
  <si>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</si>
  <si>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</si>
  <si>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</si>
  <si>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</si>
  <si>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</si>
  <si>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</si>
  <si>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</si>
  <si>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</si>
  <si>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</si>
  <si>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</si>
  <si>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</si>
  <si>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</si>
  <si>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</si>
  <si>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</si>
  <si>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</si>
  <si>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</si>
  <si>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</si>
  <si>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</si>
  <si>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</si>
  <si>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</si>
  <si>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</si>
  <si>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</si>
  <si>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</si>
  <si>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</si>
  <si>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</si>
  <si>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</si>
  <si>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</si>
  <si>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</si>
  <si>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</si>
  <si>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</si>
  <si>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</si>
  <si>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</si>
  <si>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</si>
  <si>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</si>
  <si>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</si>
  <si>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</si>
  <si>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</si>
  <si>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</si>
  <si>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</si>
  <si>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</si>
  <si>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</si>
  <si>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</si>
  <si>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</si>
  <si>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</si>
  <si>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</si>
  <si>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</si>
  <si>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</si>
  <si>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</si>
  <si>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</si>
  <si>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</si>
  <si>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</si>
  <si>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</si>
  <si>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</si>
  <si>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</si>
  <si>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</si>
  <si>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</si>
  <si>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</si>
  <si>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</si>
  <si>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</si>
  <si>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</si>
  <si>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</si>
  <si>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</si>
  <si>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</si>
  <si>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</si>
  <si>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</si>
  <si>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</si>
  <si>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</si>
  <si>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</si>
  <si>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</si>
  <si>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</si>
  <si>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</si>
  <si>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</si>
  <si>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</si>
  <si>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</si>
  <si>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</si>
  <si>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</si>
  <si>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</si>
  <si>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</si>
  <si>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</si>
  <si>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</si>
  <si>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</si>
  <si>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</si>
  <si>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</si>
  <si>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</si>
  <si>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</si>
  <si>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</si>
  <si>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</si>
  <si>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</si>
  <si>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</si>
  <si>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</si>
  <si>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</si>
  <si>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</si>
  <si>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</si>
  <si>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</si>
  <si>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</si>
  <si>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</si>
  <si>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</si>
  <si>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</si>
  <si>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</si>
  <si>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</si>
  <si>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</si>
  <si>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</si>
  <si>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</si>
  <si>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</si>
  <si>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</si>
  <si>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</si>
  <si>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</si>
  <si>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</si>
  <si>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平成31年</t>
    <rPh sb="0" eb="2">
      <t>ヘイセイ</t>
    </rPh>
    <rPh sb="4" eb="5">
      <t>ネン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</si>
  <si>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</si>
  <si>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</si>
  <si>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</si>
  <si>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</si>
  <si>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14"/>
  </si>
  <si>
    <t>1年</t>
    <rPh sb="1" eb="2">
      <t>ネン</t>
    </rPh>
    <phoneticPr fontId="2"/>
  </si>
  <si>
    <t>1年</t>
    <rPh sb="1" eb="2">
      <t>ネン</t>
    </rPh>
    <phoneticPr fontId="2"/>
  </si>
  <si>
    <t>2，957　㎡</t>
    <phoneticPr fontId="2"/>
  </si>
  <si>
    <t>雑穀</t>
    <rPh sb="0" eb="2">
      <t>ザッコク</t>
    </rPh>
    <phoneticPr fontId="2"/>
  </si>
  <si>
    <t>令和元年10月</t>
    <rPh sb="0" eb="1">
      <t>レイ</t>
    </rPh>
    <rPh sb="1" eb="2">
      <t>ワ</t>
    </rPh>
    <rPh sb="2" eb="4">
      <t>ガンネン</t>
    </rPh>
    <rPh sb="6" eb="7">
      <t>ガツ</t>
    </rPh>
    <phoneticPr fontId="2"/>
  </si>
  <si>
    <r>
      <t>105，305  m</t>
    </r>
    <r>
      <rPr>
        <sz val="8"/>
        <rFont val="ＭＳ Ｐゴシック"/>
        <family val="3"/>
        <charset val="128"/>
      </rPr>
      <t>3</t>
    </r>
    <phoneticPr fontId="2"/>
  </si>
  <si>
    <t>8，589  ㎡</t>
    <phoneticPr fontId="2"/>
  </si>
  <si>
    <t>　　　　　　　　　　　　　　　　令和元年10月末上位10品目入庫高(県合計）      　　　　　　　　静岡県倉庫協会</t>
    <rPh sb="16" eb="17">
      <t>レイ</t>
    </rPh>
    <rPh sb="17" eb="18">
      <t>ワ</t>
    </rPh>
    <rPh sb="18" eb="20">
      <t>ガンネン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</si>
  <si>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米</t>
    <rPh sb="0" eb="1">
      <t>コメ</t>
    </rPh>
    <phoneticPr fontId="2"/>
  </si>
  <si>
    <t>令和元年10月所管面（1～3類）</t>
    <rPh sb="0" eb="1">
      <t>レイ</t>
    </rPh>
    <rPh sb="1" eb="2">
      <t>ワ</t>
    </rPh>
    <rPh sb="2" eb="4">
      <t>ガンネン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</si>
  <si>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　　　　　　　　　　　　令和元年10月末上位１０品目保管残高（県合計）　　　　　　　　　  　静岡県倉庫協会</t>
    <rPh sb="12" eb="13">
      <t>レイ</t>
    </rPh>
    <rPh sb="13" eb="14">
      <t>ワ</t>
    </rPh>
    <rPh sb="14" eb="16">
      <t>ガンネン</t>
    </rPh>
    <rPh sb="18" eb="19">
      <t>ガツ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</si>
  <si>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織物製品</t>
    <rPh sb="0" eb="2">
      <t>オリモノ</t>
    </rPh>
    <rPh sb="2" eb="4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</si>
</sst>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1" fillId="0" borderId="40" xfId="1" applyBorder="1"/>
    <xf numFmtId="38" fontId="1" fillId="0" borderId="10" xfId="1" applyBorder="1"/>
    <xf numFmtId="38" fontId="1" fillId="0" borderId="38" xfId="1" applyFont="1" applyFill="1" applyBorder="1"/>
    <xf numFmtId="38" fontId="0" fillId="0" borderId="21" xfId="1" applyFont="1" applyFill="1" applyBorder="1"/>
    <xf numFmtId="0" fontId="0" fillId="0" borderId="2" xfId="0" applyFont="1" applyBorder="1"/>
    <xf numFmtId="179" fontId="1" fillId="0" borderId="42" xfId="1" applyNumberFormat="1" applyBorder="1"/>
    <xf numFmtId="179" fontId="0" fillId="0" borderId="11" xfId="1" applyNumberFormat="1" applyFont="1" applyBorder="1"/>
    <xf numFmtId="38" fontId="1" fillId="0" borderId="12" xfId="1" applyFont="1" applyFill="1" applyBorder="1"/>
    <xf numFmtId="38" fontId="1" fillId="0" borderId="11" xfId="1" applyFont="1" applyBorder="1"/>
    <xf numFmtId="38" fontId="1" fillId="0" borderId="39" xfId="1" applyBorder="1"/>
    <xf numFmtId="38" fontId="0" fillId="0" borderId="43" xfId="1" applyFont="1" applyFill="1" applyBorder="1"/>
    <xf numFmtId="38" fontId="1" fillId="0" borderId="40" xfId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令和元年10月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831520"/>
        <c:axId val="246833480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令和元年10月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令和元年10月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239.6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31520"/>
        <c:axId val="246833480"/>
      </c:lineChart>
      <c:catAx>
        <c:axId val="2468315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6833480"/>
        <c:crosses val="autoZero"/>
        <c:auto val="1"/>
        <c:lblAlgn val="ctr"/>
        <c:lblOffset val="100"/>
        <c:tickLblSkip val="1"/>
        <c:noMultiLvlLbl val="0"/>
      </c:catAx>
      <c:valAx>
        <c:axId val="246833480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83152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令和元年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465018129872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その他の食料工業品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22611</c:v>
                </c:pt>
                <c:pt idx="1">
                  <c:v>16650</c:v>
                </c:pt>
                <c:pt idx="2">
                  <c:v>7725</c:v>
                </c:pt>
                <c:pt idx="3">
                  <c:v>4917</c:v>
                </c:pt>
                <c:pt idx="4">
                  <c:v>3440</c:v>
                </c:pt>
                <c:pt idx="5">
                  <c:v>2751</c:v>
                </c:pt>
                <c:pt idx="6">
                  <c:v>2653</c:v>
                </c:pt>
                <c:pt idx="7">
                  <c:v>2439</c:v>
                </c:pt>
                <c:pt idx="8">
                  <c:v>1471</c:v>
                </c:pt>
                <c:pt idx="9">
                  <c:v>1380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138730700437902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その他の食料工業品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18310</c:v>
                </c:pt>
                <c:pt idx="1">
                  <c:v>19761</c:v>
                </c:pt>
                <c:pt idx="2">
                  <c:v>5747</c:v>
                </c:pt>
                <c:pt idx="3">
                  <c:v>5638</c:v>
                </c:pt>
                <c:pt idx="4">
                  <c:v>3090</c:v>
                </c:pt>
                <c:pt idx="5">
                  <c:v>1098</c:v>
                </c:pt>
                <c:pt idx="6">
                  <c:v>2783</c:v>
                </c:pt>
                <c:pt idx="7">
                  <c:v>1996</c:v>
                </c:pt>
                <c:pt idx="8">
                  <c:v>2014</c:v>
                </c:pt>
                <c:pt idx="9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954328"/>
        <c:axId val="435955112"/>
      </c:barChart>
      <c:catAx>
        <c:axId val="435954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5955112"/>
        <c:crosses val="autoZero"/>
        <c:auto val="1"/>
        <c:lblAlgn val="ctr"/>
        <c:lblOffset val="100"/>
        <c:noMultiLvlLbl val="0"/>
      </c:catAx>
      <c:valAx>
        <c:axId val="43595511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59543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altLang="en-US" sz="1100"/>
              <a:t>令和元年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943355119825708E-2"/>
                  <c:y val="2.2726676210928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58387799563953E-3"/>
                  <c:y val="4.26509186352400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145969498910684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金属製品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56501</c:v>
                </c:pt>
                <c:pt idx="1">
                  <c:v>19183</c:v>
                </c:pt>
                <c:pt idx="2">
                  <c:v>18967</c:v>
                </c:pt>
                <c:pt idx="3">
                  <c:v>13264</c:v>
                </c:pt>
                <c:pt idx="4">
                  <c:v>11660</c:v>
                </c:pt>
                <c:pt idx="5">
                  <c:v>8506</c:v>
                </c:pt>
                <c:pt idx="6">
                  <c:v>8318</c:v>
                </c:pt>
                <c:pt idx="7">
                  <c:v>3587</c:v>
                </c:pt>
                <c:pt idx="8">
                  <c:v>3399</c:v>
                </c:pt>
                <c:pt idx="9">
                  <c:v>2612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055392585730709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金属製品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62802</c:v>
                </c:pt>
                <c:pt idx="1">
                  <c:v>13140</c:v>
                </c:pt>
                <c:pt idx="2">
                  <c:v>12269</c:v>
                </c:pt>
                <c:pt idx="3">
                  <c:v>11804</c:v>
                </c:pt>
                <c:pt idx="4">
                  <c:v>6742</c:v>
                </c:pt>
                <c:pt idx="5">
                  <c:v>8289</c:v>
                </c:pt>
                <c:pt idx="6">
                  <c:v>10383</c:v>
                </c:pt>
                <c:pt idx="7">
                  <c:v>2691</c:v>
                </c:pt>
                <c:pt idx="8">
                  <c:v>4198</c:v>
                </c:pt>
                <c:pt idx="9">
                  <c:v>2548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59800"/>
        <c:axId val="437361368"/>
      </c:barChart>
      <c:catAx>
        <c:axId val="43735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361368"/>
        <c:crosses val="autoZero"/>
        <c:auto val="1"/>
        <c:lblAlgn val="ctr"/>
        <c:lblOffset val="100"/>
        <c:noMultiLvlLbl val="0"/>
      </c:catAx>
      <c:valAx>
        <c:axId val="43736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35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令和元年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0553465877445E-17"/>
                  <c:y val="3.8756637978392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921985815602835E-3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91489361702126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缶詰・びん詰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飲料</c:v>
                </c:pt>
                <c:pt idx="6">
                  <c:v>鉄鋼</c:v>
                </c:pt>
                <c:pt idx="7">
                  <c:v>雑品</c:v>
                </c:pt>
                <c:pt idx="8">
                  <c:v>電気機械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40012</c:v>
                </c:pt>
                <c:pt idx="1">
                  <c:v>23023</c:v>
                </c:pt>
                <c:pt idx="2">
                  <c:v>19657</c:v>
                </c:pt>
                <c:pt idx="3">
                  <c:v>19016</c:v>
                </c:pt>
                <c:pt idx="4">
                  <c:v>17713</c:v>
                </c:pt>
                <c:pt idx="5">
                  <c:v>16945</c:v>
                </c:pt>
                <c:pt idx="6">
                  <c:v>13467</c:v>
                </c:pt>
                <c:pt idx="7">
                  <c:v>12352</c:v>
                </c:pt>
                <c:pt idx="8">
                  <c:v>9390</c:v>
                </c:pt>
                <c:pt idx="9">
                  <c:v>7158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-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-2.325611914789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91489361702126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921985815602185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0992907801418E-3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0117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缶詰・びん詰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飲料</c:v>
                </c:pt>
                <c:pt idx="6">
                  <c:v>鉄鋼</c:v>
                </c:pt>
                <c:pt idx="7">
                  <c:v>雑品</c:v>
                </c:pt>
                <c:pt idx="8">
                  <c:v>電気機械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17497</c:v>
                </c:pt>
                <c:pt idx="1">
                  <c:v>19143</c:v>
                </c:pt>
                <c:pt idx="2">
                  <c:v>19045</c:v>
                </c:pt>
                <c:pt idx="3">
                  <c:v>19694</c:v>
                </c:pt>
                <c:pt idx="4">
                  <c:v>19567</c:v>
                </c:pt>
                <c:pt idx="5">
                  <c:v>16545</c:v>
                </c:pt>
                <c:pt idx="6">
                  <c:v>19841</c:v>
                </c:pt>
                <c:pt idx="7">
                  <c:v>16914</c:v>
                </c:pt>
                <c:pt idx="8">
                  <c:v>11684</c:v>
                </c:pt>
                <c:pt idx="9">
                  <c:v>9925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37361760"/>
        <c:axId val="437365288"/>
      </c:barChart>
      <c:catAx>
        <c:axId val="43736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5288"/>
        <c:crosses val="autoZero"/>
        <c:auto val="1"/>
        <c:lblAlgn val="ctr"/>
        <c:lblOffset val="100"/>
        <c:noMultiLvlLbl val="0"/>
      </c:catAx>
      <c:valAx>
        <c:axId val="4373652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17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令和元年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紙・パルプ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米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34605</c:v>
                </c:pt>
                <c:pt idx="1">
                  <c:v>7651</c:v>
                </c:pt>
                <c:pt idx="2">
                  <c:v>4284</c:v>
                </c:pt>
                <c:pt idx="3">
                  <c:v>3852</c:v>
                </c:pt>
                <c:pt idx="4">
                  <c:v>3848</c:v>
                </c:pt>
                <c:pt idx="5">
                  <c:v>3389</c:v>
                </c:pt>
                <c:pt idx="6">
                  <c:v>1611</c:v>
                </c:pt>
                <c:pt idx="7">
                  <c:v>775</c:v>
                </c:pt>
                <c:pt idx="8">
                  <c:v>747</c:v>
                </c:pt>
                <c:pt idx="9">
                  <c:v>409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1.7825873370106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紙・パルプ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米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36578</c:v>
                </c:pt>
                <c:pt idx="1">
                  <c:v>1829</c:v>
                </c:pt>
                <c:pt idx="2">
                  <c:v>769</c:v>
                </c:pt>
                <c:pt idx="3">
                  <c:v>722</c:v>
                </c:pt>
                <c:pt idx="4">
                  <c:v>6519</c:v>
                </c:pt>
                <c:pt idx="5">
                  <c:v>3227</c:v>
                </c:pt>
                <c:pt idx="6">
                  <c:v>41</c:v>
                </c:pt>
                <c:pt idx="7">
                  <c:v>789</c:v>
                </c:pt>
                <c:pt idx="8">
                  <c:v>735</c:v>
                </c:pt>
                <c:pt idx="9">
                  <c:v>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4896"/>
        <c:axId val="437362152"/>
      </c:barChart>
      <c:catAx>
        <c:axId val="43736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2152"/>
        <c:crosses val="autoZero"/>
        <c:auto val="1"/>
        <c:lblAlgn val="ctr"/>
        <c:lblOffset val="100"/>
        <c:noMultiLvlLbl val="0"/>
      </c:catAx>
      <c:valAx>
        <c:axId val="4373621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4896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令和元年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9190553936664E-3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27820</c:v>
                </c:pt>
                <c:pt idx="1">
                  <c:v>17488</c:v>
                </c:pt>
                <c:pt idx="2">
                  <c:v>16781</c:v>
                </c:pt>
                <c:pt idx="3">
                  <c:v>8488</c:v>
                </c:pt>
                <c:pt idx="4">
                  <c:v>7822</c:v>
                </c:pt>
                <c:pt idx="5">
                  <c:v>7237</c:v>
                </c:pt>
                <c:pt idx="6">
                  <c:v>4625</c:v>
                </c:pt>
                <c:pt idx="7">
                  <c:v>3987</c:v>
                </c:pt>
                <c:pt idx="8">
                  <c:v>2000</c:v>
                </c:pt>
                <c:pt idx="9">
                  <c:v>1279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498687664041995E-2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634213046203871E-3"/>
                  <c:y val="2.9727301036522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33781</c:v>
                </c:pt>
                <c:pt idx="1">
                  <c:v>33752</c:v>
                </c:pt>
                <c:pt idx="2">
                  <c:v>17238</c:v>
                </c:pt>
                <c:pt idx="3">
                  <c:v>8932</c:v>
                </c:pt>
                <c:pt idx="4">
                  <c:v>8665</c:v>
                </c:pt>
                <c:pt idx="5">
                  <c:v>7662</c:v>
                </c:pt>
                <c:pt idx="6">
                  <c:v>6760</c:v>
                </c:pt>
                <c:pt idx="7">
                  <c:v>3924</c:v>
                </c:pt>
                <c:pt idx="8">
                  <c:v>2430</c:v>
                </c:pt>
                <c:pt idx="9">
                  <c:v>1496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5680"/>
        <c:axId val="437366464"/>
      </c:barChart>
      <c:catAx>
        <c:axId val="43736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6464"/>
        <c:crosses val="autoZero"/>
        <c:auto val="1"/>
        <c:lblAlgn val="ctr"/>
        <c:lblOffset val="100"/>
        <c:noMultiLvlLbl val="0"/>
      </c:catAx>
      <c:valAx>
        <c:axId val="437366464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56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令和元年</a:t>
            </a:r>
            <a:r>
              <a:rPr lang="en-US" altLang="ja-JP" sz="1100"/>
              <a:t>10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75960</c:v>
                </c:pt>
                <c:pt idx="1">
                  <c:v>25423</c:v>
                </c:pt>
                <c:pt idx="2">
                  <c:v>22361</c:v>
                </c:pt>
                <c:pt idx="3">
                  <c:v>17975</c:v>
                </c:pt>
                <c:pt idx="4">
                  <c:v>15073</c:v>
                </c:pt>
                <c:pt idx="5">
                  <c:v>11325</c:v>
                </c:pt>
                <c:pt idx="6">
                  <c:v>10921</c:v>
                </c:pt>
                <c:pt idx="7">
                  <c:v>7791</c:v>
                </c:pt>
                <c:pt idx="8">
                  <c:v>6856</c:v>
                </c:pt>
                <c:pt idx="9">
                  <c:v>6440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232417585290433E-2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-3.58479383625447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48747</c:v>
                </c:pt>
                <c:pt idx="1">
                  <c:v>29086</c:v>
                </c:pt>
                <c:pt idx="2">
                  <c:v>19867</c:v>
                </c:pt>
                <c:pt idx="3">
                  <c:v>19791</c:v>
                </c:pt>
                <c:pt idx="4">
                  <c:v>13830</c:v>
                </c:pt>
                <c:pt idx="5">
                  <c:v>15145</c:v>
                </c:pt>
                <c:pt idx="6">
                  <c:v>8580</c:v>
                </c:pt>
                <c:pt idx="7">
                  <c:v>6721</c:v>
                </c:pt>
                <c:pt idx="8">
                  <c:v>7438</c:v>
                </c:pt>
                <c:pt idx="9">
                  <c:v>7763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2544"/>
        <c:axId val="437360192"/>
      </c:barChart>
      <c:catAx>
        <c:axId val="43736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0192"/>
        <c:crosses val="autoZero"/>
        <c:auto val="1"/>
        <c:lblAlgn val="ctr"/>
        <c:lblOffset val="100"/>
        <c:noMultiLvlLbl val="0"/>
      </c:catAx>
      <c:valAx>
        <c:axId val="4373601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2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11659586728367E-5"/>
                  <c:y val="-6.0554944824462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890895164208893E-3"/>
                  <c:y val="1.4449994012465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217686142645825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8.8535828771988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173601</c:v>
                </c:pt>
                <c:pt idx="1">
                  <c:v>121206</c:v>
                </c:pt>
                <c:pt idx="2">
                  <c:v>95345</c:v>
                </c:pt>
                <c:pt idx="3">
                  <c:v>86912</c:v>
                </c:pt>
                <c:pt idx="4">
                  <c:v>82462</c:v>
                </c:pt>
                <c:pt idx="5">
                  <c:v>81314</c:v>
                </c:pt>
                <c:pt idx="6">
                  <c:v>80673</c:v>
                </c:pt>
                <c:pt idx="7">
                  <c:v>51065</c:v>
                </c:pt>
                <c:pt idx="8">
                  <c:v>49943</c:v>
                </c:pt>
                <c:pt idx="9">
                  <c:v>47844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09491685025316E-2"/>
                  <c:y val="3.1725729219565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094034932380444E-3"/>
                  <c:y val="-1.4899469183415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608990643237868E-4"/>
                  <c:y val="-5.5502450202111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1.811000611876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753604092662417E-3"/>
                  <c:y val="1.216723194770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9.0412938323240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154000</c:v>
                </c:pt>
                <c:pt idx="1">
                  <c:v>110526</c:v>
                </c:pt>
                <c:pt idx="2">
                  <c:v>87637</c:v>
                </c:pt>
                <c:pt idx="3">
                  <c:v>97413</c:v>
                </c:pt>
                <c:pt idx="4">
                  <c:v>94117</c:v>
                </c:pt>
                <c:pt idx="5">
                  <c:v>55976</c:v>
                </c:pt>
                <c:pt idx="6">
                  <c:v>75240</c:v>
                </c:pt>
                <c:pt idx="7">
                  <c:v>51298</c:v>
                </c:pt>
                <c:pt idx="8">
                  <c:v>45307</c:v>
                </c:pt>
                <c:pt idx="9">
                  <c:v>42660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37360976"/>
        <c:axId val="437360584"/>
      </c:barChart>
      <c:catAx>
        <c:axId val="437360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0584"/>
        <c:crosses val="autoZero"/>
        <c:auto val="1"/>
        <c:lblAlgn val="ctr"/>
        <c:lblOffset val="100"/>
        <c:noMultiLvlLbl val="0"/>
      </c:catAx>
      <c:valAx>
        <c:axId val="437360584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36097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令和元年</a:t>
            </a:r>
            <a:r>
              <a:rPr lang="en-US" altLang="ja-JP" sz="1000"/>
              <a:t>10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5608757514147953"/>
                  <c:y val="-7.38345647322719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2003066926328337"/>
                  <c:y val="-9.07345612635424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6092595478603492E-3"/>
                  <c:y val="-7.5527535930255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173601</c:v>
                </c:pt>
                <c:pt idx="1">
                  <c:v>121206</c:v>
                </c:pt>
                <c:pt idx="2">
                  <c:v>95345</c:v>
                </c:pt>
                <c:pt idx="3">
                  <c:v>86912</c:v>
                </c:pt>
                <c:pt idx="4">
                  <c:v>82462</c:v>
                </c:pt>
                <c:pt idx="5">
                  <c:v>81314</c:v>
                </c:pt>
                <c:pt idx="6">
                  <c:v>80673</c:v>
                </c:pt>
                <c:pt idx="7">
                  <c:v>51065</c:v>
                </c:pt>
                <c:pt idx="8">
                  <c:v>49943</c:v>
                </c:pt>
                <c:pt idx="9">
                  <c:v>47844</c:v>
                </c:pt>
                <c:pt idx="10">
                  <c:v>369039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4599026266754825"/>
                  <c:y val="-0.155912879311138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2953991438093145E-2"/>
                  <c:y val="-4.74526868351982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454569133056843"/>
                  <c:y val="-7.4893861951466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154000</c:v>
                </c:pt>
                <c:pt idx="1">
                  <c:v>110526</c:v>
                </c:pt>
                <c:pt idx="2">
                  <c:v>87637</c:v>
                </c:pt>
                <c:pt idx="3">
                  <c:v>97413</c:v>
                </c:pt>
                <c:pt idx="4">
                  <c:v>94117</c:v>
                </c:pt>
                <c:pt idx="5">
                  <c:v>55976</c:v>
                </c:pt>
                <c:pt idx="6">
                  <c:v>75240</c:v>
                </c:pt>
                <c:pt idx="7">
                  <c:v>51298</c:v>
                </c:pt>
                <c:pt idx="8">
                  <c:v>45307</c:v>
                </c:pt>
                <c:pt idx="9">
                  <c:v>42660</c:v>
                </c:pt>
                <c:pt idx="10">
                  <c:v>368563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令和元年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23440</c:v>
                </c:pt>
                <c:pt idx="1">
                  <c:v>17307</c:v>
                </c:pt>
                <c:pt idx="2">
                  <c:v>10368</c:v>
                </c:pt>
                <c:pt idx="3">
                  <c:v>6704</c:v>
                </c:pt>
                <c:pt idx="4">
                  <c:v>5574</c:v>
                </c:pt>
                <c:pt idx="5">
                  <c:v>5079</c:v>
                </c:pt>
                <c:pt idx="6">
                  <c:v>4039</c:v>
                </c:pt>
                <c:pt idx="7">
                  <c:v>3148</c:v>
                </c:pt>
                <c:pt idx="8">
                  <c:v>3101</c:v>
                </c:pt>
                <c:pt idx="9">
                  <c:v>3054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706949977865987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413899955731329E-3"/>
                  <c:y val="1.1110531090851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8694</c:v>
                </c:pt>
                <c:pt idx="1">
                  <c:v>18634</c:v>
                </c:pt>
                <c:pt idx="2">
                  <c:v>11098</c:v>
                </c:pt>
                <c:pt idx="3">
                  <c:v>4436</c:v>
                </c:pt>
                <c:pt idx="4">
                  <c:v>4877</c:v>
                </c:pt>
                <c:pt idx="5">
                  <c:v>4530</c:v>
                </c:pt>
                <c:pt idx="6">
                  <c:v>4297</c:v>
                </c:pt>
                <c:pt idx="7">
                  <c:v>2728</c:v>
                </c:pt>
                <c:pt idx="8">
                  <c:v>2464</c:v>
                </c:pt>
                <c:pt idx="9">
                  <c:v>3112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106440"/>
        <c:axId val="437101736"/>
      </c:barChart>
      <c:catAx>
        <c:axId val="43710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01736"/>
        <c:crosses val="autoZero"/>
        <c:auto val="1"/>
        <c:lblAlgn val="ctr"/>
        <c:lblOffset val="100"/>
        <c:noMultiLvlLbl val="0"/>
      </c:catAx>
      <c:valAx>
        <c:axId val="4371017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371064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2,396,087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2,396,087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421691</c:v>
                </c:pt>
                <c:pt idx="2">
                  <c:v>488222</c:v>
                </c:pt>
                <c:pt idx="3">
                  <c:v>152430</c:v>
                </c:pt>
                <c:pt idx="4">
                  <c:v>346932</c:v>
                </c:pt>
                <c:pt idx="5">
                  <c:v>795372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令和元年</a:t>
            </a:r>
            <a:r>
              <a:rPr lang="en-US" altLang="ja-JP" sz="1100" baseline="0"/>
              <a:t>10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3.831115938093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114586</c:v>
                </c:pt>
                <c:pt idx="1">
                  <c:v>20948</c:v>
                </c:pt>
                <c:pt idx="2">
                  <c:v>19767</c:v>
                </c:pt>
                <c:pt idx="3">
                  <c:v>18377</c:v>
                </c:pt>
                <c:pt idx="4">
                  <c:v>13370</c:v>
                </c:pt>
                <c:pt idx="5">
                  <c:v>12374</c:v>
                </c:pt>
                <c:pt idx="6">
                  <c:v>10826</c:v>
                </c:pt>
                <c:pt idx="7">
                  <c:v>9571</c:v>
                </c:pt>
                <c:pt idx="8">
                  <c:v>7508</c:v>
                </c:pt>
                <c:pt idx="9">
                  <c:v>4648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8012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3386383731211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6055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105444</c:v>
                </c:pt>
                <c:pt idx="1">
                  <c:v>16177</c:v>
                </c:pt>
                <c:pt idx="2">
                  <c:v>19088</c:v>
                </c:pt>
                <c:pt idx="3">
                  <c:v>11273</c:v>
                </c:pt>
                <c:pt idx="4">
                  <c:v>12183</c:v>
                </c:pt>
                <c:pt idx="5">
                  <c:v>12972</c:v>
                </c:pt>
                <c:pt idx="6">
                  <c:v>13419</c:v>
                </c:pt>
                <c:pt idx="7">
                  <c:v>11084</c:v>
                </c:pt>
                <c:pt idx="8">
                  <c:v>5735</c:v>
                </c:pt>
                <c:pt idx="9">
                  <c:v>3348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106832"/>
        <c:axId val="437107224"/>
      </c:barChart>
      <c:catAx>
        <c:axId val="43710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07224"/>
        <c:crosses val="autoZero"/>
        <c:auto val="1"/>
        <c:lblAlgn val="ctr"/>
        <c:lblOffset val="100"/>
        <c:noMultiLvlLbl val="0"/>
      </c:catAx>
      <c:valAx>
        <c:axId val="43710722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068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令和元年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95185664633539E-2"/>
                  <c:y val="-2.9878912194799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126547205279211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紙・パルプ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77559</c:v>
                </c:pt>
                <c:pt idx="1">
                  <c:v>44496</c:v>
                </c:pt>
                <c:pt idx="2">
                  <c:v>41737</c:v>
                </c:pt>
                <c:pt idx="3">
                  <c:v>34987</c:v>
                </c:pt>
                <c:pt idx="4">
                  <c:v>25353</c:v>
                </c:pt>
                <c:pt idx="5">
                  <c:v>20195</c:v>
                </c:pt>
                <c:pt idx="6">
                  <c:v>19860</c:v>
                </c:pt>
                <c:pt idx="7">
                  <c:v>18267</c:v>
                </c:pt>
                <c:pt idx="8">
                  <c:v>17432</c:v>
                </c:pt>
                <c:pt idx="9">
                  <c:v>15844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4720527921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650618882112337E-3"/>
                  <c:y val="-3.735415426012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75928323167528E-3"/>
                  <c:y val="-1.120448179271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126547205278552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475928323167528E-3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223934309663056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紙・パルプ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72672</c:v>
                </c:pt>
                <c:pt idx="1">
                  <c:v>39396</c:v>
                </c:pt>
                <c:pt idx="2">
                  <c:v>48769</c:v>
                </c:pt>
                <c:pt idx="3">
                  <c:v>40218</c:v>
                </c:pt>
                <c:pt idx="4">
                  <c:v>27066</c:v>
                </c:pt>
                <c:pt idx="5">
                  <c:v>17526</c:v>
                </c:pt>
                <c:pt idx="6">
                  <c:v>12792</c:v>
                </c:pt>
                <c:pt idx="7">
                  <c:v>23763</c:v>
                </c:pt>
                <c:pt idx="8">
                  <c:v>17454</c:v>
                </c:pt>
                <c:pt idx="9">
                  <c:v>14699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108008"/>
        <c:axId val="437107616"/>
      </c:barChart>
      <c:catAx>
        <c:axId val="437108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07616"/>
        <c:crosses val="autoZero"/>
        <c:auto val="1"/>
        <c:lblAlgn val="ctr"/>
        <c:lblOffset val="100"/>
        <c:noMultiLvlLbl val="0"/>
      </c:catAx>
      <c:valAx>
        <c:axId val="437107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080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令和元年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米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36389</c:v>
                </c:pt>
                <c:pt idx="1">
                  <c:v>6461</c:v>
                </c:pt>
                <c:pt idx="2">
                  <c:v>6224</c:v>
                </c:pt>
                <c:pt idx="3">
                  <c:v>3310</c:v>
                </c:pt>
                <c:pt idx="4">
                  <c:v>1913</c:v>
                </c:pt>
                <c:pt idx="5">
                  <c:v>1496</c:v>
                </c:pt>
                <c:pt idx="6">
                  <c:v>1094</c:v>
                </c:pt>
                <c:pt idx="7">
                  <c:v>844</c:v>
                </c:pt>
                <c:pt idx="8">
                  <c:v>779</c:v>
                </c:pt>
                <c:pt idx="9">
                  <c:v>592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5949E-2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米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30656</c:v>
                </c:pt>
                <c:pt idx="1">
                  <c:v>3513</c:v>
                </c:pt>
                <c:pt idx="2">
                  <c:v>811</c:v>
                </c:pt>
                <c:pt idx="3">
                  <c:v>1489</c:v>
                </c:pt>
                <c:pt idx="4">
                  <c:v>1327</c:v>
                </c:pt>
                <c:pt idx="5">
                  <c:v>1293</c:v>
                </c:pt>
                <c:pt idx="6">
                  <c:v>1072</c:v>
                </c:pt>
                <c:pt idx="7">
                  <c:v>804</c:v>
                </c:pt>
                <c:pt idx="8">
                  <c:v>649</c:v>
                </c:pt>
                <c:pt idx="9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102520"/>
        <c:axId val="437106048"/>
      </c:barChart>
      <c:catAx>
        <c:axId val="437102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37106048"/>
        <c:crosses val="autoZero"/>
        <c:auto val="1"/>
        <c:lblAlgn val="ctr"/>
        <c:lblOffset val="100"/>
        <c:noMultiLvlLbl val="0"/>
      </c:catAx>
      <c:valAx>
        <c:axId val="4371060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371025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令和元年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593582887700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75935828877002E-3"/>
                  <c:y val="-2.769535976552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飲料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26980</c:v>
                </c:pt>
                <c:pt idx="1">
                  <c:v>16972</c:v>
                </c:pt>
                <c:pt idx="2">
                  <c:v>15406</c:v>
                </c:pt>
                <c:pt idx="3">
                  <c:v>13319</c:v>
                </c:pt>
                <c:pt idx="4">
                  <c:v>8489</c:v>
                </c:pt>
                <c:pt idx="5">
                  <c:v>7777</c:v>
                </c:pt>
                <c:pt idx="6">
                  <c:v>5128</c:v>
                </c:pt>
                <c:pt idx="7">
                  <c:v>5004</c:v>
                </c:pt>
                <c:pt idx="8">
                  <c:v>4146</c:v>
                </c:pt>
                <c:pt idx="9">
                  <c:v>3638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8838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63038443723944E-3"/>
                  <c:y val="1.5802243292987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2545791401742E-3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969135542549161E-4"/>
                  <c:y val="3.8860733151314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7.8543915681492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飲料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38926</c:v>
                </c:pt>
                <c:pt idx="1">
                  <c:v>17023</c:v>
                </c:pt>
                <c:pt idx="2">
                  <c:v>15990</c:v>
                </c:pt>
                <c:pt idx="3">
                  <c:v>19702</c:v>
                </c:pt>
                <c:pt idx="4">
                  <c:v>8069</c:v>
                </c:pt>
                <c:pt idx="5">
                  <c:v>7610</c:v>
                </c:pt>
                <c:pt idx="6">
                  <c:v>5047</c:v>
                </c:pt>
                <c:pt idx="7">
                  <c:v>3641</c:v>
                </c:pt>
                <c:pt idx="8">
                  <c:v>4287</c:v>
                </c:pt>
                <c:pt idx="9">
                  <c:v>2752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102912"/>
        <c:axId val="437104088"/>
      </c:barChart>
      <c:catAx>
        <c:axId val="43710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04088"/>
        <c:crosses val="autoZero"/>
        <c:auto val="1"/>
        <c:lblAlgn val="ctr"/>
        <c:lblOffset val="100"/>
        <c:noMultiLvlLbl val="0"/>
      </c:catAx>
      <c:valAx>
        <c:axId val="4371040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02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令和元年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6374619839188E-2"/>
                  <c:y val="-1.7806504133507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8303545390166E-2"/>
                  <c:y val="-7.1879517734081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-1.0639325164568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雑品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84232</c:v>
                </c:pt>
                <c:pt idx="1">
                  <c:v>27651</c:v>
                </c:pt>
                <c:pt idx="2">
                  <c:v>23646</c:v>
                </c:pt>
                <c:pt idx="3">
                  <c:v>23200</c:v>
                </c:pt>
                <c:pt idx="4">
                  <c:v>22288</c:v>
                </c:pt>
                <c:pt idx="5">
                  <c:v>20691</c:v>
                </c:pt>
                <c:pt idx="6">
                  <c:v>16079</c:v>
                </c:pt>
                <c:pt idx="7">
                  <c:v>13944</c:v>
                </c:pt>
                <c:pt idx="8">
                  <c:v>12221</c:v>
                </c:pt>
                <c:pt idx="9">
                  <c:v>11505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3731061395103E-2"/>
                  <c:y val="3.4889890100635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30417031139766E-5"/>
                  <c:y val="3.4881468693418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6288519477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2.1429112804749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雑品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76354</c:v>
                </c:pt>
                <c:pt idx="1">
                  <c:v>33583</c:v>
                </c:pt>
                <c:pt idx="2">
                  <c:v>20750</c:v>
                </c:pt>
                <c:pt idx="3">
                  <c:v>19589</c:v>
                </c:pt>
                <c:pt idx="4">
                  <c:v>29192</c:v>
                </c:pt>
                <c:pt idx="5">
                  <c:v>16786</c:v>
                </c:pt>
                <c:pt idx="6">
                  <c:v>11161</c:v>
                </c:pt>
                <c:pt idx="7">
                  <c:v>12587</c:v>
                </c:pt>
                <c:pt idx="8">
                  <c:v>14323</c:v>
                </c:pt>
                <c:pt idx="9">
                  <c:v>9090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100952"/>
        <c:axId val="437104480"/>
      </c:barChart>
      <c:catAx>
        <c:axId val="43710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04480"/>
        <c:crosses val="autoZero"/>
        <c:auto val="1"/>
        <c:lblAlgn val="ctr"/>
        <c:lblOffset val="100"/>
        <c:noMultiLvlLbl val="0"/>
      </c:catAx>
      <c:valAx>
        <c:axId val="437104480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0095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105264"/>
        <c:axId val="438980608"/>
      </c:lineChart>
      <c:catAx>
        <c:axId val="4371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8060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71052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982960"/>
        <c:axId val="438986488"/>
      </c:lineChart>
      <c:catAx>
        <c:axId val="43898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8648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29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984528"/>
        <c:axId val="438986096"/>
      </c:lineChart>
      <c:catAx>
        <c:axId val="43898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8609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45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985312"/>
        <c:axId val="438979824"/>
      </c:lineChart>
      <c:catAx>
        <c:axId val="43898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7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7982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5312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980216"/>
        <c:axId val="438981784"/>
      </c:lineChart>
      <c:catAx>
        <c:axId val="43898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1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81784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021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令和元年</a:t>
            </a:r>
            <a:r>
              <a:rPr lang="en-US" altLang="ja-JP" sz="1200" baseline="0"/>
              <a:t>10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134120</c:v>
                </c:pt>
                <c:pt idx="1">
                  <c:v>277827</c:v>
                </c:pt>
                <c:pt idx="2">
                  <c:v>311305</c:v>
                </c:pt>
                <c:pt idx="3">
                  <c:v>120565</c:v>
                </c:pt>
                <c:pt idx="4">
                  <c:v>256647</c:v>
                </c:pt>
                <c:pt idx="5">
                  <c:v>529812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57320</c:v>
                </c:pt>
                <c:pt idx="1">
                  <c:v>143864</c:v>
                </c:pt>
                <c:pt idx="2">
                  <c:v>176917</c:v>
                </c:pt>
                <c:pt idx="3">
                  <c:v>31865</c:v>
                </c:pt>
                <c:pt idx="4">
                  <c:v>90285</c:v>
                </c:pt>
                <c:pt idx="5">
                  <c:v>265560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0.70058503969912245</c:v>
                </c:pt>
                <c:pt idx="1">
                  <c:v>0.65884024083985671</c:v>
                </c:pt>
                <c:pt idx="2">
                  <c:v>0.63763001257624607</c:v>
                </c:pt>
                <c:pt idx="3">
                  <c:v>0.79095322443088634</c:v>
                </c:pt>
                <c:pt idx="4">
                  <c:v>0.73976168240462103</c:v>
                </c:pt>
                <c:pt idx="5">
                  <c:v>0.66611849549644697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5950800"/>
        <c:axId val="435949232"/>
        <c:axId val="0"/>
      </c:bar3DChart>
      <c:catAx>
        <c:axId val="43595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5949232"/>
        <c:crosses val="autoZero"/>
        <c:auto val="1"/>
        <c:lblAlgn val="ctr"/>
        <c:lblOffset val="100"/>
        <c:noMultiLvlLbl val="0"/>
      </c:catAx>
      <c:valAx>
        <c:axId val="4359492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595080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981000"/>
        <c:axId val="438981392"/>
      </c:lineChart>
      <c:catAx>
        <c:axId val="438981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8139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10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983352"/>
        <c:axId val="438983744"/>
      </c:lineChart>
      <c:catAx>
        <c:axId val="438983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83744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8335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39256"/>
        <c:axId val="441338472"/>
      </c:lineChart>
      <c:catAx>
        <c:axId val="441339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8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3847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925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36512"/>
        <c:axId val="441336904"/>
      </c:lineChart>
      <c:catAx>
        <c:axId val="44133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6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36904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6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37296"/>
        <c:axId val="441337688"/>
      </c:lineChart>
      <c:catAx>
        <c:axId val="441337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7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37688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72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28280"/>
        <c:axId val="441332984"/>
      </c:lineChart>
      <c:catAx>
        <c:axId val="441328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2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329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828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34552"/>
        <c:axId val="441324360"/>
      </c:lineChart>
      <c:catAx>
        <c:axId val="44133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24360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455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26712"/>
        <c:axId val="441323576"/>
      </c:lineChart>
      <c:catAx>
        <c:axId val="44132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3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2357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67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33376"/>
        <c:axId val="441332200"/>
      </c:lineChart>
      <c:catAx>
        <c:axId val="44133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2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3220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33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29456"/>
        <c:axId val="441327888"/>
      </c:lineChart>
      <c:catAx>
        <c:axId val="441329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2788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94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953152"/>
        <c:axId val="435952368"/>
      </c:lineChart>
      <c:catAx>
        <c:axId val="43595315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35952368"/>
        <c:crosses val="autoZero"/>
        <c:auto val="1"/>
        <c:lblAlgn val="ctr"/>
        <c:lblOffset val="100"/>
        <c:tickLblSkip val="1"/>
        <c:noMultiLvlLbl val="0"/>
      </c:catAx>
      <c:valAx>
        <c:axId val="435952368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35953152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30240"/>
        <c:axId val="441325144"/>
      </c:lineChart>
      <c:catAx>
        <c:axId val="441330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5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25144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02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31416"/>
        <c:axId val="441331808"/>
      </c:lineChart>
      <c:catAx>
        <c:axId val="441331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3180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141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33768"/>
        <c:axId val="441327496"/>
      </c:lineChart>
      <c:catAx>
        <c:axId val="44133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7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2749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37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708456097485921E-2"/>
                  <c:y val="5.7369614512471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34160"/>
        <c:axId val="441334944"/>
      </c:lineChart>
      <c:catAx>
        <c:axId val="44133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34944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341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23968"/>
        <c:axId val="441325536"/>
      </c:lineChart>
      <c:catAx>
        <c:axId val="44132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25536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39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25928"/>
        <c:axId val="441326320"/>
      </c:lineChart>
      <c:catAx>
        <c:axId val="441325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26320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3259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951976"/>
        <c:axId val="435956288"/>
      </c:lineChart>
      <c:catAx>
        <c:axId val="4359519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35956288"/>
        <c:crosses val="autoZero"/>
        <c:auto val="1"/>
        <c:lblAlgn val="ctr"/>
        <c:lblOffset val="100"/>
        <c:noMultiLvlLbl val="0"/>
      </c:catAx>
      <c:valAx>
        <c:axId val="435956288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59519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955504"/>
        <c:axId val="435949624"/>
      </c:lineChart>
      <c:catAx>
        <c:axId val="43595550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35949624"/>
        <c:crosses val="autoZero"/>
        <c:auto val="1"/>
        <c:lblAlgn val="ctr"/>
        <c:lblOffset val="100"/>
        <c:noMultiLvlLbl val="0"/>
      </c:catAx>
      <c:valAx>
        <c:axId val="43594962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3595550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49176984287383E-3"/>
                  <c:y val="-1.4430014430014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39811338415747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雑穀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102472</c:v>
                </c:pt>
                <c:pt idx="1">
                  <c:v>97986</c:v>
                </c:pt>
                <c:pt idx="2">
                  <c:v>87936</c:v>
                </c:pt>
                <c:pt idx="3">
                  <c:v>76451</c:v>
                </c:pt>
                <c:pt idx="4">
                  <c:v>54842</c:v>
                </c:pt>
                <c:pt idx="5">
                  <c:v>52857</c:v>
                </c:pt>
                <c:pt idx="6">
                  <c:v>48100</c:v>
                </c:pt>
                <c:pt idx="7">
                  <c:v>40014</c:v>
                </c:pt>
                <c:pt idx="8">
                  <c:v>36924</c:v>
                </c:pt>
                <c:pt idx="9">
                  <c:v>35030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5.7715512833623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24588492143691E-3"/>
                  <c:y val="-2.8860028860029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4917698428673E-3"/>
                  <c:y val="-8.65846314665217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4917698428673E-3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49176984288037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4423889001169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84917698428738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54753095286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雑穀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112947</c:v>
                </c:pt>
                <c:pt idx="1">
                  <c:v>88348</c:v>
                </c:pt>
                <c:pt idx="2">
                  <c:v>60472</c:v>
                </c:pt>
                <c:pt idx="3">
                  <c:v>81427</c:v>
                </c:pt>
                <c:pt idx="4">
                  <c:v>69520</c:v>
                </c:pt>
                <c:pt idx="5">
                  <c:v>56859</c:v>
                </c:pt>
                <c:pt idx="6">
                  <c:v>51909</c:v>
                </c:pt>
                <c:pt idx="7">
                  <c:v>17505</c:v>
                </c:pt>
                <c:pt idx="8">
                  <c:v>35731</c:v>
                </c:pt>
                <c:pt idx="9">
                  <c:v>40885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35950408"/>
        <c:axId val="435954720"/>
      </c:barChart>
      <c:catAx>
        <c:axId val="435950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5954720"/>
        <c:crosses val="autoZero"/>
        <c:auto val="1"/>
        <c:lblAlgn val="ctr"/>
        <c:lblOffset val="100"/>
        <c:noMultiLvlLbl val="0"/>
      </c:catAx>
      <c:valAx>
        <c:axId val="4359547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595040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令和元年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7006886959642864"/>
                  <c:y val="5.047460810517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7.0080983466810312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3110139010401475"/>
                  <c:y val="-9.7920489296636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4386118401866439E-2"/>
                  <c:y val="-6.84100267283104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6.0963875242090487E-2"/>
                  <c:y val="-2.49449782079992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7.8612438402464652E-2"/>
                  <c:y val="-2.57465867225312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40985261457"/>
                      <c:h val="0.1087615882877025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雑穀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102472</c:v>
                </c:pt>
                <c:pt idx="1">
                  <c:v>97986</c:v>
                </c:pt>
                <c:pt idx="2">
                  <c:v>87936</c:v>
                </c:pt>
                <c:pt idx="3">
                  <c:v>76451</c:v>
                </c:pt>
                <c:pt idx="4">
                  <c:v>54842</c:v>
                </c:pt>
                <c:pt idx="5">
                  <c:v>52857</c:v>
                </c:pt>
                <c:pt idx="6">
                  <c:v>48100</c:v>
                </c:pt>
                <c:pt idx="7">
                  <c:v>40014</c:v>
                </c:pt>
                <c:pt idx="8">
                  <c:v>36924</c:v>
                </c:pt>
                <c:pt idx="9">
                  <c:v>35030</c:v>
                </c:pt>
                <c:pt idx="10">
                  <c:v>194954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雑穀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雑穀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102472</c:v>
                </c:pt>
                <c:pt idx="1">
                  <c:v>97986</c:v>
                </c:pt>
                <c:pt idx="2">
                  <c:v>87936</c:v>
                </c:pt>
                <c:pt idx="3">
                  <c:v>76451</c:v>
                </c:pt>
                <c:pt idx="4">
                  <c:v>54842</c:v>
                </c:pt>
                <c:pt idx="5">
                  <c:v>52857</c:v>
                </c:pt>
                <c:pt idx="6">
                  <c:v>48100</c:v>
                </c:pt>
                <c:pt idx="7">
                  <c:v>40014</c:v>
                </c:pt>
                <c:pt idx="8">
                  <c:v>36924</c:v>
                </c:pt>
                <c:pt idx="9">
                  <c:v>35030</c:v>
                </c:pt>
                <c:pt idx="10">
                  <c:v>194954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70548242538386"/>
                  <c:y val="1.5384801037801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7921366699391717E-2"/>
                  <c:y val="-5.0504480043442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486933408133143"/>
                  <c:y val="-0.12163960539415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7.2847268137284427E-2"/>
                  <c:y val="-7.36165565511208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4.7908209947039065E-2"/>
                  <c:y val="-9.6142395993604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414644734293709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4785838793051631"/>
                  <c:y val="-0.106620568980601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6.1580279564291095E-2"/>
                  <c:y val="-2.701300268500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4639658592294281E-2"/>
                  <c:y val="-1.7802033366518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68"/>
                      <c:h val="8.4490542130509536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雑穀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112947</c:v>
                </c:pt>
                <c:pt idx="1">
                  <c:v>88348</c:v>
                </c:pt>
                <c:pt idx="2">
                  <c:v>60472</c:v>
                </c:pt>
                <c:pt idx="3">
                  <c:v>81427</c:v>
                </c:pt>
                <c:pt idx="4">
                  <c:v>69520</c:v>
                </c:pt>
                <c:pt idx="5">
                  <c:v>56859</c:v>
                </c:pt>
                <c:pt idx="6">
                  <c:v>51909</c:v>
                </c:pt>
                <c:pt idx="7">
                  <c:v>17505</c:v>
                </c:pt>
                <c:pt idx="8">
                  <c:v>35731</c:v>
                </c:pt>
                <c:pt idx="9">
                  <c:v>40885</c:v>
                </c:pt>
                <c:pt idx="10" formatCode="#,##0_);[Red]\(#,##0\)">
                  <c:v>190958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50" t="s">
        <v>163</v>
      </c>
      <c r="B2" s="551"/>
      <c r="C2" s="551"/>
      <c r="D2" s="551"/>
      <c r="E2" s="551"/>
      <c r="F2" s="551"/>
      <c r="G2" s="551"/>
      <c r="H2" s="552"/>
    </row>
    <row r="3" spans="1:8" ht="30" customHeight="1">
      <c r="A3" s="553"/>
      <c r="B3" s="551"/>
      <c r="C3" s="551"/>
      <c r="D3" s="551"/>
      <c r="E3" s="551"/>
      <c r="F3" s="551"/>
      <c r="G3" s="551"/>
      <c r="H3" s="552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164</v>
      </c>
      <c r="C6" s="329"/>
      <c r="D6" s="330" t="s">
        <v>165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166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167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168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2">
        <v>4</v>
      </c>
      <c r="C13" s="334"/>
      <c r="D13" s="331" t="s">
        <v>169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170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171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172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173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174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175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176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177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178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179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180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105</v>
      </c>
      <c r="E35" s="359" t="s">
        <v>181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182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183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4" t="s">
        <v>184</v>
      </c>
      <c r="B42" s="555"/>
      <c r="C42" s="555"/>
      <c r="D42" s="555"/>
      <c r="E42" s="555"/>
      <c r="F42" s="555"/>
      <c r="G42" s="555"/>
      <c r="H42" s="556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J57" sqref="J57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3"/>
      <c r="B1" s="574"/>
      <c r="C1" s="574"/>
      <c r="D1" s="574"/>
      <c r="E1" s="574"/>
      <c r="F1" s="574"/>
      <c r="G1" s="574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221</v>
      </c>
      <c r="D21" s="74" t="s">
        <v>209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23440</v>
      </c>
      <c r="D22" s="9">
        <v>8694</v>
      </c>
      <c r="E22" s="109">
        <v>171.2</v>
      </c>
      <c r="F22" s="41">
        <f>SUM(C22/D22*100)</f>
        <v>269.61122613296527</v>
      </c>
      <c r="G22" s="96"/>
    </row>
    <row r="23" spans="1:9">
      <c r="A23" s="95">
        <v>2</v>
      </c>
      <c r="B23" s="7" t="s">
        <v>85</v>
      </c>
      <c r="C23" s="9">
        <v>17307</v>
      </c>
      <c r="D23" s="9">
        <v>18634</v>
      </c>
      <c r="E23" s="109">
        <v>87.4</v>
      </c>
      <c r="F23" s="41">
        <f>SUM(C23/D23*100)</f>
        <v>92.878608994311477</v>
      </c>
      <c r="G23" s="96"/>
    </row>
    <row r="24" spans="1:9">
      <c r="A24" s="95">
        <v>3</v>
      </c>
      <c r="B24" s="7" t="s">
        <v>154</v>
      </c>
      <c r="C24" s="9">
        <v>10368</v>
      </c>
      <c r="D24" s="9">
        <v>11098</v>
      </c>
      <c r="E24" s="109">
        <v>101.2</v>
      </c>
      <c r="F24" s="41">
        <f t="shared" ref="F24:F32" si="0">SUM(C24/D24*100)</f>
        <v>93.422238241124518</v>
      </c>
      <c r="G24" s="96"/>
    </row>
    <row r="25" spans="1:9">
      <c r="A25" s="95">
        <v>4</v>
      </c>
      <c r="B25" s="7" t="s">
        <v>215</v>
      </c>
      <c r="C25" s="9">
        <v>6704</v>
      </c>
      <c r="D25" s="9">
        <v>4436</v>
      </c>
      <c r="E25" s="109">
        <v>99.4</v>
      </c>
      <c r="F25" s="41">
        <f t="shared" si="0"/>
        <v>151.12714156898107</v>
      </c>
      <c r="G25" s="96"/>
    </row>
    <row r="26" spans="1:9" ht="13.5" customHeight="1">
      <c r="A26" s="95">
        <v>5</v>
      </c>
      <c r="B26" s="7" t="s">
        <v>115</v>
      </c>
      <c r="C26" s="9">
        <v>5574</v>
      </c>
      <c r="D26" s="6">
        <v>4877</v>
      </c>
      <c r="E26" s="109">
        <v>91</v>
      </c>
      <c r="F26" s="41">
        <f t="shared" si="0"/>
        <v>114.29157268812796</v>
      </c>
      <c r="G26" s="96"/>
    </row>
    <row r="27" spans="1:9" ht="13.5" customHeight="1">
      <c r="A27" s="95">
        <v>6</v>
      </c>
      <c r="B27" s="7" t="s">
        <v>116</v>
      </c>
      <c r="C27" s="9">
        <v>5079</v>
      </c>
      <c r="D27" s="9">
        <v>4530</v>
      </c>
      <c r="E27" s="109">
        <v>107.5</v>
      </c>
      <c r="F27" s="41">
        <f t="shared" si="0"/>
        <v>112.11920529801324</v>
      </c>
      <c r="G27" s="96"/>
    </row>
    <row r="28" spans="1:9" ht="13.5" customHeight="1">
      <c r="A28" s="95">
        <v>7</v>
      </c>
      <c r="B28" s="7" t="s">
        <v>106</v>
      </c>
      <c r="C28" s="101">
        <v>4039</v>
      </c>
      <c r="D28" s="101">
        <v>4297</v>
      </c>
      <c r="E28" s="109">
        <v>100.7</v>
      </c>
      <c r="F28" s="41">
        <f t="shared" si="0"/>
        <v>93.995811030951828</v>
      </c>
      <c r="G28" s="96"/>
    </row>
    <row r="29" spans="1:9" ht="13.5" customHeight="1">
      <c r="A29" s="95">
        <v>8</v>
      </c>
      <c r="B29" s="7" t="s">
        <v>87</v>
      </c>
      <c r="C29" s="101">
        <v>3148</v>
      </c>
      <c r="D29" s="101">
        <v>2728</v>
      </c>
      <c r="E29" s="109">
        <v>112.1</v>
      </c>
      <c r="F29" s="41">
        <f t="shared" si="0"/>
        <v>115.3958944281525</v>
      </c>
      <c r="G29" s="96"/>
    </row>
    <row r="30" spans="1:9" ht="13.5" customHeight="1">
      <c r="A30" s="95">
        <v>9</v>
      </c>
      <c r="B30" s="7" t="s">
        <v>109</v>
      </c>
      <c r="C30" s="101">
        <v>3101</v>
      </c>
      <c r="D30" s="101">
        <v>2464</v>
      </c>
      <c r="E30" s="109">
        <v>85.5</v>
      </c>
      <c r="F30" s="41">
        <f t="shared" si="0"/>
        <v>125.85227272727273</v>
      </c>
      <c r="G30" s="96"/>
    </row>
    <row r="31" spans="1:9" ht="13.5" customHeight="1" thickBot="1">
      <c r="A31" s="97">
        <v>10</v>
      </c>
      <c r="B31" s="7" t="s">
        <v>88</v>
      </c>
      <c r="C31" s="98">
        <v>3054</v>
      </c>
      <c r="D31" s="98">
        <v>3112</v>
      </c>
      <c r="E31" s="110">
        <v>98.9</v>
      </c>
      <c r="F31" s="41">
        <f t="shared" si="0"/>
        <v>98.136246786632384</v>
      </c>
      <c r="G31" s="99"/>
    </row>
    <row r="32" spans="1:9" ht="13.5" customHeight="1" thickBot="1">
      <c r="A32" s="80"/>
      <c r="B32" s="81" t="s">
        <v>59</v>
      </c>
      <c r="C32" s="82">
        <v>94372</v>
      </c>
      <c r="D32" s="82">
        <v>78508</v>
      </c>
      <c r="E32" s="83">
        <v>107.1</v>
      </c>
      <c r="F32" s="107">
        <f t="shared" si="0"/>
        <v>120.20685789983186</v>
      </c>
      <c r="G32" s="121">
        <v>72.599999999999994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221</v>
      </c>
      <c r="D53" s="74" t="s">
        <v>209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114586</v>
      </c>
      <c r="D54" s="9">
        <v>105444</v>
      </c>
      <c r="E54" s="41">
        <v>97.4</v>
      </c>
      <c r="F54" s="41">
        <f t="shared" ref="F54:F64" si="1">SUM(C54/D54*100)</f>
        <v>108.67000493152763</v>
      </c>
      <c r="G54" s="96"/>
      <c r="K54" s="325"/>
    </row>
    <row r="55" spans="1:11">
      <c r="A55" s="95">
        <v>2</v>
      </c>
      <c r="B55" s="302" t="s">
        <v>110</v>
      </c>
      <c r="C55" s="9">
        <v>20948</v>
      </c>
      <c r="D55" s="9">
        <v>16177</v>
      </c>
      <c r="E55" s="41">
        <v>96.5</v>
      </c>
      <c r="F55" s="41">
        <f t="shared" si="1"/>
        <v>129.49248933671262</v>
      </c>
      <c r="G55" s="96"/>
    </row>
    <row r="56" spans="1:11">
      <c r="A56" s="95">
        <v>3</v>
      </c>
      <c r="B56" s="302" t="s">
        <v>116</v>
      </c>
      <c r="C56" s="9">
        <v>19767</v>
      </c>
      <c r="D56" s="9">
        <v>19088</v>
      </c>
      <c r="E56" s="41">
        <v>94.4</v>
      </c>
      <c r="F56" s="41">
        <f t="shared" si="1"/>
        <v>103.55720871751886</v>
      </c>
      <c r="G56" s="96"/>
    </row>
    <row r="57" spans="1:11">
      <c r="A57" s="95">
        <v>4</v>
      </c>
      <c r="B57" s="302" t="s">
        <v>108</v>
      </c>
      <c r="C57" s="9">
        <v>18377</v>
      </c>
      <c r="D57" s="9">
        <v>11273</v>
      </c>
      <c r="E57" s="461">
        <v>119</v>
      </c>
      <c r="F57" s="41">
        <f t="shared" si="1"/>
        <v>163.01783021378515</v>
      </c>
      <c r="G57" s="96"/>
    </row>
    <row r="58" spans="1:11">
      <c r="A58" s="95">
        <v>5</v>
      </c>
      <c r="B58" s="302" t="s">
        <v>87</v>
      </c>
      <c r="C58" s="9">
        <v>13370</v>
      </c>
      <c r="D58" s="9">
        <v>12183</v>
      </c>
      <c r="E58" s="41">
        <v>101.8</v>
      </c>
      <c r="F58" s="230">
        <f t="shared" si="1"/>
        <v>109.74308462611837</v>
      </c>
      <c r="G58" s="96"/>
    </row>
    <row r="59" spans="1:11">
      <c r="A59" s="95">
        <v>6</v>
      </c>
      <c r="B59" s="302" t="s">
        <v>115</v>
      </c>
      <c r="C59" s="9">
        <v>12374</v>
      </c>
      <c r="D59" s="9">
        <v>12972</v>
      </c>
      <c r="E59" s="41">
        <v>109.4</v>
      </c>
      <c r="F59" s="41">
        <f t="shared" si="1"/>
        <v>95.39007092198581</v>
      </c>
      <c r="G59" s="96"/>
    </row>
    <row r="60" spans="1:11">
      <c r="A60" s="95">
        <v>7</v>
      </c>
      <c r="B60" s="302" t="s">
        <v>88</v>
      </c>
      <c r="C60" s="9">
        <v>10826</v>
      </c>
      <c r="D60" s="9">
        <v>13419</v>
      </c>
      <c r="E60" s="142">
        <v>111.4</v>
      </c>
      <c r="F60" s="41">
        <f t="shared" si="1"/>
        <v>80.676652507638423</v>
      </c>
      <c r="G60" s="96"/>
    </row>
    <row r="61" spans="1:11">
      <c r="A61" s="95">
        <v>8</v>
      </c>
      <c r="B61" s="302" t="s">
        <v>109</v>
      </c>
      <c r="C61" s="9">
        <v>9571</v>
      </c>
      <c r="D61" s="9">
        <v>11084</v>
      </c>
      <c r="E61" s="41">
        <v>96.8</v>
      </c>
      <c r="F61" s="41">
        <f t="shared" si="1"/>
        <v>86.349693251533751</v>
      </c>
      <c r="G61" s="96"/>
    </row>
    <row r="62" spans="1:11">
      <c r="A62" s="95">
        <v>9</v>
      </c>
      <c r="B62" s="302" t="s">
        <v>162</v>
      </c>
      <c r="C62" s="9">
        <v>7508</v>
      </c>
      <c r="D62" s="9">
        <v>5735</v>
      </c>
      <c r="E62" s="41">
        <v>102.9</v>
      </c>
      <c r="F62" s="41">
        <f t="shared" si="1"/>
        <v>130.91543156059285</v>
      </c>
      <c r="G62" s="96"/>
    </row>
    <row r="63" spans="1:11" ht="14.25" thickBot="1">
      <c r="A63" s="100">
        <v>10</v>
      </c>
      <c r="B63" s="302" t="s">
        <v>106</v>
      </c>
      <c r="C63" s="101">
        <v>4648</v>
      </c>
      <c r="D63" s="101">
        <v>3348</v>
      </c>
      <c r="E63" s="102">
        <v>273.3</v>
      </c>
      <c r="F63" s="41">
        <f t="shared" si="1"/>
        <v>138.82915173237754</v>
      </c>
      <c r="G63" s="104"/>
      <c r="H63" s="21"/>
    </row>
    <row r="64" spans="1:11" ht="14.25" thickBot="1">
      <c r="A64" s="80"/>
      <c r="B64" s="105" t="s">
        <v>62</v>
      </c>
      <c r="C64" s="106">
        <v>245131</v>
      </c>
      <c r="D64" s="106">
        <v>221480</v>
      </c>
      <c r="E64" s="107">
        <v>101.9</v>
      </c>
      <c r="F64" s="298">
        <f t="shared" si="1"/>
        <v>110.67861657937512</v>
      </c>
      <c r="G64" s="121">
        <v>61.5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I9" sqref="I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221</v>
      </c>
      <c r="D21" s="74" t="s">
        <v>209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77559</v>
      </c>
      <c r="D22" s="9">
        <v>72672</v>
      </c>
      <c r="E22" s="41">
        <v>102.8</v>
      </c>
      <c r="F22" s="41">
        <f>SUM(C22/D22*100)</f>
        <v>106.72473579920741</v>
      </c>
      <c r="G22" s="96"/>
    </row>
    <row r="23" spans="1:11">
      <c r="A23" s="28">
        <v>2</v>
      </c>
      <c r="B23" s="302" t="s">
        <v>228</v>
      </c>
      <c r="C23" s="9">
        <v>44496</v>
      </c>
      <c r="D23" s="9">
        <v>39396</v>
      </c>
      <c r="E23" s="41">
        <v>202</v>
      </c>
      <c r="F23" s="41">
        <f t="shared" ref="F23:F32" si="0">SUM(C23/D23*100)</f>
        <v>112.94547669814195</v>
      </c>
      <c r="G23" s="96"/>
    </row>
    <row r="24" spans="1:11" ht="13.5" customHeight="1">
      <c r="A24" s="28">
        <v>3</v>
      </c>
      <c r="B24" s="302" t="s">
        <v>216</v>
      </c>
      <c r="C24" s="9">
        <v>41737</v>
      </c>
      <c r="D24" s="9">
        <v>48769</v>
      </c>
      <c r="E24" s="66">
        <v>119.3</v>
      </c>
      <c r="F24" s="41">
        <f t="shared" si="0"/>
        <v>85.581004326518894</v>
      </c>
      <c r="G24" s="96"/>
    </row>
    <row r="25" spans="1:11">
      <c r="A25" s="28">
        <v>4</v>
      </c>
      <c r="B25" s="302" t="s">
        <v>106</v>
      </c>
      <c r="C25" s="9">
        <v>34987</v>
      </c>
      <c r="D25" s="9">
        <v>40218</v>
      </c>
      <c r="E25" s="41">
        <v>96.2</v>
      </c>
      <c r="F25" s="41">
        <f t="shared" si="0"/>
        <v>86.993386046049039</v>
      </c>
      <c r="G25" s="96"/>
    </row>
    <row r="26" spans="1:11">
      <c r="A26" s="28">
        <v>5</v>
      </c>
      <c r="B26" s="302" t="s">
        <v>116</v>
      </c>
      <c r="C26" s="9">
        <v>25353</v>
      </c>
      <c r="D26" s="9">
        <v>27066</v>
      </c>
      <c r="E26" s="41">
        <v>97.4</v>
      </c>
      <c r="F26" s="41">
        <f t="shared" si="0"/>
        <v>93.671026379960097</v>
      </c>
      <c r="G26" s="96"/>
    </row>
    <row r="27" spans="1:11" ht="13.5" customHeight="1">
      <c r="A27" s="28">
        <v>6</v>
      </c>
      <c r="B27" s="302" t="s">
        <v>88</v>
      </c>
      <c r="C27" s="9">
        <v>20195</v>
      </c>
      <c r="D27" s="9">
        <v>17526</v>
      </c>
      <c r="E27" s="41">
        <v>101.9</v>
      </c>
      <c r="F27" s="41">
        <f t="shared" si="0"/>
        <v>115.22880292137397</v>
      </c>
      <c r="G27" s="96"/>
      <c r="K27" t="s">
        <v>198</v>
      </c>
    </row>
    <row r="28" spans="1:11" ht="13.5" customHeight="1">
      <c r="A28" s="28">
        <v>7</v>
      </c>
      <c r="B28" s="302" t="s">
        <v>85</v>
      </c>
      <c r="C28" s="9">
        <v>19860</v>
      </c>
      <c r="D28" s="9">
        <v>12792</v>
      </c>
      <c r="E28" s="451">
        <v>90.2</v>
      </c>
      <c r="F28" s="230">
        <f t="shared" si="0"/>
        <v>155.25328330206378</v>
      </c>
      <c r="G28" s="96"/>
    </row>
    <row r="29" spans="1:11">
      <c r="A29" s="28">
        <v>8</v>
      </c>
      <c r="B29" s="302" t="s">
        <v>155</v>
      </c>
      <c r="C29" s="9">
        <v>18267</v>
      </c>
      <c r="D29" s="9">
        <v>23763</v>
      </c>
      <c r="E29" s="41">
        <v>92.4</v>
      </c>
      <c r="F29" s="41">
        <f t="shared" si="0"/>
        <v>76.871607120313087</v>
      </c>
      <c r="G29" s="96"/>
    </row>
    <row r="30" spans="1:11">
      <c r="A30" s="28">
        <v>9</v>
      </c>
      <c r="B30" s="302" t="s">
        <v>110</v>
      </c>
      <c r="C30" s="9">
        <v>17432</v>
      </c>
      <c r="D30" s="9">
        <v>17454</v>
      </c>
      <c r="E30" s="41">
        <v>98</v>
      </c>
      <c r="F30" s="230">
        <f t="shared" si="0"/>
        <v>99.873954394408159</v>
      </c>
      <c r="G30" s="96"/>
    </row>
    <row r="31" spans="1:11" ht="14.25" thickBot="1">
      <c r="A31" s="108">
        <v>10</v>
      </c>
      <c r="B31" s="302" t="s">
        <v>87</v>
      </c>
      <c r="C31" s="101">
        <v>15844</v>
      </c>
      <c r="D31" s="101">
        <v>14699</v>
      </c>
      <c r="E31" s="102">
        <v>99.5</v>
      </c>
      <c r="F31" s="102">
        <f t="shared" si="0"/>
        <v>107.78964555411932</v>
      </c>
      <c r="G31" s="104"/>
    </row>
    <row r="32" spans="1:11" ht="14.25" thickBot="1">
      <c r="A32" s="80"/>
      <c r="B32" s="81" t="s">
        <v>64</v>
      </c>
      <c r="C32" s="82">
        <v>404329</v>
      </c>
      <c r="D32" s="82">
        <v>400868</v>
      </c>
      <c r="E32" s="85">
        <v>106</v>
      </c>
      <c r="F32" s="107">
        <f t="shared" si="0"/>
        <v>100.86337647305348</v>
      </c>
      <c r="G32" s="121">
        <v>51.2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221</v>
      </c>
      <c r="D53" s="74" t="s">
        <v>209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28" t="s">
        <v>88</v>
      </c>
      <c r="C54" s="9">
        <v>36389</v>
      </c>
      <c r="D54" s="9">
        <v>30656</v>
      </c>
      <c r="E54" s="109">
        <v>102.5</v>
      </c>
      <c r="F54" s="41">
        <f>SUM(C54/D54*100)</f>
        <v>118.70106993736952</v>
      </c>
      <c r="G54" s="96"/>
    </row>
    <row r="55" spans="1:8">
      <c r="A55" s="95">
        <v>2</v>
      </c>
      <c r="B55" s="7" t="s">
        <v>85</v>
      </c>
      <c r="C55" s="9">
        <v>6461</v>
      </c>
      <c r="D55" s="9">
        <v>3513</v>
      </c>
      <c r="E55" s="109">
        <v>79.400000000000006</v>
      </c>
      <c r="F55" s="41">
        <f t="shared" ref="F55:F64" si="1">SUM(C55/D55*100)</f>
        <v>183.9168801594079</v>
      </c>
      <c r="G55" s="96"/>
    </row>
    <row r="56" spans="1:8">
      <c r="A56" s="95">
        <v>3</v>
      </c>
      <c r="B56" s="302" t="s">
        <v>108</v>
      </c>
      <c r="C56" s="9">
        <v>6224</v>
      </c>
      <c r="D56" s="9">
        <v>811</v>
      </c>
      <c r="E56" s="109">
        <v>141.69999999999999</v>
      </c>
      <c r="F56" s="41">
        <f t="shared" si="1"/>
        <v>767.44759556103577</v>
      </c>
      <c r="G56" s="96"/>
    </row>
    <row r="57" spans="1:8">
      <c r="A57" s="95">
        <v>4</v>
      </c>
      <c r="B57" s="302" t="s">
        <v>116</v>
      </c>
      <c r="C57" s="9">
        <v>3310</v>
      </c>
      <c r="D57" s="9">
        <v>1489</v>
      </c>
      <c r="E57" s="109">
        <v>493.3</v>
      </c>
      <c r="F57" s="41">
        <f t="shared" si="1"/>
        <v>222.29684351914037</v>
      </c>
      <c r="G57" s="96"/>
      <c r="H57" s="63"/>
    </row>
    <row r="58" spans="1:8">
      <c r="A58" s="95">
        <v>5</v>
      </c>
      <c r="B58" s="302" t="s">
        <v>114</v>
      </c>
      <c r="C58" s="9">
        <v>1913</v>
      </c>
      <c r="D58" s="9">
        <v>1327</v>
      </c>
      <c r="E58" s="70">
        <v>76.099999999999994</v>
      </c>
      <c r="F58" s="41">
        <f t="shared" si="1"/>
        <v>144.15975885455916</v>
      </c>
      <c r="G58" s="96"/>
    </row>
    <row r="59" spans="1:8">
      <c r="A59" s="95">
        <v>6</v>
      </c>
      <c r="B59" s="302" t="s">
        <v>155</v>
      </c>
      <c r="C59" s="9">
        <v>1496</v>
      </c>
      <c r="D59" s="9">
        <v>1293</v>
      </c>
      <c r="E59" s="109">
        <v>91.8</v>
      </c>
      <c r="F59" s="41">
        <f t="shared" si="1"/>
        <v>115.6999226604795</v>
      </c>
      <c r="G59" s="96"/>
    </row>
    <row r="60" spans="1:8">
      <c r="A60" s="95">
        <v>7</v>
      </c>
      <c r="B60" s="302" t="s">
        <v>106</v>
      </c>
      <c r="C60" s="9">
        <v>1094</v>
      </c>
      <c r="D60" s="9">
        <v>1072</v>
      </c>
      <c r="E60" s="109">
        <v>97.9</v>
      </c>
      <c r="F60" s="41">
        <f t="shared" si="1"/>
        <v>102.05223880597015</v>
      </c>
      <c r="G60" s="96"/>
    </row>
    <row r="61" spans="1:8">
      <c r="A61" s="95">
        <v>8</v>
      </c>
      <c r="B61" s="302" t="s">
        <v>233</v>
      </c>
      <c r="C61" s="9">
        <v>844</v>
      </c>
      <c r="D61" s="9">
        <v>804</v>
      </c>
      <c r="E61" s="109">
        <v>142.6</v>
      </c>
      <c r="F61" s="41">
        <f t="shared" si="1"/>
        <v>104.97512437810946</v>
      </c>
      <c r="G61" s="96"/>
    </row>
    <row r="62" spans="1:8">
      <c r="A62" s="95">
        <v>9</v>
      </c>
      <c r="B62" s="302" t="s">
        <v>215</v>
      </c>
      <c r="C62" s="9">
        <v>779</v>
      </c>
      <c r="D62" s="9">
        <v>649</v>
      </c>
      <c r="E62" s="109">
        <v>112.4</v>
      </c>
      <c r="F62" s="230">
        <f t="shared" si="1"/>
        <v>120.03081664098613</v>
      </c>
      <c r="G62" s="96"/>
    </row>
    <row r="63" spans="1:8" ht="14.25" thickBot="1">
      <c r="A63" s="97">
        <v>10</v>
      </c>
      <c r="B63" s="302" t="s">
        <v>115</v>
      </c>
      <c r="C63" s="98">
        <v>592</v>
      </c>
      <c r="D63" s="98">
        <v>2770</v>
      </c>
      <c r="E63" s="110">
        <v>92.2</v>
      </c>
      <c r="F63" s="41">
        <f t="shared" si="1"/>
        <v>21.371841155234659</v>
      </c>
      <c r="G63" s="99"/>
    </row>
    <row r="64" spans="1:8" ht="14.25" thickBot="1">
      <c r="A64" s="80"/>
      <c r="B64" s="81" t="s">
        <v>60</v>
      </c>
      <c r="C64" s="82">
        <v>61030</v>
      </c>
      <c r="D64" s="82">
        <v>46449</v>
      </c>
      <c r="E64" s="83">
        <v>105.9</v>
      </c>
      <c r="F64" s="107">
        <f t="shared" si="1"/>
        <v>131.39141854507096</v>
      </c>
      <c r="G64" s="121">
        <v>102.6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topLeftCell="A34"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221</v>
      </c>
      <c r="D20" s="74" t="s">
        <v>209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116</v>
      </c>
      <c r="C21" s="9">
        <v>26980</v>
      </c>
      <c r="D21" s="9">
        <v>38926</v>
      </c>
      <c r="E21" s="109">
        <v>85.9</v>
      </c>
      <c r="F21" s="41">
        <f t="shared" ref="F21:F31" si="0">SUM(C21/D21*100)</f>
        <v>69.311000359656788</v>
      </c>
      <c r="G21" s="96"/>
    </row>
    <row r="22" spans="1:7">
      <c r="A22" s="95">
        <v>2</v>
      </c>
      <c r="B22" s="302" t="s">
        <v>189</v>
      </c>
      <c r="C22" s="9">
        <v>16972</v>
      </c>
      <c r="D22" s="9">
        <v>17023</v>
      </c>
      <c r="E22" s="109">
        <v>100.3</v>
      </c>
      <c r="F22" s="41">
        <f t="shared" si="0"/>
        <v>99.700405333959935</v>
      </c>
      <c r="G22" s="96"/>
    </row>
    <row r="23" spans="1:7" ht="13.5" customHeight="1">
      <c r="A23" s="95">
        <v>3</v>
      </c>
      <c r="B23" s="302" t="s">
        <v>106</v>
      </c>
      <c r="C23" s="9">
        <v>15406</v>
      </c>
      <c r="D23" s="9">
        <v>15990</v>
      </c>
      <c r="E23" s="109">
        <v>106.9</v>
      </c>
      <c r="F23" s="41">
        <f t="shared" si="0"/>
        <v>96.347717323327075</v>
      </c>
      <c r="G23" s="96"/>
    </row>
    <row r="24" spans="1:7" ht="13.5" customHeight="1">
      <c r="A24" s="95">
        <v>4</v>
      </c>
      <c r="B24" s="302" t="s">
        <v>108</v>
      </c>
      <c r="C24" s="9">
        <v>13319</v>
      </c>
      <c r="D24" s="9">
        <v>19702</v>
      </c>
      <c r="E24" s="109">
        <v>62.7</v>
      </c>
      <c r="F24" s="41">
        <f t="shared" si="0"/>
        <v>67.602273880824285</v>
      </c>
      <c r="G24" s="96"/>
    </row>
    <row r="25" spans="1:7" ht="13.5" customHeight="1">
      <c r="A25" s="95">
        <v>5</v>
      </c>
      <c r="B25" s="302" t="s">
        <v>110</v>
      </c>
      <c r="C25" s="9">
        <v>8489</v>
      </c>
      <c r="D25" s="9">
        <v>8069</v>
      </c>
      <c r="E25" s="109">
        <v>101.7</v>
      </c>
      <c r="F25" s="41">
        <f t="shared" si="0"/>
        <v>105.20510596108564</v>
      </c>
      <c r="G25" s="96"/>
    </row>
    <row r="26" spans="1:7" ht="13.5" customHeight="1">
      <c r="A26" s="95">
        <v>6</v>
      </c>
      <c r="B26" s="302" t="s">
        <v>109</v>
      </c>
      <c r="C26" s="9">
        <v>7777</v>
      </c>
      <c r="D26" s="9">
        <v>7610</v>
      </c>
      <c r="E26" s="109">
        <v>98.4</v>
      </c>
      <c r="F26" s="230">
        <f t="shared" si="0"/>
        <v>102.19448094612351</v>
      </c>
      <c r="G26" s="96"/>
    </row>
    <row r="27" spans="1:7" ht="13.5" customHeight="1">
      <c r="A27" s="95">
        <v>7</v>
      </c>
      <c r="B27" s="302" t="s">
        <v>115</v>
      </c>
      <c r="C27" s="9">
        <v>5128</v>
      </c>
      <c r="D27" s="9">
        <v>5047</v>
      </c>
      <c r="E27" s="109">
        <v>103.6</v>
      </c>
      <c r="F27" s="230">
        <f t="shared" si="0"/>
        <v>101.60491381018426</v>
      </c>
      <c r="G27" s="96"/>
    </row>
    <row r="28" spans="1:7" ht="13.5" customHeight="1">
      <c r="A28" s="95">
        <v>8</v>
      </c>
      <c r="B28" s="302" t="s">
        <v>162</v>
      </c>
      <c r="C28" s="9">
        <v>5004</v>
      </c>
      <c r="D28" s="9">
        <v>3641</v>
      </c>
      <c r="E28" s="109">
        <v>100</v>
      </c>
      <c r="F28" s="41">
        <f t="shared" si="0"/>
        <v>137.43477066739905</v>
      </c>
      <c r="G28" s="96"/>
    </row>
    <row r="29" spans="1:7" ht="13.5" customHeight="1">
      <c r="A29" s="95">
        <v>9</v>
      </c>
      <c r="B29" s="302" t="s">
        <v>87</v>
      </c>
      <c r="C29" s="111">
        <v>4146</v>
      </c>
      <c r="D29" s="101">
        <v>4287</v>
      </c>
      <c r="E29" s="112">
        <v>99</v>
      </c>
      <c r="F29" s="41">
        <f t="shared" si="0"/>
        <v>96.710986703988794</v>
      </c>
      <c r="G29" s="96"/>
    </row>
    <row r="30" spans="1:7" ht="13.5" customHeight="1" thickBot="1">
      <c r="A30" s="100">
        <v>10</v>
      </c>
      <c r="B30" s="302" t="s">
        <v>111</v>
      </c>
      <c r="C30" s="101">
        <v>3638</v>
      </c>
      <c r="D30" s="101">
        <v>2752</v>
      </c>
      <c r="E30" s="112">
        <v>100</v>
      </c>
      <c r="F30" s="230">
        <f t="shared" si="0"/>
        <v>132.19476744186048</v>
      </c>
      <c r="G30" s="104"/>
    </row>
    <row r="31" spans="1:7" ht="13.5" customHeight="1" thickBot="1">
      <c r="A31" s="80"/>
      <c r="B31" s="81" t="s">
        <v>66</v>
      </c>
      <c r="C31" s="82">
        <v>122924</v>
      </c>
      <c r="D31" s="82">
        <v>139888</v>
      </c>
      <c r="E31" s="83">
        <v>91.6</v>
      </c>
      <c r="F31" s="107">
        <f t="shared" si="0"/>
        <v>87.87315566739106</v>
      </c>
      <c r="G31" s="121">
        <v>85.4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221</v>
      </c>
      <c r="D53" s="74" t="s">
        <v>209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84232</v>
      </c>
      <c r="D54" s="9">
        <v>76354</v>
      </c>
      <c r="E54" s="41">
        <v>100.2</v>
      </c>
      <c r="F54" s="41">
        <f t="shared" ref="F54:F64" si="1">SUM(C54/D54*100)</f>
        <v>110.31773057076251</v>
      </c>
      <c r="G54" s="96"/>
    </row>
    <row r="55" spans="1:7">
      <c r="A55" s="95">
        <v>2</v>
      </c>
      <c r="B55" s="302" t="s">
        <v>111</v>
      </c>
      <c r="C55" s="6">
        <v>27651</v>
      </c>
      <c r="D55" s="9">
        <v>33583</v>
      </c>
      <c r="E55" s="41">
        <v>99.5</v>
      </c>
      <c r="F55" s="41">
        <f t="shared" si="1"/>
        <v>82.336301104725607</v>
      </c>
      <c r="G55" s="96"/>
    </row>
    <row r="56" spans="1:7">
      <c r="A56" s="95">
        <v>3</v>
      </c>
      <c r="B56" s="302" t="s">
        <v>88</v>
      </c>
      <c r="C56" s="6">
        <v>23646</v>
      </c>
      <c r="D56" s="9">
        <v>20750</v>
      </c>
      <c r="E56" s="461">
        <v>100.7</v>
      </c>
      <c r="F56" s="41">
        <f t="shared" si="1"/>
        <v>113.95662650602409</v>
      </c>
      <c r="G56" s="96"/>
    </row>
    <row r="57" spans="1:7">
      <c r="A57" s="95">
        <v>4</v>
      </c>
      <c r="B57" s="302" t="s">
        <v>155</v>
      </c>
      <c r="C57" s="6">
        <v>23200</v>
      </c>
      <c r="D57" s="6">
        <v>19589</v>
      </c>
      <c r="E57" s="41">
        <v>108.5</v>
      </c>
      <c r="F57" s="41">
        <f t="shared" si="1"/>
        <v>118.43381489611518</v>
      </c>
      <c r="G57" s="96"/>
    </row>
    <row r="58" spans="1:7">
      <c r="A58" s="95">
        <v>5</v>
      </c>
      <c r="B58" s="302" t="s">
        <v>106</v>
      </c>
      <c r="C58" s="6">
        <v>22288</v>
      </c>
      <c r="D58" s="9">
        <v>29192</v>
      </c>
      <c r="E58" s="41">
        <v>94.2</v>
      </c>
      <c r="F58" s="41">
        <f t="shared" si="1"/>
        <v>76.349684845163054</v>
      </c>
      <c r="G58" s="96"/>
    </row>
    <row r="59" spans="1:7">
      <c r="A59" s="95">
        <v>6</v>
      </c>
      <c r="B59" s="302" t="s">
        <v>109</v>
      </c>
      <c r="C59" s="6">
        <v>20691</v>
      </c>
      <c r="D59" s="9">
        <v>16786</v>
      </c>
      <c r="E59" s="41">
        <v>107.7</v>
      </c>
      <c r="F59" s="41">
        <f t="shared" si="1"/>
        <v>123.26343381389253</v>
      </c>
      <c r="G59" s="96"/>
    </row>
    <row r="60" spans="1:7">
      <c r="A60" s="95">
        <v>7</v>
      </c>
      <c r="B60" s="302" t="s">
        <v>154</v>
      </c>
      <c r="C60" s="6">
        <v>16079</v>
      </c>
      <c r="D60" s="9">
        <v>11161</v>
      </c>
      <c r="E60" s="41">
        <v>102.6</v>
      </c>
      <c r="F60" s="41">
        <f t="shared" si="1"/>
        <v>144.06415195770987</v>
      </c>
      <c r="G60" s="96"/>
    </row>
    <row r="61" spans="1:7">
      <c r="A61" s="95">
        <v>8</v>
      </c>
      <c r="B61" s="302" t="s">
        <v>85</v>
      </c>
      <c r="C61" s="6">
        <v>13944</v>
      </c>
      <c r="D61" s="101">
        <v>12587</v>
      </c>
      <c r="E61" s="41">
        <v>102.4</v>
      </c>
      <c r="F61" s="41">
        <f t="shared" si="1"/>
        <v>110.7809644871693</v>
      </c>
      <c r="G61" s="96"/>
    </row>
    <row r="62" spans="1:7">
      <c r="A62" s="95">
        <v>9</v>
      </c>
      <c r="B62" s="302" t="s">
        <v>115</v>
      </c>
      <c r="C62" s="111">
        <v>12221</v>
      </c>
      <c r="D62" s="101">
        <v>14323</v>
      </c>
      <c r="E62" s="102">
        <v>92.1</v>
      </c>
      <c r="F62" s="41">
        <f t="shared" si="1"/>
        <v>85.324303567688332</v>
      </c>
      <c r="G62" s="96"/>
    </row>
    <row r="63" spans="1:7" ht="14.25" thickBot="1">
      <c r="A63" s="100">
        <v>10</v>
      </c>
      <c r="B63" s="302" t="s">
        <v>236</v>
      </c>
      <c r="C63" s="111">
        <v>11505</v>
      </c>
      <c r="D63" s="101">
        <v>9090</v>
      </c>
      <c r="E63" s="102">
        <v>121.6</v>
      </c>
      <c r="F63" s="102">
        <f t="shared" si="1"/>
        <v>126.56765676567656</v>
      </c>
      <c r="G63" s="104"/>
    </row>
    <row r="64" spans="1:7" ht="14.25" thickBot="1">
      <c r="A64" s="80"/>
      <c r="B64" s="81" t="s">
        <v>62</v>
      </c>
      <c r="C64" s="82">
        <v>311618</v>
      </c>
      <c r="D64" s="82">
        <v>295544</v>
      </c>
      <c r="E64" s="85">
        <v>103.4</v>
      </c>
      <c r="F64" s="107">
        <f t="shared" si="1"/>
        <v>105.43878407276075</v>
      </c>
      <c r="G64" s="121">
        <v>72.5</v>
      </c>
    </row>
    <row r="65" spans="4:9">
      <c r="D65" s="536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K71" sqref="K71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147</v>
      </c>
      <c r="O16" s="209" t="s">
        <v>149</v>
      </c>
    </row>
    <row r="17" spans="1:27" ht="11.1" customHeight="1">
      <c r="A17" s="10" t="s">
        <v>194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199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206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209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219</v>
      </c>
      <c r="B21" s="206">
        <v>67.599999999999994</v>
      </c>
      <c r="C21" s="206">
        <v>77.900000000000006</v>
      </c>
      <c r="D21" s="206">
        <v>84.6</v>
      </c>
      <c r="E21" s="206">
        <v>82.2</v>
      </c>
      <c r="F21" s="206">
        <v>73.400000000000006</v>
      </c>
      <c r="G21" s="206">
        <v>80.5</v>
      </c>
      <c r="H21" s="208">
        <v>83.7</v>
      </c>
      <c r="I21" s="206">
        <v>78.400000000000006</v>
      </c>
      <c r="J21" s="206">
        <v>74.3</v>
      </c>
      <c r="K21" s="206">
        <v>69.400000000000006</v>
      </c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148</v>
      </c>
      <c r="O41" s="209" t="s">
        <v>149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199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206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209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217</v>
      </c>
      <c r="B46" s="215">
        <v>80.8</v>
      </c>
      <c r="C46" s="215">
        <v>86.3</v>
      </c>
      <c r="D46" s="215">
        <v>91.5</v>
      </c>
      <c r="E46" s="215">
        <v>87</v>
      </c>
      <c r="F46" s="215">
        <v>86.6</v>
      </c>
      <c r="G46" s="215">
        <v>91.7</v>
      </c>
      <c r="H46" s="215">
        <v>91.2</v>
      </c>
      <c r="I46" s="215">
        <v>93.3</v>
      </c>
      <c r="J46" s="215">
        <v>88.1</v>
      </c>
      <c r="K46" s="215">
        <v>94.4</v>
      </c>
      <c r="L46" s="215"/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148</v>
      </c>
      <c r="O65" s="392" t="s">
        <v>149</v>
      </c>
    </row>
    <row r="66" spans="1:26" ht="11.1" customHeight="1">
      <c r="A66" s="10" t="s">
        <v>194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1">
        <v>104.3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199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1">
        <f>ROUND(N67/N66*100,1)</f>
        <v>96.5</v>
      </c>
      <c r="P67" s="23"/>
      <c r="Q67" s="483"/>
      <c r="R67" s="483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206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3"/>
      <c r="R68" s="483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209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3"/>
      <c r="R69" s="483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217</v>
      </c>
      <c r="B70" s="206">
        <v>83.3</v>
      </c>
      <c r="C70" s="206">
        <v>89.9</v>
      </c>
      <c r="D70" s="206">
        <v>92.2</v>
      </c>
      <c r="E70" s="206">
        <v>94.6</v>
      </c>
      <c r="F70" s="206">
        <v>84.8</v>
      </c>
      <c r="G70" s="206">
        <v>87.4</v>
      </c>
      <c r="H70" s="206">
        <v>91.8</v>
      </c>
      <c r="I70" s="206">
        <v>83.9</v>
      </c>
      <c r="J70" s="206">
        <v>84.7</v>
      </c>
      <c r="K70" s="206">
        <v>72.599999999999994</v>
      </c>
      <c r="L70" s="206"/>
      <c r="M70" s="207"/>
      <c r="N70" s="288"/>
      <c r="O70" s="284"/>
      <c r="P70" s="23"/>
      <c r="Q70" s="221"/>
      <c r="R70" s="484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K76" sqref="K76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147</v>
      </c>
      <c r="O18" s="283" t="s">
        <v>149</v>
      </c>
    </row>
    <row r="19" spans="1:18" ht="11.1" customHeight="1">
      <c r="A19" s="10" t="s">
        <v>194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199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206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209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217</v>
      </c>
      <c r="B23" s="215">
        <v>14.9</v>
      </c>
      <c r="C23" s="215">
        <v>13.1</v>
      </c>
      <c r="D23" s="215">
        <v>14.8</v>
      </c>
      <c r="E23" s="215">
        <v>13.9</v>
      </c>
      <c r="F23" s="215">
        <v>14.1</v>
      </c>
      <c r="G23" s="215">
        <v>13.1</v>
      </c>
      <c r="H23" s="215">
        <v>15.5</v>
      </c>
      <c r="I23" s="215">
        <v>12.9</v>
      </c>
      <c r="J23" s="215">
        <v>12.4</v>
      </c>
      <c r="K23" s="215">
        <v>15.2</v>
      </c>
      <c r="L23" s="215"/>
      <c r="M23" s="215"/>
      <c r="N23" s="289"/>
      <c r="O23" s="289"/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148</v>
      </c>
      <c r="O42" s="283" t="s">
        <v>149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199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206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209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217</v>
      </c>
      <c r="B47" s="215">
        <v>23.9</v>
      </c>
      <c r="C47" s="215">
        <v>23.5</v>
      </c>
      <c r="D47" s="215">
        <v>24.5</v>
      </c>
      <c r="E47" s="215">
        <v>24.1</v>
      </c>
      <c r="F47" s="215">
        <v>25.4</v>
      </c>
      <c r="G47" s="215">
        <v>25</v>
      </c>
      <c r="H47" s="215">
        <v>26.2</v>
      </c>
      <c r="I47" s="215">
        <v>25.1</v>
      </c>
      <c r="J47" s="215">
        <v>24.1</v>
      </c>
      <c r="K47" s="215">
        <v>24.5</v>
      </c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148</v>
      </c>
      <c r="O70" s="283" t="s">
        <v>149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199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206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3"/>
      <c r="R73" s="393"/>
    </row>
    <row r="74" spans="1:26" ht="11.1" customHeight="1">
      <c r="A74" s="10" t="s">
        <v>209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3"/>
      <c r="R74" s="393"/>
    </row>
    <row r="75" spans="1:26" ht="11.1" customHeight="1">
      <c r="A75" s="10" t="s">
        <v>217</v>
      </c>
      <c r="B75" s="206">
        <v>63.7</v>
      </c>
      <c r="C75" s="206">
        <v>56.1</v>
      </c>
      <c r="D75" s="206">
        <v>59.3</v>
      </c>
      <c r="E75" s="206">
        <v>58.2</v>
      </c>
      <c r="F75" s="206">
        <v>54.4</v>
      </c>
      <c r="G75" s="206">
        <v>52.5</v>
      </c>
      <c r="H75" s="206">
        <v>58.1</v>
      </c>
      <c r="I75" s="206">
        <v>52.2</v>
      </c>
      <c r="J75" s="206">
        <v>52.7</v>
      </c>
      <c r="K75" s="206">
        <v>61.5</v>
      </c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K89" sqref="K89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16" t="s">
        <v>149</v>
      </c>
      <c r="AA24" s="1"/>
    </row>
    <row r="25" spans="1:27" ht="11.1" customHeight="1">
      <c r="A25" s="10" t="s">
        <v>194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199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206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209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217</v>
      </c>
      <c r="B29" s="215">
        <v>18.600000000000001</v>
      </c>
      <c r="C29" s="215">
        <v>19.100000000000001</v>
      </c>
      <c r="D29" s="215">
        <v>19.899999999999999</v>
      </c>
      <c r="E29" s="215">
        <v>18.5</v>
      </c>
      <c r="F29" s="215">
        <v>19.8</v>
      </c>
      <c r="G29" s="215">
        <v>18</v>
      </c>
      <c r="H29" s="215">
        <v>20.6</v>
      </c>
      <c r="I29" s="215">
        <v>17.5</v>
      </c>
      <c r="J29" s="215">
        <v>17.100000000000001</v>
      </c>
      <c r="K29" s="215">
        <v>21.2</v>
      </c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6">
        <v>102.4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199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6">
        <f>ROUND(N55/N54*100,1)</f>
        <v>114.2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206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6">
        <f t="shared" ref="O56:O57" si="2">ROUND(N56/N55*100,1)</f>
        <v>95.5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209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6">
        <f t="shared" si="2"/>
        <v>105.6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217</v>
      </c>
      <c r="B58" s="215">
        <v>40.9</v>
      </c>
      <c r="C58" s="215">
        <v>42.3</v>
      </c>
      <c r="D58" s="215">
        <v>42.1</v>
      </c>
      <c r="E58" s="215">
        <v>37.9</v>
      </c>
      <c r="F58" s="215">
        <v>39.700000000000003</v>
      </c>
      <c r="G58" s="215">
        <v>38.4</v>
      </c>
      <c r="H58" s="215">
        <v>39.6</v>
      </c>
      <c r="I58" s="215">
        <v>39.299999999999997</v>
      </c>
      <c r="J58" s="215">
        <v>38.1</v>
      </c>
      <c r="K58" s="215">
        <v>40.4</v>
      </c>
      <c r="L58" s="215"/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</row>
    <row r="84" spans="1:18" s="212" customFormat="1" ht="11.1" customHeight="1">
      <c r="A84" s="10" t="s">
        <v>194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6">
        <v>96.7</v>
      </c>
      <c r="Q84" s="395"/>
      <c r="R84" s="395"/>
    </row>
    <row r="85" spans="1:18" s="212" customFormat="1" ht="11.1" customHeight="1">
      <c r="A85" s="10" t="s">
        <v>199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6">
        <f>ROUND(N85/N84*100,1)</f>
        <v>90.1</v>
      </c>
      <c r="Q85" s="395"/>
      <c r="R85" s="395"/>
    </row>
    <row r="86" spans="1:18" s="212" customFormat="1" ht="11.1" customHeight="1">
      <c r="A86" s="10" t="s">
        <v>206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6">
        <f t="shared" ref="O86:O87" si="4">ROUND(N86/N85*100,1)</f>
        <v>112.9</v>
      </c>
      <c r="Q86" s="395"/>
      <c r="R86" s="395"/>
    </row>
    <row r="87" spans="1:18" s="212" customFormat="1" ht="11.1" customHeight="1">
      <c r="A87" s="10" t="s">
        <v>209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6">
        <f t="shared" si="4"/>
        <v>98.5</v>
      </c>
      <c r="Q87" s="395"/>
      <c r="R87" s="395"/>
    </row>
    <row r="88" spans="1:18" ht="11.1" customHeight="1">
      <c r="A88" s="10" t="s">
        <v>217</v>
      </c>
      <c r="B88" s="206">
        <v>44.7</v>
      </c>
      <c r="C88" s="206">
        <v>44.2</v>
      </c>
      <c r="D88" s="206">
        <v>47.2</v>
      </c>
      <c r="E88" s="206">
        <v>51.4</v>
      </c>
      <c r="F88" s="206">
        <v>48.7</v>
      </c>
      <c r="G88" s="206">
        <v>47.7</v>
      </c>
      <c r="H88" s="208">
        <v>51.2</v>
      </c>
      <c r="I88" s="206">
        <v>44.5</v>
      </c>
      <c r="J88" s="206">
        <v>45.6</v>
      </c>
      <c r="K88" s="206">
        <v>51.2</v>
      </c>
      <c r="L88" s="206"/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502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Q76" sqref="Q76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199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206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0">
        <f>SUM(B27:M27)</f>
        <v>478.00000000000006</v>
      </c>
      <c r="O27" s="284">
        <f t="shared" ref="O27:O28" si="0">ROUND(N27/N26*100,1)</f>
        <v>101.6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209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0">
        <f>SUM(B28:M28)</f>
        <v>553.70000000000005</v>
      </c>
      <c r="O28" s="284">
        <f t="shared" si="0"/>
        <v>115.8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217</v>
      </c>
      <c r="B29" s="220">
        <v>46.8</v>
      </c>
      <c r="C29" s="220">
        <v>51.9</v>
      </c>
      <c r="D29" s="220">
        <v>48.4</v>
      </c>
      <c r="E29" s="220">
        <v>60.2</v>
      </c>
      <c r="F29" s="220">
        <v>52.3</v>
      </c>
      <c r="G29" s="220">
        <v>59.3</v>
      </c>
      <c r="H29" s="220">
        <v>66.7</v>
      </c>
      <c r="I29" s="220">
        <v>43.7</v>
      </c>
      <c r="J29" s="220">
        <v>73.5</v>
      </c>
      <c r="K29" s="220">
        <v>62.6</v>
      </c>
      <c r="L29" s="220"/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199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206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209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217</v>
      </c>
      <c r="B58" s="220">
        <v>54.8</v>
      </c>
      <c r="C58" s="220">
        <v>59.3</v>
      </c>
      <c r="D58" s="220">
        <v>58.7</v>
      </c>
      <c r="E58" s="220">
        <v>64.3</v>
      </c>
      <c r="F58" s="220">
        <v>57.2</v>
      </c>
      <c r="G58" s="220">
        <v>59.5</v>
      </c>
      <c r="H58" s="220">
        <v>57.8</v>
      </c>
      <c r="I58" s="220">
        <v>57.5</v>
      </c>
      <c r="J58" s="220">
        <v>57.6</v>
      </c>
      <c r="K58" s="220">
        <v>61</v>
      </c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199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206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209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217</v>
      </c>
      <c r="B88" s="15">
        <v>85.7</v>
      </c>
      <c r="C88" s="15">
        <v>87</v>
      </c>
      <c r="D88" s="15">
        <v>82.4</v>
      </c>
      <c r="E88" s="15">
        <v>93.3</v>
      </c>
      <c r="F88" s="15">
        <v>92</v>
      </c>
      <c r="G88" s="15">
        <v>99.6</v>
      </c>
      <c r="H88" s="15">
        <v>115.3</v>
      </c>
      <c r="I88" s="15">
        <v>76.099999999999994</v>
      </c>
      <c r="J88" s="15">
        <v>127.5</v>
      </c>
      <c r="K88" s="15">
        <v>102.6</v>
      </c>
      <c r="L88" s="15"/>
      <c r="M88" s="15"/>
      <c r="N88" s="288">
        <f>SUM(B88:M88)/12</f>
        <v>80.125</v>
      </c>
      <c r="O88" s="208">
        <f t="shared" si="2"/>
        <v>83.5</v>
      </c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1"/>
      <c r="D89" s="494"/>
    </row>
    <row r="90" spans="1:26" s="518" customFormat="1" ht="9.9499999999999993" customHeight="1">
      <c r="D90" s="49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K59" sqref="K59"/>
    </sheetView>
  </sheetViews>
  <sheetFormatPr defaultRowHeight="9.9499999999999993" customHeight="1"/>
  <cols>
    <col min="1" max="1" width="8" style="504" customWidth="1"/>
    <col min="2" max="13" width="6.125" style="504" customWidth="1"/>
    <col min="14" max="26" width="7.625" style="504" customWidth="1"/>
    <col min="27" max="16384" width="9" style="504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8" t="s">
        <v>194</v>
      </c>
      <c r="B25" s="489">
        <v>67.3</v>
      </c>
      <c r="C25" s="489">
        <v>73</v>
      </c>
      <c r="D25" s="489">
        <v>86.4</v>
      </c>
      <c r="E25" s="489">
        <v>89</v>
      </c>
      <c r="F25" s="489">
        <v>74.5</v>
      </c>
      <c r="G25" s="489">
        <v>91.5</v>
      </c>
      <c r="H25" s="489">
        <v>85.7</v>
      </c>
      <c r="I25" s="489">
        <v>83.3</v>
      </c>
      <c r="J25" s="489">
        <v>85</v>
      </c>
      <c r="K25" s="489">
        <v>90.2</v>
      </c>
      <c r="L25" s="489">
        <v>91.7</v>
      </c>
      <c r="M25" s="489">
        <v>82.4</v>
      </c>
      <c r="N25" s="289">
        <f>SUM(B25:M25)</f>
        <v>1000.0000000000001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8" t="s">
        <v>199</v>
      </c>
      <c r="B26" s="489">
        <v>65.8</v>
      </c>
      <c r="C26" s="489">
        <v>77.2</v>
      </c>
      <c r="D26" s="489">
        <v>98.6</v>
      </c>
      <c r="E26" s="489">
        <v>102.1</v>
      </c>
      <c r="F26" s="489">
        <v>107.9</v>
      </c>
      <c r="G26" s="489">
        <v>110.2</v>
      </c>
      <c r="H26" s="489">
        <v>110.1</v>
      </c>
      <c r="I26" s="489">
        <v>92.2</v>
      </c>
      <c r="J26" s="489">
        <v>93.8</v>
      </c>
      <c r="K26" s="489">
        <v>96.7</v>
      </c>
      <c r="L26" s="489">
        <v>111.1</v>
      </c>
      <c r="M26" s="489">
        <v>104.1</v>
      </c>
      <c r="N26" s="490">
        <f>SUM(B26:M26)</f>
        <v>1169.8</v>
      </c>
      <c r="O26" s="491">
        <f>ROUND(N26/N25*100,1)</f>
        <v>117</v>
      </c>
      <c r="P26" s="495"/>
      <c r="Q26" s="496"/>
      <c r="R26" s="496"/>
      <c r="S26" s="495"/>
      <c r="T26" s="495"/>
      <c r="U26" s="495"/>
      <c r="V26" s="495"/>
      <c r="W26" s="495"/>
      <c r="X26" s="495"/>
      <c r="Y26" s="495"/>
      <c r="Z26" s="495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8" t="s">
        <v>206</v>
      </c>
      <c r="B27" s="489">
        <v>86.4</v>
      </c>
      <c r="C27" s="489">
        <v>105.9</v>
      </c>
      <c r="D27" s="489">
        <v>115.8</v>
      </c>
      <c r="E27" s="489">
        <v>124.6</v>
      </c>
      <c r="F27" s="489">
        <v>121.9</v>
      </c>
      <c r="G27" s="489">
        <v>135.4</v>
      </c>
      <c r="H27" s="489">
        <v>137.80000000000001</v>
      </c>
      <c r="I27" s="489">
        <v>127</v>
      </c>
      <c r="J27" s="489">
        <v>126.1</v>
      </c>
      <c r="K27" s="489">
        <v>125.2</v>
      </c>
      <c r="L27" s="489">
        <v>122.8</v>
      </c>
      <c r="M27" s="489">
        <v>110</v>
      </c>
      <c r="N27" s="490">
        <f>SUM(B27:M27)</f>
        <v>1438.8999999999999</v>
      </c>
      <c r="O27" s="491">
        <f t="shared" ref="O27:O28" si="0">ROUND(N27/N26*100,1)</f>
        <v>123</v>
      </c>
      <c r="P27" s="495"/>
      <c r="Q27" s="496"/>
      <c r="R27" s="496"/>
      <c r="S27" s="495"/>
      <c r="T27" s="495"/>
      <c r="U27" s="495"/>
      <c r="V27" s="495"/>
      <c r="W27" s="495"/>
      <c r="X27" s="495"/>
      <c r="Y27" s="495"/>
      <c r="Z27" s="495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8" t="s">
        <v>209</v>
      </c>
      <c r="B28" s="489">
        <v>91</v>
      </c>
      <c r="C28" s="489">
        <v>88.5</v>
      </c>
      <c r="D28" s="489">
        <v>127.1</v>
      </c>
      <c r="E28" s="489">
        <v>123.6</v>
      </c>
      <c r="F28" s="489">
        <v>127.3</v>
      </c>
      <c r="G28" s="489">
        <v>123.9</v>
      </c>
      <c r="H28" s="489">
        <v>147.6</v>
      </c>
      <c r="I28" s="489">
        <v>123.9</v>
      </c>
      <c r="J28" s="489">
        <v>121.8</v>
      </c>
      <c r="K28" s="489">
        <v>131</v>
      </c>
      <c r="L28" s="489">
        <v>110.3</v>
      </c>
      <c r="M28" s="489">
        <v>106.5</v>
      </c>
      <c r="N28" s="490">
        <f>SUM(B28:M28)</f>
        <v>1422.5</v>
      </c>
      <c r="O28" s="491">
        <f t="shared" si="0"/>
        <v>98.9</v>
      </c>
      <c r="P28" s="495"/>
      <c r="Q28" s="496"/>
      <c r="R28" s="496"/>
      <c r="S28" s="495"/>
      <c r="T28" s="495"/>
      <c r="U28" s="495"/>
      <c r="V28" s="495"/>
      <c r="W28" s="495"/>
      <c r="X28" s="495"/>
      <c r="Y28" s="495"/>
      <c r="Z28" s="495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8" t="s">
        <v>217</v>
      </c>
      <c r="B29" s="489">
        <v>96.4</v>
      </c>
      <c r="C29" s="489">
        <v>100.8</v>
      </c>
      <c r="D29" s="489">
        <v>119.9</v>
      </c>
      <c r="E29" s="489">
        <v>122</v>
      </c>
      <c r="F29" s="489">
        <v>123.5</v>
      </c>
      <c r="G29" s="489">
        <v>126.2</v>
      </c>
      <c r="H29" s="489">
        <v>126.9</v>
      </c>
      <c r="I29" s="489">
        <v>97.5</v>
      </c>
      <c r="J29" s="489">
        <v>114.1</v>
      </c>
      <c r="K29" s="489">
        <v>104.1</v>
      </c>
      <c r="L29" s="489"/>
      <c r="M29" s="489"/>
      <c r="N29" s="490"/>
      <c r="O29" s="491"/>
      <c r="P29" s="495"/>
      <c r="Q29" s="497"/>
      <c r="R29" s="497"/>
      <c r="S29" s="495"/>
      <c r="T29" s="495"/>
      <c r="U29" s="495"/>
      <c r="V29" s="495"/>
      <c r="W29" s="495"/>
      <c r="X29" s="495"/>
      <c r="Y29" s="495"/>
      <c r="Z29" s="495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8"/>
      <c r="B53" s="499" t="s">
        <v>90</v>
      </c>
      <c r="C53" s="499" t="s">
        <v>91</v>
      </c>
      <c r="D53" s="499" t="s">
        <v>92</v>
      </c>
      <c r="E53" s="499" t="s">
        <v>93</v>
      </c>
      <c r="F53" s="499" t="s">
        <v>94</v>
      </c>
      <c r="G53" s="499" t="s">
        <v>95</v>
      </c>
      <c r="H53" s="499" t="s">
        <v>96</v>
      </c>
      <c r="I53" s="499" t="s">
        <v>97</v>
      </c>
      <c r="J53" s="499" t="s">
        <v>98</v>
      </c>
      <c r="K53" s="499" t="s">
        <v>99</v>
      </c>
      <c r="L53" s="499" t="s">
        <v>100</v>
      </c>
      <c r="M53" s="499" t="s">
        <v>101</v>
      </c>
      <c r="N53" s="500" t="s">
        <v>148</v>
      </c>
      <c r="O53" s="501" t="s">
        <v>150</v>
      </c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494"/>
      <c r="AB53" s="494"/>
      <c r="AC53" s="494"/>
      <c r="AD53" s="494"/>
      <c r="AE53" s="494"/>
      <c r="AF53" s="494"/>
      <c r="AG53" s="494"/>
      <c r="AH53" s="494"/>
      <c r="AI53" s="494"/>
      <c r="AJ53" s="494"/>
      <c r="AK53" s="494"/>
      <c r="AL53" s="494"/>
      <c r="AM53" s="494"/>
      <c r="AN53" s="494"/>
      <c r="AO53" s="494"/>
      <c r="AP53" s="494"/>
      <c r="AQ53" s="494"/>
      <c r="AR53" s="494"/>
      <c r="AS53" s="494"/>
      <c r="AT53" s="494"/>
      <c r="AU53" s="494"/>
      <c r="AV53" s="494"/>
    </row>
    <row r="54" spans="1:48" s="418" customFormat="1" ht="11.1" customHeight="1">
      <c r="A54" s="488" t="s">
        <v>194</v>
      </c>
      <c r="B54" s="489">
        <v>87.5</v>
      </c>
      <c r="C54" s="489">
        <v>86</v>
      </c>
      <c r="D54" s="489">
        <v>88.7</v>
      </c>
      <c r="E54" s="489">
        <v>92</v>
      </c>
      <c r="F54" s="489">
        <v>87.1</v>
      </c>
      <c r="G54" s="489">
        <v>88.8</v>
      </c>
      <c r="H54" s="489">
        <v>85.6</v>
      </c>
      <c r="I54" s="489">
        <v>85.8</v>
      </c>
      <c r="J54" s="489">
        <v>84.5</v>
      </c>
      <c r="K54" s="489">
        <v>89.5</v>
      </c>
      <c r="L54" s="489">
        <v>92.2</v>
      </c>
      <c r="M54" s="489">
        <v>85.7</v>
      </c>
      <c r="N54" s="490">
        <f>SUM(B54:M54)/12</f>
        <v>87.783333333333317</v>
      </c>
      <c r="O54" s="491">
        <v>98.6</v>
      </c>
      <c r="P54" s="492"/>
      <c r="Q54" s="493"/>
      <c r="R54" s="493"/>
      <c r="S54" s="492"/>
      <c r="T54" s="492"/>
      <c r="U54" s="492"/>
      <c r="V54" s="492"/>
      <c r="W54" s="492"/>
      <c r="X54" s="492"/>
      <c r="Y54" s="492"/>
      <c r="Z54" s="492"/>
      <c r="AA54" s="494"/>
      <c r="AB54" s="494"/>
      <c r="AC54" s="494"/>
      <c r="AD54" s="494"/>
      <c r="AE54" s="494"/>
      <c r="AF54" s="494"/>
      <c r="AG54" s="494"/>
      <c r="AH54" s="494"/>
      <c r="AI54" s="494"/>
      <c r="AJ54" s="494"/>
      <c r="AK54" s="494"/>
      <c r="AL54" s="494"/>
      <c r="AM54" s="494"/>
      <c r="AN54" s="494"/>
      <c r="AO54" s="494"/>
      <c r="AP54" s="494"/>
      <c r="AQ54" s="494"/>
      <c r="AR54" s="494"/>
      <c r="AS54" s="494"/>
      <c r="AT54" s="494"/>
      <c r="AU54" s="494"/>
      <c r="AV54" s="494"/>
    </row>
    <row r="55" spans="1:48" s="418" customFormat="1" ht="11.1" customHeight="1">
      <c r="A55" s="488" t="s">
        <v>199</v>
      </c>
      <c r="B55" s="489">
        <v>84</v>
      </c>
      <c r="C55" s="489">
        <v>84.8</v>
      </c>
      <c r="D55" s="489">
        <v>92.1</v>
      </c>
      <c r="E55" s="489">
        <v>91.6</v>
      </c>
      <c r="F55" s="489">
        <v>101.2</v>
      </c>
      <c r="G55" s="489">
        <v>98.3</v>
      </c>
      <c r="H55" s="489">
        <v>99.7</v>
      </c>
      <c r="I55" s="489">
        <v>93.7</v>
      </c>
      <c r="J55" s="489">
        <v>97.1</v>
      </c>
      <c r="K55" s="489">
        <v>93.4</v>
      </c>
      <c r="L55" s="489">
        <v>102.6</v>
      </c>
      <c r="M55" s="489">
        <v>94.6</v>
      </c>
      <c r="N55" s="490">
        <f>SUM(B55:M55)/12</f>
        <v>94.424999999999997</v>
      </c>
      <c r="O55" s="491">
        <f t="shared" ref="O55:O57" si="1">ROUND(N55/N54*100,1)</f>
        <v>107.6</v>
      </c>
      <c r="P55" s="492"/>
      <c r="Q55" s="493"/>
      <c r="R55" s="493"/>
      <c r="S55" s="492"/>
      <c r="T55" s="492"/>
      <c r="U55" s="492"/>
      <c r="V55" s="492"/>
      <c r="W55" s="492"/>
      <c r="X55" s="492"/>
      <c r="Y55" s="492"/>
      <c r="Z55" s="492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4"/>
      <c r="AL55" s="494"/>
      <c r="AM55" s="494"/>
      <c r="AN55" s="494"/>
      <c r="AO55" s="494"/>
      <c r="AP55" s="494"/>
      <c r="AQ55" s="494"/>
      <c r="AR55" s="494"/>
      <c r="AS55" s="494"/>
      <c r="AT55" s="494"/>
      <c r="AU55" s="494"/>
      <c r="AV55" s="494"/>
    </row>
    <row r="56" spans="1:48" s="418" customFormat="1" ht="11.1" customHeight="1">
      <c r="A56" s="10" t="s">
        <v>206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0">
        <f>SUM(B56:M56)/12</f>
        <v>118.075</v>
      </c>
      <c r="O56" s="491">
        <f t="shared" si="1"/>
        <v>125</v>
      </c>
      <c r="P56" s="492"/>
      <c r="Q56" s="493"/>
      <c r="R56" s="493"/>
      <c r="S56" s="492"/>
      <c r="T56" s="492"/>
      <c r="U56" s="492"/>
      <c r="V56" s="492"/>
      <c r="W56" s="492"/>
      <c r="X56" s="492"/>
      <c r="Y56" s="492"/>
      <c r="Z56" s="492"/>
      <c r="AA56" s="494"/>
    </row>
    <row r="57" spans="1:48" s="418" customFormat="1" ht="11.1" customHeight="1">
      <c r="A57" s="10" t="s">
        <v>209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0">
        <f>SUM(B57:M57)/12</f>
        <v>127.89999999999999</v>
      </c>
      <c r="O57" s="491">
        <f t="shared" si="1"/>
        <v>108.3</v>
      </c>
      <c r="P57" s="492"/>
      <c r="Q57" s="493"/>
      <c r="R57" s="493"/>
      <c r="S57" s="492"/>
      <c r="T57" s="492"/>
      <c r="U57" s="492"/>
      <c r="V57" s="492"/>
      <c r="W57" s="492"/>
      <c r="X57" s="492"/>
      <c r="Y57" s="492"/>
      <c r="Z57" s="492"/>
      <c r="AA57" s="494"/>
    </row>
    <row r="58" spans="1:48" s="212" customFormat="1" ht="11.1" customHeight="1">
      <c r="A58" s="10" t="s">
        <v>217</v>
      </c>
      <c r="B58" s="215">
        <v>114.1</v>
      </c>
      <c r="C58" s="215">
        <v>119.1</v>
      </c>
      <c r="D58" s="215">
        <v>126.2</v>
      </c>
      <c r="E58" s="215">
        <v>117.7</v>
      </c>
      <c r="F58" s="215">
        <v>126</v>
      </c>
      <c r="G58" s="215">
        <v>138.9</v>
      </c>
      <c r="H58" s="215">
        <v>146.19999999999999</v>
      </c>
      <c r="I58" s="215">
        <v>134.4</v>
      </c>
      <c r="J58" s="215">
        <v>134.19999999999999</v>
      </c>
      <c r="K58" s="215">
        <v>122.9</v>
      </c>
      <c r="L58" s="215"/>
      <c r="M58" s="215"/>
      <c r="N58" s="289"/>
      <c r="O58" s="491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194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199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206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209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217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>
        <v>85</v>
      </c>
      <c r="K88" s="208">
        <v>85.4</v>
      </c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topLeftCell="A10" workbookViewId="0">
      <selection activeCell="K58" sqref="K58"/>
    </sheetView>
  </sheetViews>
  <sheetFormatPr defaultRowHeight="9.9499999999999993" customHeight="1"/>
  <cols>
    <col min="1" max="1" width="8" style="503" customWidth="1"/>
    <col min="2" max="13" width="6.125" style="503" customWidth="1"/>
    <col min="14" max="26" width="7.625" style="503" customWidth="1"/>
    <col min="27" max="16384" width="9" style="503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194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199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206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0">
        <f>SUM(B27:M27)</f>
        <v>143.9</v>
      </c>
      <c r="O27" s="284">
        <f t="shared" ref="O27:O28" si="0">ROUND(N27/N26*100,1)</f>
        <v>123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209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217</v>
      </c>
      <c r="B29" s="215">
        <v>9.6</v>
      </c>
      <c r="C29" s="215">
        <v>10.1</v>
      </c>
      <c r="D29" s="215">
        <v>12</v>
      </c>
      <c r="E29" s="215">
        <v>12.2</v>
      </c>
      <c r="F29" s="215">
        <v>12.4</v>
      </c>
      <c r="G29" s="215">
        <v>12.6</v>
      </c>
      <c r="H29" s="215">
        <v>12.7</v>
      </c>
      <c r="I29" s="215">
        <v>9.8000000000000007</v>
      </c>
      <c r="J29" s="215">
        <v>11.4</v>
      </c>
      <c r="K29" s="215">
        <v>10.4</v>
      </c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148</v>
      </c>
      <c r="O53" s="209" t="s">
        <v>150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194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199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206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209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217</v>
      </c>
      <c r="B58" s="215">
        <v>11.4</v>
      </c>
      <c r="C58" s="215">
        <v>11.9</v>
      </c>
      <c r="D58" s="215">
        <v>12.6</v>
      </c>
      <c r="E58" s="215">
        <v>11.8</v>
      </c>
      <c r="F58" s="215">
        <v>12.6</v>
      </c>
      <c r="G58" s="215">
        <v>13.9</v>
      </c>
      <c r="H58" s="215">
        <v>14.6</v>
      </c>
      <c r="I58" s="215">
        <v>13.4</v>
      </c>
      <c r="J58" s="215">
        <v>13.4</v>
      </c>
      <c r="K58" s="215">
        <v>12.3</v>
      </c>
      <c r="L58" s="215"/>
      <c r="M58" s="215"/>
      <c r="N58" s="289"/>
      <c r="O58" s="284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194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199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206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209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217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>
        <v>85</v>
      </c>
      <c r="K88" s="208">
        <v>85.4</v>
      </c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topLeftCell="A40" workbookViewId="0">
      <selection activeCell="K89" sqref="K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3">
        <v>15.1</v>
      </c>
      <c r="N25" s="289">
        <f>SUM(B25:M25)</f>
        <v>181.09999999999997</v>
      </c>
      <c r="O25" s="284">
        <v>95.3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199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3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206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3">
        <v>15.7</v>
      </c>
      <c r="N27" s="391">
        <f>SUM(B27:M27)</f>
        <v>191</v>
      </c>
      <c r="O27" s="284">
        <f>SUM(N27/N26)*100</f>
        <v>108.83190883190881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209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3">
        <v>18.5</v>
      </c>
      <c r="N28" s="391">
        <f>SUM(B28:M28)</f>
        <v>202.7</v>
      </c>
      <c r="O28" s="284">
        <f>SUM(N28/N27)*100</f>
        <v>106.12565445026176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217</v>
      </c>
      <c r="B29" s="215">
        <v>20</v>
      </c>
      <c r="C29" s="215">
        <v>20.100000000000001</v>
      </c>
      <c r="D29" s="215">
        <v>21.2</v>
      </c>
      <c r="E29" s="215">
        <v>22.7</v>
      </c>
      <c r="F29" s="215">
        <v>21.8</v>
      </c>
      <c r="G29" s="215">
        <v>21.8</v>
      </c>
      <c r="H29" s="215">
        <v>23.4</v>
      </c>
      <c r="I29" s="215">
        <v>20.3</v>
      </c>
      <c r="J29" s="215">
        <v>23.3</v>
      </c>
      <c r="K29" s="215">
        <v>22.7</v>
      </c>
      <c r="L29" s="215"/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199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206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209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217</v>
      </c>
      <c r="B58" s="215">
        <v>29.9</v>
      </c>
      <c r="C58" s="215">
        <v>30.7</v>
      </c>
      <c r="D58" s="215">
        <v>30.6</v>
      </c>
      <c r="E58" s="215">
        <v>31.5</v>
      </c>
      <c r="F58" s="215">
        <v>30.7</v>
      </c>
      <c r="G58" s="215">
        <v>30.4</v>
      </c>
      <c r="H58" s="215">
        <v>31.2</v>
      </c>
      <c r="I58" s="215">
        <v>31.6</v>
      </c>
      <c r="J58" s="215">
        <v>30.1</v>
      </c>
      <c r="K58" s="215">
        <v>31.2</v>
      </c>
      <c r="L58" s="215"/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199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206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209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217</v>
      </c>
      <c r="B88" s="206">
        <v>67.099999999999994</v>
      </c>
      <c r="C88" s="206">
        <v>65</v>
      </c>
      <c r="D88" s="206">
        <v>69.599999999999994</v>
      </c>
      <c r="E88" s="206">
        <v>71.8</v>
      </c>
      <c r="F88" s="206">
        <v>71.3</v>
      </c>
      <c r="G88" s="206">
        <v>71.900000000000006</v>
      </c>
      <c r="H88" s="206">
        <v>74.599999999999994</v>
      </c>
      <c r="I88" s="206">
        <v>64.2</v>
      </c>
      <c r="J88" s="206">
        <v>77.900000000000006</v>
      </c>
      <c r="K88" s="206">
        <v>72.5</v>
      </c>
      <c r="L88" s="206"/>
      <c r="M88" s="206"/>
      <c r="N88" s="288"/>
      <c r="O88" s="208"/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5" workbookViewId="0">
      <selection activeCell="M38" sqref="M38"/>
    </sheetView>
  </sheetViews>
  <sheetFormatPr defaultColWidth="10.625" defaultRowHeight="13.5"/>
  <cols>
    <col min="1" max="1" width="8.5" style="480" customWidth="1"/>
    <col min="2" max="2" width="13.375" style="480" customWidth="1"/>
    <col min="3" max="16384" width="10.625" style="480"/>
  </cols>
  <sheetData>
    <row r="1" spans="1:13" ht="17.25" customHeight="1">
      <c r="A1" s="557" t="s">
        <v>157</v>
      </c>
      <c r="F1" s="201"/>
      <c r="G1" s="201"/>
      <c r="H1" s="201"/>
    </row>
    <row r="2" spans="1:13">
      <c r="A2" s="551"/>
    </row>
    <row r="3" spans="1:13" ht="17.25">
      <c r="A3" s="551"/>
      <c r="C3" s="201"/>
    </row>
    <row r="4" spans="1:13" ht="17.25">
      <c r="A4" s="551"/>
      <c r="J4" s="201"/>
      <c r="K4" s="201"/>
      <c r="L4" s="201"/>
      <c r="M4" s="201"/>
    </row>
    <row r="5" spans="1:13">
      <c r="A5" s="551"/>
    </row>
    <row r="6" spans="1:13">
      <c r="A6" s="551"/>
    </row>
    <row r="7" spans="1:13">
      <c r="A7" s="551"/>
    </row>
    <row r="8" spans="1:13">
      <c r="A8" s="551"/>
    </row>
    <row r="9" spans="1:13">
      <c r="A9" s="551"/>
    </row>
    <row r="10" spans="1:13">
      <c r="A10" s="551"/>
    </row>
    <row r="11" spans="1:13">
      <c r="A11" s="551"/>
    </row>
    <row r="12" spans="1:13">
      <c r="A12" s="551"/>
    </row>
    <row r="13" spans="1:13">
      <c r="A13" s="551"/>
    </row>
    <row r="14" spans="1:13">
      <c r="A14" s="551"/>
    </row>
    <row r="15" spans="1:13">
      <c r="A15" s="551"/>
    </row>
    <row r="16" spans="1:13">
      <c r="A16" s="551"/>
    </row>
    <row r="17" spans="1:15">
      <c r="A17" s="551"/>
    </row>
    <row r="18" spans="1:15">
      <c r="A18" s="551"/>
    </row>
    <row r="19" spans="1:15">
      <c r="A19" s="551"/>
    </row>
    <row r="20" spans="1:15">
      <c r="A20" s="551"/>
    </row>
    <row r="21" spans="1:15">
      <c r="A21" s="551"/>
    </row>
    <row r="22" spans="1:15">
      <c r="A22" s="551"/>
    </row>
    <row r="23" spans="1:15">
      <c r="A23" s="551"/>
    </row>
    <row r="24" spans="1:15">
      <c r="A24" s="551"/>
    </row>
    <row r="25" spans="1:15">
      <c r="A25" s="551"/>
    </row>
    <row r="26" spans="1:15">
      <c r="A26" s="551"/>
    </row>
    <row r="27" spans="1:15">
      <c r="A27" s="551"/>
    </row>
    <row r="28" spans="1:15">
      <c r="A28" s="551"/>
    </row>
    <row r="29" spans="1:15">
      <c r="A29" s="551"/>
      <c r="O29" s="477"/>
    </row>
    <row r="30" spans="1:15">
      <c r="A30" s="551"/>
    </row>
    <row r="31" spans="1:15">
      <c r="A31" s="551"/>
    </row>
    <row r="32" spans="1:15">
      <c r="A32" s="551"/>
    </row>
    <row r="33" spans="1:15">
      <c r="A33" s="551"/>
    </row>
    <row r="34" spans="1:15">
      <c r="A34" s="551"/>
    </row>
    <row r="35" spans="1:15" s="51" customFormat="1" ht="20.100000000000001" customHeight="1">
      <c r="A35" s="551"/>
      <c r="B35" s="507" t="s">
        <v>207</v>
      </c>
      <c r="C35" s="507" t="s">
        <v>133</v>
      </c>
      <c r="D35" s="507" t="s">
        <v>146</v>
      </c>
      <c r="E35" s="507" t="s">
        <v>156</v>
      </c>
      <c r="F35" s="507" t="s">
        <v>187</v>
      </c>
      <c r="G35" s="507" t="s">
        <v>188</v>
      </c>
      <c r="H35" s="508" t="s">
        <v>191</v>
      </c>
      <c r="I35" s="509" t="s">
        <v>194</v>
      </c>
      <c r="J35" s="509" t="s">
        <v>199</v>
      </c>
      <c r="K35" s="509" t="s">
        <v>206</v>
      </c>
      <c r="L35" s="509" t="s">
        <v>209</v>
      </c>
      <c r="M35" s="510" t="s">
        <v>229</v>
      </c>
      <c r="N35" s="56"/>
      <c r="O35" s="203"/>
    </row>
    <row r="36" spans="1:15" ht="25.5" customHeight="1">
      <c r="A36" s="551"/>
      <c r="B36" s="270" t="s">
        <v>131</v>
      </c>
      <c r="C36" s="383">
        <v>108.8</v>
      </c>
      <c r="D36" s="383">
        <v>101.6</v>
      </c>
      <c r="E36" s="383">
        <v>107.2</v>
      </c>
      <c r="F36" s="383">
        <v>105</v>
      </c>
      <c r="G36" s="383">
        <v>95.8</v>
      </c>
      <c r="H36" s="383">
        <v>99.5</v>
      </c>
      <c r="I36" s="383">
        <v>100.7</v>
      </c>
      <c r="J36" s="383">
        <v>106.9</v>
      </c>
      <c r="K36" s="383">
        <v>108.5</v>
      </c>
      <c r="L36" s="383">
        <v>114.8</v>
      </c>
      <c r="M36" s="383">
        <v>122.9</v>
      </c>
      <c r="N36" s="1"/>
      <c r="O36" s="1"/>
    </row>
    <row r="37" spans="1:15" ht="25.5" customHeight="1">
      <c r="A37" s="551"/>
      <c r="B37" s="269" t="s">
        <v>161</v>
      </c>
      <c r="C37" s="383">
        <v>218.3</v>
      </c>
      <c r="D37" s="383">
        <v>215.3</v>
      </c>
      <c r="E37" s="383">
        <v>214.8</v>
      </c>
      <c r="F37" s="383">
        <v>215</v>
      </c>
      <c r="G37" s="383">
        <v>220.5</v>
      </c>
      <c r="H37" s="383">
        <v>225.3</v>
      </c>
      <c r="I37" s="383">
        <v>226.3</v>
      </c>
      <c r="J37" s="383">
        <v>228.9</v>
      </c>
      <c r="K37" s="383">
        <v>231.8</v>
      </c>
      <c r="L37" s="383">
        <v>234.9</v>
      </c>
      <c r="M37" s="383">
        <v>239.6</v>
      </c>
      <c r="N37" s="1"/>
      <c r="O37" s="1"/>
    </row>
    <row r="38" spans="1:15" ht="24.75" customHeight="1">
      <c r="A38" s="551"/>
      <c r="B38" s="243" t="s">
        <v>160</v>
      </c>
      <c r="C38" s="383">
        <v>176</v>
      </c>
      <c r="D38" s="383">
        <v>174</v>
      </c>
      <c r="E38" s="383">
        <v>174</v>
      </c>
      <c r="F38" s="383">
        <v>174</v>
      </c>
      <c r="G38" s="383">
        <v>173</v>
      </c>
      <c r="H38" s="383">
        <v>171</v>
      </c>
      <c r="I38" s="383">
        <v>171</v>
      </c>
      <c r="J38" s="383">
        <v>171</v>
      </c>
      <c r="K38" s="383">
        <v>171</v>
      </c>
      <c r="L38" s="383">
        <v>170</v>
      </c>
      <c r="M38" s="383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L26" sqref="L26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58" t="s">
        <v>234</v>
      </c>
      <c r="C1" s="558"/>
      <c r="D1" s="558"/>
      <c r="E1" s="558"/>
      <c r="F1" s="558"/>
      <c r="G1" s="559" t="s">
        <v>158</v>
      </c>
      <c r="H1" s="559"/>
      <c r="I1" s="559"/>
      <c r="J1" s="312" t="s">
        <v>134</v>
      </c>
      <c r="K1" s="5"/>
      <c r="M1" s="5" t="s">
        <v>201</v>
      </c>
    </row>
    <row r="2" spans="1:15">
      <c r="A2" s="309"/>
      <c r="B2" s="558"/>
      <c r="C2" s="558"/>
      <c r="D2" s="558"/>
      <c r="E2" s="558"/>
      <c r="F2" s="558"/>
      <c r="G2" s="559"/>
      <c r="H2" s="559"/>
      <c r="I2" s="559"/>
      <c r="J2" s="279">
        <v>191440</v>
      </c>
      <c r="K2" s="7" t="s">
        <v>136</v>
      </c>
      <c r="L2" s="279">
        <f t="shared" ref="L2:L7" si="0">SUM(J2)</f>
        <v>191440</v>
      </c>
      <c r="M2" s="469">
        <v>134120</v>
      </c>
    </row>
    <row r="3" spans="1:15">
      <c r="J3" s="279">
        <v>421691</v>
      </c>
      <c r="K3" s="5" t="s">
        <v>137</v>
      </c>
      <c r="L3" s="279">
        <f t="shared" si="0"/>
        <v>421691</v>
      </c>
      <c r="M3" s="469">
        <v>277827</v>
      </c>
    </row>
    <row r="4" spans="1:15">
      <c r="J4" s="279">
        <v>488222</v>
      </c>
      <c r="K4" s="5" t="s">
        <v>125</v>
      </c>
      <c r="L4" s="279">
        <f t="shared" si="0"/>
        <v>488222</v>
      </c>
      <c r="M4" s="469">
        <v>311305</v>
      </c>
    </row>
    <row r="5" spans="1:15">
      <c r="J5" s="279">
        <v>152430</v>
      </c>
      <c r="K5" s="5" t="s">
        <v>105</v>
      </c>
      <c r="L5" s="279">
        <f t="shared" si="0"/>
        <v>152430</v>
      </c>
      <c r="M5" s="469">
        <v>120565</v>
      </c>
    </row>
    <row r="6" spans="1:15">
      <c r="J6" s="279">
        <v>346932</v>
      </c>
      <c r="K6" s="5" t="s">
        <v>123</v>
      </c>
      <c r="L6" s="279">
        <f t="shared" si="0"/>
        <v>346932</v>
      </c>
      <c r="M6" s="469">
        <v>256647</v>
      </c>
    </row>
    <row r="7" spans="1:15">
      <c r="J7" s="279">
        <v>795372</v>
      </c>
      <c r="K7" s="5" t="s">
        <v>126</v>
      </c>
      <c r="L7" s="279">
        <f t="shared" si="0"/>
        <v>795372</v>
      </c>
      <c r="M7" s="469">
        <v>529812</v>
      </c>
    </row>
    <row r="8" spans="1:15">
      <c r="J8" s="279">
        <f>SUM(J2:J7)</f>
        <v>2396087</v>
      </c>
      <c r="K8" s="5" t="s">
        <v>112</v>
      </c>
      <c r="L8" s="60">
        <f>SUM(L2:L7)</f>
        <v>2396087</v>
      </c>
      <c r="M8" s="469">
        <f>SUM(M2:M7)</f>
        <v>1630276</v>
      </c>
    </row>
    <row r="10" spans="1:15">
      <c r="J10" t="s">
        <v>153</v>
      </c>
      <c r="K10" s="5"/>
      <c r="L10" s="5" t="s">
        <v>201</v>
      </c>
      <c r="M10" s="5" t="s">
        <v>138</v>
      </c>
      <c r="N10" s="5"/>
      <c r="O10" s="5" t="s">
        <v>159</v>
      </c>
    </row>
    <row r="11" spans="1:15">
      <c r="K11" s="7" t="s">
        <v>136</v>
      </c>
      <c r="L11" s="279">
        <f>SUM(M2)</f>
        <v>134120</v>
      </c>
      <c r="M11" s="279">
        <f t="shared" ref="M11:M17" si="1">SUM(N11-L11)</f>
        <v>57320</v>
      </c>
      <c r="N11" s="279">
        <f t="shared" ref="N11:N17" si="2">SUM(L2)</f>
        <v>191440</v>
      </c>
      <c r="O11" s="470">
        <f>SUM(L11/N11)</f>
        <v>0.70058503969912245</v>
      </c>
    </row>
    <row r="12" spans="1:15">
      <c r="K12" s="5" t="s">
        <v>137</v>
      </c>
      <c r="L12" s="279">
        <f t="shared" ref="L12:L17" si="3">SUM(M3)</f>
        <v>277827</v>
      </c>
      <c r="M12" s="279">
        <f t="shared" si="1"/>
        <v>143864</v>
      </c>
      <c r="N12" s="279">
        <f t="shared" si="2"/>
        <v>421691</v>
      </c>
      <c r="O12" s="470">
        <f t="shared" ref="O12:O17" si="4">SUM(L12/N12)</f>
        <v>0.65884024083985671</v>
      </c>
    </row>
    <row r="13" spans="1:15">
      <c r="K13" s="5" t="s">
        <v>125</v>
      </c>
      <c r="L13" s="279">
        <f t="shared" si="3"/>
        <v>311305</v>
      </c>
      <c r="M13" s="279">
        <f t="shared" si="1"/>
        <v>176917</v>
      </c>
      <c r="N13" s="279">
        <f t="shared" si="2"/>
        <v>488222</v>
      </c>
      <c r="O13" s="470">
        <f t="shared" si="4"/>
        <v>0.63763001257624607</v>
      </c>
    </row>
    <row r="14" spans="1:15">
      <c r="K14" s="5" t="s">
        <v>105</v>
      </c>
      <c r="L14" s="279">
        <f t="shared" si="3"/>
        <v>120565</v>
      </c>
      <c r="M14" s="279">
        <f t="shared" si="1"/>
        <v>31865</v>
      </c>
      <c r="N14" s="279">
        <f t="shared" si="2"/>
        <v>152430</v>
      </c>
      <c r="O14" s="470">
        <f t="shared" si="4"/>
        <v>0.79095322443088634</v>
      </c>
    </row>
    <row r="15" spans="1:15">
      <c r="K15" s="5" t="s">
        <v>123</v>
      </c>
      <c r="L15" s="279">
        <f t="shared" si="3"/>
        <v>256647</v>
      </c>
      <c r="M15" s="279">
        <f t="shared" si="1"/>
        <v>90285</v>
      </c>
      <c r="N15" s="279">
        <f t="shared" si="2"/>
        <v>346932</v>
      </c>
      <c r="O15" s="470">
        <f t="shared" si="4"/>
        <v>0.73976168240462103</v>
      </c>
    </row>
    <row r="16" spans="1:15">
      <c r="K16" s="5" t="s">
        <v>126</v>
      </c>
      <c r="L16" s="279">
        <f t="shared" si="3"/>
        <v>529812</v>
      </c>
      <c r="M16" s="279">
        <f t="shared" si="1"/>
        <v>265560</v>
      </c>
      <c r="N16" s="279">
        <f t="shared" si="2"/>
        <v>795372</v>
      </c>
      <c r="O16" s="470">
        <f t="shared" si="4"/>
        <v>0.66611849549644697</v>
      </c>
    </row>
    <row r="17" spans="11:15">
      <c r="K17" s="5" t="s">
        <v>112</v>
      </c>
      <c r="L17" s="279">
        <f t="shared" si="3"/>
        <v>1630276</v>
      </c>
      <c r="M17" s="279">
        <f t="shared" si="1"/>
        <v>765811</v>
      </c>
      <c r="N17" s="279">
        <f t="shared" si="2"/>
        <v>2396087</v>
      </c>
      <c r="O17" s="470">
        <f t="shared" si="4"/>
        <v>0.6803909874724916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139</v>
      </c>
      <c r="B56" s="44"/>
      <c r="C56" s="560" t="s">
        <v>134</v>
      </c>
      <c r="D56" s="561"/>
      <c r="E56" s="560" t="s">
        <v>135</v>
      </c>
      <c r="F56" s="561"/>
      <c r="G56" s="564" t="s">
        <v>140</v>
      </c>
      <c r="H56" s="560" t="s">
        <v>141</v>
      </c>
      <c r="I56" s="561"/>
    </row>
    <row r="57" spans="1:11" ht="14.25">
      <c r="A57" s="45" t="s">
        <v>142</v>
      </c>
      <c r="B57" s="46"/>
      <c r="C57" s="562"/>
      <c r="D57" s="563"/>
      <c r="E57" s="562"/>
      <c r="F57" s="563"/>
      <c r="G57" s="565"/>
      <c r="H57" s="562"/>
      <c r="I57" s="563"/>
    </row>
    <row r="58" spans="1:11" ht="19.5" customHeight="1">
      <c r="A58" s="50" t="s">
        <v>143</v>
      </c>
      <c r="B58" s="47"/>
      <c r="C58" s="568" t="s">
        <v>193</v>
      </c>
      <c r="D58" s="567"/>
      <c r="E58" s="569" t="s">
        <v>227</v>
      </c>
      <c r="F58" s="567"/>
      <c r="G58" s="116">
        <v>15.4</v>
      </c>
      <c r="H58" s="48"/>
      <c r="I58" s="49"/>
    </row>
    <row r="59" spans="1:11" ht="19.5" customHeight="1">
      <c r="A59" s="50" t="s">
        <v>144</v>
      </c>
      <c r="B59" s="47"/>
      <c r="C59" s="566" t="s">
        <v>190</v>
      </c>
      <c r="D59" s="567"/>
      <c r="E59" s="569" t="s">
        <v>230</v>
      </c>
      <c r="F59" s="567"/>
      <c r="G59" s="122">
        <v>33</v>
      </c>
      <c r="H59" s="48"/>
      <c r="I59" s="49"/>
    </row>
    <row r="60" spans="1:11" ht="20.100000000000001" customHeight="1">
      <c r="A60" s="50" t="s">
        <v>145</v>
      </c>
      <c r="B60" s="47"/>
      <c r="C60" s="569" t="s">
        <v>220</v>
      </c>
      <c r="D60" s="570"/>
      <c r="E60" s="566" t="s">
        <v>231</v>
      </c>
      <c r="F60" s="567"/>
      <c r="G60" s="116">
        <v>74.900000000000006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T86" sqref="T86"/>
    </sheetView>
  </sheetViews>
  <sheetFormatPr defaultColWidth="4.75" defaultRowHeight="9.9499999999999993" customHeight="1"/>
  <cols>
    <col min="1" max="1" width="7.625" style="481" customWidth="1"/>
    <col min="2" max="10" width="6.125" style="481" customWidth="1"/>
    <col min="11" max="11" width="6.125" style="1" customWidth="1"/>
    <col min="12" max="13" width="6.125" style="481" customWidth="1"/>
    <col min="14" max="14" width="7.625" style="481" customWidth="1"/>
    <col min="15" max="15" width="7.5" style="481" customWidth="1"/>
    <col min="16" max="34" width="7.625" style="481" customWidth="1"/>
    <col min="35" max="41" width="9.625" style="481" customWidth="1"/>
    <col min="42" max="16384" width="4.75" style="481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151</v>
      </c>
      <c r="O25" s="209" t="s">
        <v>150</v>
      </c>
      <c r="AI25" s="481"/>
    </row>
    <row r="26" spans="1:35" ht="9.9499999999999993" customHeight="1">
      <c r="A26" s="10" t="s">
        <v>194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19">
        <v>65</v>
      </c>
      <c r="N26" s="420">
        <f>SUM(B26:M26)</f>
        <v>778</v>
      </c>
      <c r="O26" s="208">
        <v>98</v>
      </c>
    </row>
    <row r="27" spans="1:35" ht="9.9499999999999993" customHeight="1">
      <c r="A27" s="10" t="s">
        <v>199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19">
        <v>68.3</v>
      </c>
      <c r="N27" s="420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206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19">
        <v>75.400000000000006</v>
      </c>
      <c r="N28" s="420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209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19">
        <v>74.400000000000006</v>
      </c>
      <c r="N29" s="420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217</v>
      </c>
      <c r="B30" s="206">
        <v>74.599999999999994</v>
      </c>
      <c r="C30" s="206">
        <v>75.400000000000006</v>
      </c>
      <c r="D30" s="208">
        <v>81.099999999999994</v>
      </c>
      <c r="E30" s="206">
        <v>81.599999999999994</v>
      </c>
      <c r="F30" s="206">
        <v>80.7</v>
      </c>
      <c r="G30" s="206">
        <v>79.400000000000006</v>
      </c>
      <c r="H30" s="208">
        <v>87.2</v>
      </c>
      <c r="I30" s="206">
        <v>72.599999999999994</v>
      </c>
      <c r="J30" s="206">
        <v>79</v>
      </c>
      <c r="K30" s="206">
        <v>82.8</v>
      </c>
      <c r="L30" s="206"/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152</v>
      </c>
      <c r="O55" s="209" t="s">
        <v>150</v>
      </c>
    </row>
    <row r="56" spans="1:27" ht="9.9499999999999993" customHeight="1">
      <c r="A56" s="10" t="s">
        <v>194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199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206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209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217</v>
      </c>
      <c r="B60" s="206">
        <v>119.6</v>
      </c>
      <c r="C60" s="206">
        <v>123</v>
      </c>
      <c r="D60" s="206">
        <v>124.9</v>
      </c>
      <c r="E60" s="206">
        <v>120.4</v>
      </c>
      <c r="F60" s="206">
        <v>122.8</v>
      </c>
      <c r="G60" s="206">
        <v>122.8</v>
      </c>
      <c r="H60" s="206">
        <v>126.5</v>
      </c>
      <c r="I60" s="206">
        <v>124.6</v>
      </c>
      <c r="J60" s="207">
        <v>120.4</v>
      </c>
      <c r="K60" s="206">
        <v>123.9</v>
      </c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152</v>
      </c>
      <c r="O85" s="209" t="s">
        <v>150</v>
      </c>
    </row>
    <row r="86" spans="1:25" ht="9.9499999999999993" customHeight="1">
      <c r="A86" s="10" t="s">
        <v>194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199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206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209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217</v>
      </c>
      <c r="B90" s="206">
        <v>62.7</v>
      </c>
      <c r="C90" s="206">
        <v>60.7</v>
      </c>
      <c r="D90" s="206">
        <v>64.7</v>
      </c>
      <c r="E90" s="206">
        <v>68.3</v>
      </c>
      <c r="F90" s="206">
        <v>65.3</v>
      </c>
      <c r="G90" s="206">
        <v>64.7</v>
      </c>
      <c r="H90" s="206">
        <v>68.400000000000006</v>
      </c>
      <c r="I90" s="206">
        <v>58.6</v>
      </c>
      <c r="J90" s="207">
        <v>66.2</v>
      </c>
      <c r="K90" s="206">
        <v>66.3</v>
      </c>
      <c r="L90" s="206"/>
      <c r="M90" s="207"/>
      <c r="N90" s="288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P45" sqref="P4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1" t="s">
        <v>232</v>
      </c>
      <c r="B1" s="572"/>
      <c r="C1" s="572"/>
      <c r="D1" s="572"/>
      <c r="E1" s="572"/>
      <c r="F1" s="572"/>
      <c r="G1" s="572"/>
      <c r="M1" s="20"/>
      <c r="N1" s="457" t="s">
        <v>221</v>
      </c>
      <c r="O1" s="155"/>
      <c r="P1" s="58"/>
      <c r="Q1" s="385" t="s">
        <v>209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17">
        <v>102472</v>
      </c>
      <c r="K3" s="272">
        <v>1</v>
      </c>
      <c r="L3" s="5">
        <f>SUM(H3)</f>
        <v>26</v>
      </c>
      <c r="M3" s="224" t="s">
        <v>32</v>
      </c>
      <c r="N3" s="17">
        <f>SUM(J3)</f>
        <v>102472</v>
      </c>
      <c r="O3" s="5">
        <f>SUM(H3)</f>
        <v>26</v>
      </c>
      <c r="P3" s="224" t="s">
        <v>32</v>
      </c>
      <c r="Q3" s="273">
        <v>112947</v>
      </c>
    </row>
    <row r="4" spans="1:19" ht="13.5" customHeight="1">
      <c r="H4" s="119">
        <v>33</v>
      </c>
      <c r="I4" s="224" t="s">
        <v>0</v>
      </c>
      <c r="J4" s="17">
        <v>97986</v>
      </c>
      <c r="K4" s="272">
        <v>2</v>
      </c>
      <c r="L4" s="5">
        <f t="shared" ref="L4:L12" si="0">SUM(H4)</f>
        <v>33</v>
      </c>
      <c r="M4" s="224" t="s">
        <v>0</v>
      </c>
      <c r="N4" s="17">
        <f t="shared" ref="N4:N12" si="1">SUM(J4)</f>
        <v>97986</v>
      </c>
      <c r="O4" s="5">
        <f t="shared" ref="O4:O12" si="2">SUM(H4)</f>
        <v>33</v>
      </c>
      <c r="P4" s="224" t="s">
        <v>0</v>
      </c>
      <c r="Q4" s="125">
        <v>88348</v>
      </c>
    </row>
    <row r="5" spans="1:19" ht="13.5" customHeight="1">
      <c r="H5" s="119">
        <v>36</v>
      </c>
      <c r="I5" s="225" t="s">
        <v>5</v>
      </c>
      <c r="J5" s="17">
        <v>87936</v>
      </c>
      <c r="K5" s="272">
        <v>3</v>
      </c>
      <c r="L5" s="5">
        <f t="shared" si="0"/>
        <v>36</v>
      </c>
      <c r="M5" s="225" t="s">
        <v>5</v>
      </c>
      <c r="N5" s="17">
        <f t="shared" si="1"/>
        <v>87936</v>
      </c>
      <c r="O5" s="5">
        <f t="shared" si="2"/>
        <v>36</v>
      </c>
      <c r="P5" s="225" t="s">
        <v>5</v>
      </c>
      <c r="Q5" s="125">
        <v>60472</v>
      </c>
      <c r="S5" s="58"/>
    </row>
    <row r="6" spans="1:19" ht="13.5" customHeight="1">
      <c r="H6" s="119">
        <v>16</v>
      </c>
      <c r="I6" s="224" t="s">
        <v>3</v>
      </c>
      <c r="J6" s="303">
        <v>76451</v>
      </c>
      <c r="K6" s="272">
        <v>4</v>
      </c>
      <c r="L6" s="5">
        <f t="shared" si="0"/>
        <v>16</v>
      </c>
      <c r="M6" s="224" t="s">
        <v>3</v>
      </c>
      <c r="N6" s="17">
        <f t="shared" si="1"/>
        <v>76451</v>
      </c>
      <c r="O6" s="5">
        <f t="shared" si="2"/>
        <v>16</v>
      </c>
      <c r="P6" s="224" t="s">
        <v>3</v>
      </c>
      <c r="Q6" s="125">
        <v>81427</v>
      </c>
    </row>
    <row r="7" spans="1:19" ht="13.5" customHeight="1">
      <c r="H7" s="119">
        <v>34</v>
      </c>
      <c r="I7" s="224" t="s">
        <v>1</v>
      </c>
      <c r="J7" s="303">
        <v>54842</v>
      </c>
      <c r="K7" s="272">
        <v>5</v>
      </c>
      <c r="L7" s="5">
        <f t="shared" si="0"/>
        <v>34</v>
      </c>
      <c r="M7" s="224" t="s">
        <v>1</v>
      </c>
      <c r="N7" s="17">
        <f t="shared" si="1"/>
        <v>54842</v>
      </c>
      <c r="O7" s="5">
        <f t="shared" si="2"/>
        <v>34</v>
      </c>
      <c r="P7" s="224" t="s">
        <v>1</v>
      </c>
      <c r="Q7" s="125">
        <v>69520</v>
      </c>
    </row>
    <row r="8" spans="1:19" ht="13.5" customHeight="1">
      <c r="G8" s="525"/>
      <c r="H8" s="407">
        <v>40</v>
      </c>
      <c r="I8" s="225" t="s">
        <v>2</v>
      </c>
      <c r="J8" s="17">
        <v>52857</v>
      </c>
      <c r="K8" s="272">
        <v>6</v>
      </c>
      <c r="L8" s="5">
        <f t="shared" si="0"/>
        <v>40</v>
      </c>
      <c r="M8" s="225" t="s">
        <v>2</v>
      </c>
      <c r="N8" s="17">
        <f t="shared" si="1"/>
        <v>52857</v>
      </c>
      <c r="O8" s="5">
        <f t="shared" si="2"/>
        <v>40</v>
      </c>
      <c r="P8" s="225" t="s">
        <v>2</v>
      </c>
      <c r="Q8" s="125">
        <v>56859</v>
      </c>
    </row>
    <row r="9" spans="1:19" ht="13.5" customHeight="1">
      <c r="H9" s="194">
        <v>17</v>
      </c>
      <c r="I9" s="227" t="s">
        <v>23</v>
      </c>
      <c r="J9" s="303">
        <v>48100</v>
      </c>
      <c r="K9" s="272">
        <v>7</v>
      </c>
      <c r="L9" s="5">
        <f t="shared" si="0"/>
        <v>17</v>
      </c>
      <c r="M9" s="227" t="s">
        <v>23</v>
      </c>
      <c r="N9" s="17">
        <f t="shared" si="1"/>
        <v>48100</v>
      </c>
      <c r="O9" s="5">
        <f t="shared" si="2"/>
        <v>17</v>
      </c>
      <c r="P9" s="227" t="s">
        <v>23</v>
      </c>
      <c r="Q9" s="125">
        <v>51909</v>
      </c>
    </row>
    <row r="10" spans="1:19" ht="13.5" customHeight="1">
      <c r="G10" s="525"/>
      <c r="H10" s="119">
        <v>3</v>
      </c>
      <c r="I10" s="224" t="s">
        <v>12</v>
      </c>
      <c r="J10" s="126">
        <v>40014</v>
      </c>
      <c r="K10" s="272">
        <v>8</v>
      </c>
      <c r="L10" s="5">
        <f t="shared" si="0"/>
        <v>3</v>
      </c>
      <c r="M10" s="224" t="s">
        <v>12</v>
      </c>
      <c r="N10" s="17">
        <f t="shared" si="1"/>
        <v>40014</v>
      </c>
      <c r="O10" s="5">
        <f t="shared" si="2"/>
        <v>3</v>
      </c>
      <c r="P10" s="224" t="s">
        <v>12</v>
      </c>
      <c r="Q10" s="125">
        <v>17505</v>
      </c>
    </row>
    <row r="11" spans="1:19" ht="13.5" customHeight="1">
      <c r="H11" s="194">
        <v>25</v>
      </c>
      <c r="I11" s="227" t="s">
        <v>31</v>
      </c>
      <c r="J11" s="17">
        <v>36924</v>
      </c>
      <c r="K11" s="272">
        <v>9</v>
      </c>
      <c r="L11" s="5">
        <f t="shared" si="0"/>
        <v>25</v>
      </c>
      <c r="M11" s="227" t="s">
        <v>31</v>
      </c>
      <c r="N11" s="17">
        <f t="shared" si="1"/>
        <v>36924</v>
      </c>
      <c r="O11" s="5">
        <f t="shared" si="2"/>
        <v>25</v>
      </c>
      <c r="P11" s="227" t="s">
        <v>31</v>
      </c>
      <c r="Q11" s="125">
        <v>35731</v>
      </c>
    </row>
    <row r="12" spans="1:19" ht="13.5" customHeight="1" thickBot="1">
      <c r="H12" s="376">
        <v>13</v>
      </c>
      <c r="I12" s="463" t="s">
        <v>7</v>
      </c>
      <c r="J12" s="543">
        <v>35030</v>
      </c>
      <c r="K12" s="271">
        <v>10</v>
      </c>
      <c r="L12" s="5">
        <f t="shared" si="0"/>
        <v>13</v>
      </c>
      <c r="M12" s="463" t="s">
        <v>7</v>
      </c>
      <c r="N12" s="160">
        <f t="shared" si="1"/>
        <v>35030</v>
      </c>
      <c r="O12" s="18">
        <f t="shared" si="2"/>
        <v>13</v>
      </c>
      <c r="P12" s="463" t="s">
        <v>7</v>
      </c>
      <c r="Q12" s="274">
        <v>40885</v>
      </c>
    </row>
    <row r="13" spans="1:19" ht="13.5" customHeight="1" thickTop="1" thickBot="1">
      <c r="H13" s="168">
        <v>38</v>
      </c>
      <c r="I13" s="246" t="s">
        <v>40</v>
      </c>
      <c r="J13" s="544">
        <v>31773</v>
      </c>
      <c r="K13" s="147"/>
      <c r="L13" s="113"/>
      <c r="M13" s="228"/>
      <c r="N13" s="465">
        <f>SUM(J43)</f>
        <v>827566</v>
      </c>
      <c r="O13" s="5"/>
      <c r="P13" s="375" t="s">
        <v>185</v>
      </c>
      <c r="Q13" s="276">
        <v>806561</v>
      </c>
    </row>
    <row r="14" spans="1:19" ht="13.5" customHeight="1">
      <c r="B14" s="24"/>
      <c r="G14" s="1"/>
      <c r="H14" s="119">
        <v>24</v>
      </c>
      <c r="I14" s="224" t="s">
        <v>30</v>
      </c>
      <c r="J14" s="17">
        <v>31047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4" t="s">
        <v>127</v>
      </c>
      <c r="J15" s="17">
        <v>24641</v>
      </c>
      <c r="K15" s="147"/>
      <c r="L15" s="31"/>
      <c r="M15" s="1" t="s">
        <v>222</v>
      </c>
      <c r="N15" s="19"/>
      <c r="O15"/>
      <c r="P15" s="457" t="s">
        <v>223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</v>
      </c>
      <c r="I16" s="224" t="s">
        <v>6</v>
      </c>
      <c r="J16" s="193">
        <v>17768</v>
      </c>
      <c r="K16" s="147"/>
      <c r="L16" s="5">
        <f>SUM(L3)</f>
        <v>26</v>
      </c>
      <c r="M16" s="17">
        <f>SUM(N3)</f>
        <v>102472</v>
      </c>
      <c r="N16" s="224" t="s">
        <v>32</v>
      </c>
      <c r="O16" s="5">
        <f>SUM(O3)</f>
        <v>26</v>
      </c>
      <c r="P16" s="17">
        <f>SUM(M16)</f>
        <v>102472</v>
      </c>
      <c r="Q16" s="380">
        <v>100750</v>
      </c>
      <c r="R16" s="114"/>
    </row>
    <row r="17" spans="2:20" ht="13.5" customHeight="1">
      <c r="B17" s="1"/>
      <c r="C17" s="19"/>
      <c r="D17" s="1"/>
      <c r="E17" s="22"/>
      <c r="F17" s="1"/>
      <c r="H17" s="119">
        <v>14</v>
      </c>
      <c r="I17" s="224" t="s">
        <v>21</v>
      </c>
      <c r="J17" s="17">
        <v>12470</v>
      </c>
      <c r="K17" s="147"/>
      <c r="L17" s="5">
        <f t="shared" ref="L17:L25" si="3">SUM(L4)</f>
        <v>33</v>
      </c>
      <c r="M17" s="17">
        <f t="shared" ref="M17:M25" si="4">SUM(N4)</f>
        <v>97986</v>
      </c>
      <c r="N17" s="224" t="s">
        <v>0</v>
      </c>
      <c r="O17" s="5">
        <f t="shared" ref="O17:O25" si="5">SUM(O4)</f>
        <v>33</v>
      </c>
      <c r="P17" s="17">
        <f t="shared" ref="P17:P25" si="6">SUM(M17)</f>
        <v>97986</v>
      </c>
      <c r="Q17" s="381">
        <v>96339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15</v>
      </c>
      <c r="I18" s="224" t="s">
        <v>22</v>
      </c>
      <c r="J18" s="17">
        <v>11073</v>
      </c>
      <c r="K18" s="147"/>
      <c r="L18" s="5">
        <f t="shared" si="3"/>
        <v>36</v>
      </c>
      <c r="M18" s="17">
        <f t="shared" si="4"/>
        <v>87936</v>
      </c>
      <c r="N18" s="225" t="s">
        <v>5</v>
      </c>
      <c r="O18" s="5">
        <f t="shared" si="5"/>
        <v>36</v>
      </c>
      <c r="P18" s="17">
        <f t="shared" si="6"/>
        <v>87936</v>
      </c>
      <c r="Q18" s="381">
        <v>97473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5"/>
      <c r="H19" s="119">
        <v>1</v>
      </c>
      <c r="I19" s="224" t="s">
        <v>4</v>
      </c>
      <c r="J19" s="303">
        <v>10983</v>
      </c>
      <c r="L19" s="5">
        <f t="shared" si="3"/>
        <v>16</v>
      </c>
      <c r="M19" s="17">
        <f t="shared" si="4"/>
        <v>76451</v>
      </c>
      <c r="N19" s="224" t="s">
        <v>3</v>
      </c>
      <c r="O19" s="5">
        <f t="shared" si="5"/>
        <v>16</v>
      </c>
      <c r="P19" s="17">
        <f t="shared" si="6"/>
        <v>76451</v>
      </c>
      <c r="Q19" s="381">
        <v>94443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9</v>
      </c>
      <c r="I20" s="458" t="s">
        <v>204</v>
      </c>
      <c r="J20" s="17">
        <v>10287</v>
      </c>
      <c r="L20" s="5">
        <f t="shared" si="3"/>
        <v>34</v>
      </c>
      <c r="M20" s="17">
        <f t="shared" si="4"/>
        <v>54842</v>
      </c>
      <c r="N20" s="224" t="s">
        <v>1</v>
      </c>
      <c r="O20" s="5">
        <f t="shared" si="5"/>
        <v>34</v>
      </c>
      <c r="P20" s="17">
        <f t="shared" si="6"/>
        <v>54842</v>
      </c>
      <c r="Q20" s="381">
        <v>47897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37</v>
      </c>
      <c r="I21" s="224" t="s">
        <v>39</v>
      </c>
      <c r="J21" s="126">
        <v>9659</v>
      </c>
      <c r="L21" s="5">
        <f t="shared" si="3"/>
        <v>40</v>
      </c>
      <c r="M21" s="17">
        <f t="shared" si="4"/>
        <v>52857</v>
      </c>
      <c r="N21" s="225" t="s">
        <v>2</v>
      </c>
      <c r="O21" s="5">
        <f t="shared" si="5"/>
        <v>40</v>
      </c>
      <c r="P21" s="17">
        <f t="shared" si="6"/>
        <v>52857</v>
      </c>
      <c r="Q21" s="381">
        <v>47234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21</v>
      </c>
      <c r="I22" s="458" t="s">
        <v>196</v>
      </c>
      <c r="J22" s="17">
        <v>8687</v>
      </c>
      <c r="K22" s="19"/>
      <c r="L22" s="5">
        <f t="shared" si="3"/>
        <v>17</v>
      </c>
      <c r="M22" s="17">
        <f t="shared" si="4"/>
        <v>48100</v>
      </c>
      <c r="N22" s="227" t="s">
        <v>23</v>
      </c>
      <c r="O22" s="5">
        <f t="shared" si="5"/>
        <v>17</v>
      </c>
      <c r="P22" s="17">
        <f t="shared" si="6"/>
        <v>48100</v>
      </c>
      <c r="Q22" s="381">
        <v>54417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4" t="s">
        <v>19</v>
      </c>
      <c r="J23" s="17">
        <v>7101</v>
      </c>
      <c r="K23" s="19"/>
      <c r="L23" s="5">
        <f t="shared" si="3"/>
        <v>3</v>
      </c>
      <c r="M23" s="17">
        <f t="shared" si="4"/>
        <v>40014</v>
      </c>
      <c r="N23" s="224" t="s">
        <v>12</v>
      </c>
      <c r="O23" s="5">
        <f t="shared" si="5"/>
        <v>3</v>
      </c>
      <c r="P23" s="17">
        <f t="shared" si="6"/>
        <v>40014</v>
      </c>
      <c r="Q23" s="381">
        <v>14501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35</v>
      </c>
      <c r="I24" s="224" t="s">
        <v>38</v>
      </c>
      <c r="J24" s="17">
        <v>3275</v>
      </c>
      <c r="K24" s="19"/>
      <c r="L24" s="5">
        <f t="shared" si="3"/>
        <v>25</v>
      </c>
      <c r="M24" s="17">
        <f t="shared" si="4"/>
        <v>36924</v>
      </c>
      <c r="N24" s="227" t="s">
        <v>31</v>
      </c>
      <c r="O24" s="5">
        <f t="shared" si="5"/>
        <v>25</v>
      </c>
      <c r="P24" s="17">
        <f t="shared" si="6"/>
        <v>36924</v>
      </c>
      <c r="Q24" s="381">
        <v>28032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30</v>
      </c>
      <c r="I25" s="224" t="s">
        <v>35</v>
      </c>
      <c r="J25" s="17">
        <v>2884</v>
      </c>
      <c r="K25" s="19"/>
      <c r="L25" s="18">
        <f t="shared" si="3"/>
        <v>13</v>
      </c>
      <c r="M25" s="160">
        <f t="shared" si="4"/>
        <v>35030</v>
      </c>
      <c r="N25" s="463" t="s">
        <v>7</v>
      </c>
      <c r="O25" s="18">
        <f t="shared" si="5"/>
        <v>13</v>
      </c>
      <c r="P25" s="160">
        <f t="shared" si="6"/>
        <v>35030</v>
      </c>
      <c r="Q25" s="382">
        <v>30910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39</v>
      </c>
      <c r="I26" s="224" t="s">
        <v>41</v>
      </c>
      <c r="J26" s="17">
        <v>2529</v>
      </c>
      <c r="K26" s="19"/>
      <c r="L26" s="161"/>
      <c r="M26" s="226">
        <f>SUM(J43-(M16+M17+M18+M19+M20+M21+M22+M23+M24+M25))</f>
        <v>194954</v>
      </c>
      <c r="N26" s="304" t="s">
        <v>47</v>
      </c>
      <c r="O26" s="162"/>
      <c r="P26" s="226">
        <f>SUM(M26)</f>
        <v>194954</v>
      </c>
      <c r="Q26" s="226"/>
      <c r="R26" s="247">
        <v>789932</v>
      </c>
      <c r="T26" s="33"/>
    </row>
    <row r="27" spans="2:20" ht="13.5" customHeight="1">
      <c r="H27" s="119">
        <v>12</v>
      </c>
      <c r="I27" s="224" t="s">
        <v>20</v>
      </c>
      <c r="J27" s="303">
        <v>2139</v>
      </c>
      <c r="K27" s="19"/>
      <c r="M27" s="58" t="s">
        <v>210</v>
      </c>
      <c r="N27" s="58"/>
      <c r="O27" s="155"/>
      <c r="P27" s="156" t="s">
        <v>211</v>
      </c>
    </row>
    <row r="28" spans="2:20" ht="13.5" customHeight="1">
      <c r="G28" s="21"/>
      <c r="H28" s="119">
        <v>18</v>
      </c>
      <c r="I28" s="224" t="s">
        <v>24</v>
      </c>
      <c r="J28" s="193">
        <v>1980</v>
      </c>
      <c r="K28" s="19"/>
      <c r="M28" s="125">
        <f t="shared" ref="M28:M37" si="7">SUM(Q3)</f>
        <v>112947</v>
      </c>
      <c r="N28" s="224" t="s">
        <v>32</v>
      </c>
      <c r="O28" s="5">
        <f>SUM(L3)</f>
        <v>26</v>
      </c>
      <c r="P28" s="125">
        <f t="shared" ref="P28:P37" si="8">SUM(Q3)</f>
        <v>112947</v>
      </c>
    </row>
    <row r="29" spans="2:20" ht="13.5" customHeight="1">
      <c r="H29" s="119">
        <v>22</v>
      </c>
      <c r="I29" s="224" t="s">
        <v>28</v>
      </c>
      <c r="J29" s="17">
        <v>1949</v>
      </c>
      <c r="K29" s="19"/>
      <c r="M29" s="125">
        <f t="shared" si="7"/>
        <v>88348</v>
      </c>
      <c r="N29" s="224" t="s">
        <v>0</v>
      </c>
      <c r="O29" s="5">
        <f t="shared" ref="O29:O37" si="9">SUM(L4)</f>
        <v>33</v>
      </c>
      <c r="P29" s="125">
        <f t="shared" si="8"/>
        <v>88348</v>
      </c>
    </row>
    <row r="30" spans="2:20" ht="13.5" customHeight="1">
      <c r="H30" s="119">
        <v>29</v>
      </c>
      <c r="I30" s="224" t="s">
        <v>117</v>
      </c>
      <c r="J30" s="17">
        <v>1536</v>
      </c>
      <c r="K30" s="19"/>
      <c r="M30" s="125">
        <f t="shared" si="7"/>
        <v>60472</v>
      </c>
      <c r="N30" s="225" t="s">
        <v>5</v>
      </c>
      <c r="O30" s="5">
        <f t="shared" si="9"/>
        <v>36</v>
      </c>
      <c r="P30" s="125">
        <f t="shared" si="8"/>
        <v>60472</v>
      </c>
    </row>
    <row r="31" spans="2:20" ht="13.5" customHeight="1">
      <c r="H31" s="119">
        <v>23</v>
      </c>
      <c r="I31" s="224" t="s">
        <v>29</v>
      </c>
      <c r="J31" s="17">
        <v>706</v>
      </c>
      <c r="K31" s="19"/>
      <c r="M31" s="125">
        <f t="shared" si="7"/>
        <v>81427</v>
      </c>
      <c r="N31" s="224" t="s">
        <v>3</v>
      </c>
      <c r="O31" s="5">
        <f t="shared" si="9"/>
        <v>16</v>
      </c>
      <c r="P31" s="125">
        <f t="shared" si="8"/>
        <v>81427</v>
      </c>
    </row>
    <row r="32" spans="2:20" ht="13.5" customHeight="1">
      <c r="H32" s="119">
        <v>32</v>
      </c>
      <c r="I32" s="224" t="s">
        <v>37</v>
      </c>
      <c r="J32" s="17">
        <v>663</v>
      </c>
      <c r="K32" s="19"/>
      <c r="M32" s="125">
        <f t="shared" si="7"/>
        <v>69520</v>
      </c>
      <c r="N32" s="224" t="s">
        <v>1</v>
      </c>
      <c r="O32" s="5">
        <f t="shared" si="9"/>
        <v>34</v>
      </c>
      <c r="P32" s="125">
        <f t="shared" si="8"/>
        <v>69520</v>
      </c>
      <c r="S32" s="14"/>
    </row>
    <row r="33" spans="7:21" ht="13.5" customHeight="1">
      <c r="G33" s="526"/>
      <c r="H33" s="119">
        <v>6</v>
      </c>
      <c r="I33" s="224" t="s">
        <v>15</v>
      </c>
      <c r="J33" s="17">
        <v>588</v>
      </c>
      <c r="K33" s="19"/>
      <c r="M33" s="125">
        <f t="shared" si="7"/>
        <v>56859</v>
      </c>
      <c r="N33" s="225" t="s">
        <v>2</v>
      </c>
      <c r="O33" s="5">
        <f t="shared" si="9"/>
        <v>40</v>
      </c>
      <c r="P33" s="125">
        <f t="shared" si="8"/>
        <v>56859</v>
      </c>
      <c r="S33" s="33"/>
      <c r="T33" s="33"/>
    </row>
    <row r="34" spans="7:21" ht="13.5" customHeight="1">
      <c r="H34" s="119">
        <v>4</v>
      </c>
      <c r="I34" s="224" t="s">
        <v>13</v>
      </c>
      <c r="J34" s="193">
        <v>332</v>
      </c>
      <c r="K34" s="19"/>
      <c r="M34" s="125">
        <f t="shared" si="7"/>
        <v>51909</v>
      </c>
      <c r="N34" s="227" t="s">
        <v>23</v>
      </c>
      <c r="O34" s="5">
        <f t="shared" si="9"/>
        <v>17</v>
      </c>
      <c r="P34" s="125">
        <f t="shared" si="8"/>
        <v>51909</v>
      </c>
      <c r="S34" s="33"/>
      <c r="T34" s="33"/>
    </row>
    <row r="35" spans="7:21" ht="13.5" customHeight="1">
      <c r="H35" s="119">
        <v>19</v>
      </c>
      <c r="I35" s="224" t="s">
        <v>25</v>
      </c>
      <c r="J35" s="193">
        <v>308</v>
      </c>
      <c r="K35" s="19"/>
      <c r="M35" s="125">
        <f t="shared" si="7"/>
        <v>17505</v>
      </c>
      <c r="N35" s="224" t="s">
        <v>12</v>
      </c>
      <c r="O35" s="5">
        <f t="shared" si="9"/>
        <v>3</v>
      </c>
      <c r="P35" s="125">
        <f t="shared" si="8"/>
        <v>17505</v>
      </c>
      <c r="S35" s="33"/>
    </row>
    <row r="36" spans="7:21" ht="13.5" customHeight="1">
      <c r="H36" s="119">
        <v>27</v>
      </c>
      <c r="I36" s="224" t="s">
        <v>33</v>
      </c>
      <c r="J36" s="17">
        <v>194</v>
      </c>
      <c r="K36" s="19"/>
      <c r="M36" s="125">
        <f t="shared" si="7"/>
        <v>35731</v>
      </c>
      <c r="N36" s="227" t="s">
        <v>31</v>
      </c>
      <c r="O36" s="5">
        <f t="shared" si="9"/>
        <v>25</v>
      </c>
      <c r="P36" s="125">
        <f t="shared" si="8"/>
        <v>35731</v>
      </c>
      <c r="S36" s="33"/>
    </row>
    <row r="37" spans="7:21" ht="13.5" customHeight="1" thickBot="1">
      <c r="H37" s="119">
        <v>5</v>
      </c>
      <c r="I37" s="224" t="s">
        <v>14</v>
      </c>
      <c r="J37" s="17">
        <v>132</v>
      </c>
      <c r="K37" s="19"/>
      <c r="M37" s="159">
        <f t="shared" si="7"/>
        <v>40885</v>
      </c>
      <c r="N37" s="463" t="s">
        <v>7</v>
      </c>
      <c r="O37" s="18">
        <f t="shared" si="9"/>
        <v>13</v>
      </c>
      <c r="P37" s="159">
        <f t="shared" si="8"/>
        <v>40885</v>
      </c>
      <c r="S37" s="33"/>
    </row>
    <row r="38" spans="7:21" ht="13.5" customHeight="1" thickTop="1">
      <c r="G38" s="505"/>
      <c r="H38" s="119">
        <v>20</v>
      </c>
      <c r="I38" s="224" t="s">
        <v>26</v>
      </c>
      <c r="J38" s="17">
        <v>102</v>
      </c>
      <c r="K38" s="19"/>
      <c r="M38" s="473">
        <f>SUM(Q13-(Q3+Q4+Q5+Q6+Q7+Q8+Q9+Q10+Q11+Q12))</f>
        <v>190958</v>
      </c>
      <c r="N38" s="474" t="s">
        <v>200</v>
      </c>
      <c r="O38" s="475"/>
      <c r="P38" s="476">
        <f>SUM(M38)</f>
        <v>190958</v>
      </c>
      <c r="U38" s="33"/>
    </row>
    <row r="39" spans="7:21" ht="13.5" customHeight="1">
      <c r="H39" s="119">
        <v>10</v>
      </c>
      <c r="I39" s="224" t="s">
        <v>18</v>
      </c>
      <c r="J39" s="303">
        <v>100</v>
      </c>
      <c r="K39" s="19"/>
      <c r="P39" s="33"/>
    </row>
    <row r="40" spans="7:21" ht="13.5" customHeight="1">
      <c r="H40" s="119">
        <v>28</v>
      </c>
      <c r="I40" s="224" t="s">
        <v>34</v>
      </c>
      <c r="J40" s="17">
        <v>48</v>
      </c>
      <c r="K40" s="19"/>
    </row>
    <row r="41" spans="7:21" ht="13.5" customHeight="1">
      <c r="G41" s="526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2" t="s">
        <v>112</v>
      </c>
      <c r="J43" s="403">
        <f>SUM(J3:J42)</f>
        <v>827566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221</v>
      </c>
      <c r="D52" s="12" t="s">
        <v>209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102472</v>
      </c>
      <c r="D53" s="126">
        <f t="shared" ref="D53:D63" si="11">SUM(Q3)</f>
        <v>112947</v>
      </c>
      <c r="E53" s="123">
        <f t="shared" ref="E53:E62" si="12">SUM(P16/Q16*100)</f>
        <v>101.7091811414392</v>
      </c>
      <c r="F53" s="25">
        <f t="shared" ref="F53:F63" si="13">SUM(C53/D53*100)</f>
        <v>90.725738620769036</v>
      </c>
      <c r="G53" s="26"/>
      <c r="I53" s="223"/>
    </row>
    <row r="54" spans="1:16" ht="13.5" customHeight="1">
      <c r="A54" s="13">
        <v>2</v>
      </c>
      <c r="B54" s="224" t="s">
        <v>0</v>
      </c>
      <c r="C54" s="17">
        <f t="shared" si="10"/>
        <v>97986</v>
      </c>
      <c r="D54" s="126">
        <f t="shared" si="11"/>
        <v>88348</v>
      </c>
      <c r="E54" s="123">
        <f t="shared" si="12"/>
        <v>101.70958801731386</v>
      </c>
      <c r="F54" s="25">
        <f t="shared" si="13"/>
        <v>110.90913206863766</v>
      </c>
      <c r="G54" s="26"/>
      <c r="I54" s="223"/>
    </row>
    <row r="55" spans="1:16" ht="13.5" customHeight="1">
      <c r="A55" s="13">
        <v>3</v>
      </c>
      <c r="B55" s="225" t="s">
        <v>5</v>
      </c>
      <c r="C55" s="17">
        <f t="shared" si="10"/>
        <v>87936</v>
      </c>
      <c r="D55" s="126">
        <f t="shared" si="11"/>
        <v>60472</v>
      </c>
      <c r="E55" s="123">
        <f t="shared" si="12"/>
        <v>90.215752054415063</v>
      </c>
      <c r="F55" s="25">
        <f t="shared" si="13"/>
        <v>145.41606032543987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76451</v>
      </c>
      <c r="D56" s="126">
        <f t="shared" si="11"/>
        <v>81427</v>
      </c>
      <c r="E56" s="123">
        <f t="shared" si="12"/>
        <v>80.949355696028292</v>
      </c>
      <c r="F56" s="25">
        <f t="shared" si="13"/>
        <v>93.889004875532692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54842</v>
      </c>
      <c r="D57" s="126">
        <f t="shared" si="11"/>
        <v>69520</v>
      </c>
      <c r="E57" s="123">
        <f t="shared" si="12"/>
        <v>114.49986429212686</v>
      </c>
      <c r="F57" s="25">
        <f t="shared" si="13"/>
        <v>78.886651323360184</v>
      </c>
      <c r="G57" s="26"/>
      <c r="I57" s="223"/>
      <c r="P57" s="33"/>
    </row>
    <row r="58" spans="1:16" ht="13.5" customHeight="1">
      <c r="A58" s="13">
        <v>6</v>
      </c>
      <c r="B58" s="225" t="s">
        <v>2</v>
      </c>
      <c r="C58" s="17">
        <f t="shared" si="10"/>
        <v>52857</v>
      </c>
      <c r="D58" s="126">
        <f t="shared" si="11"/>
        <v>56859</v>
      </c>
      <c r="E58" s="123">
        <f t="shared" si="12"/>
        <v>111.90456027437862</v>
      </c>
      <c r="F58" s="25">
        <f t="shared" si="13"/>
        <v>92.961536432227092</v>
      </c>
      <c r="G58" s="26"/>
    </row>
    <row r="59" spans="1:16" ht="13.5" customHeight="1">
      <c r="A59" s="13">
        <v>7</v>
      </c>
      <c r="B59" s="227" t="s">
        <v>23</v>
      </c>
      <c r="C59" s="17">
        <f t="shared" si="10"/>
        <v>48100</v>
      </c>
      <c r="D59" s="126">
        <f t="shared" si="11"/>
        <v>51909</v>
      </c>
      <c r="E59" s="123">
        <f t="shared" si="12"/>
        <v>88.391495304776086</v>
      </c>
      <c r="F59" s="25">
        <f t="shared" si="13"/>
        <v>92.662158777861265</v>
      </c>
      <c r="G59" s="26"/>
    </row>
    <row r="60" spans="1:16" ht="13.5" customHeight="1">
      <c r="A60" s="13">
        <v>8</v>
      </c>
      <c r="B60" s="224" t="s">
        <v>12</v>
      </c>
      <c r="C60" s="17">
        <f t="shared" si="10"/>
        <v>40014</v>
      </c>
      <c r="D60" s="126">
        <f t="shared" si="11"/>
        <v>17505</v>
      </c>
      <c r="E60" s="123">
        <f t="shared" si="12"/>
        <v>275.93959037307775</v>
      </c>
      <c r="F60" s="25">
        <f t="shared" si="13"/>
        <v>228.58611825192804</v>
      </c>
      <c r="G60" s="26"/>
    </row>
    <row r="61" spans="1:16" ht="13.5" customHeight="1">
      <c r="A61" s="13">
        <v>9</v>
      </c>
      <c r="B61" s="227" t="s">
        <v>31</v>
      </c>
      <c r="C61" s="17">
        <f t="shared" si="10"/>
        <v>36924</v>
      </c>
      <c r="D61" s="126">
        <f t="shared" si="11"/>
        <v>35731</v>
      </c>
      <c r="E61" s="123">
        <f t="shared" si="12"/>
        <v>131.7208904109589</v>
      </c>
      <c r="F61" s="25">
        <f t="shared" si="13"/>
        <v>103.33883742408554</v>
      </c>
      <c r="G61" s="26"/>
    </row>
    <row r="62" spans="1:16" ht="13.5" customHeight="1" thickBot="1">
      <c r="A62" s="179">
        <v>10</v>
      </c>
      <c r="B62" s="463" t="s">
        <v>7</v>
      </c>
      <c r="C62" s="160">
        <f t="shared" si="10"/>
        <v>35030</v>
      </c>
      <c r="D62" s="180">
        <f t="shared" si="11"/>
        <v>40885</v>
      </c>
      <c r="E62" s="181">
        <f t="shared" si="12"/>
        <v>113.32901973471368</v>
      </c>
      <c r="F62" s="182">
        <f t="shared" si="13"/>
        <v>85.679344502873917</v>
      </c>
      <c r="G62" s="183"/>
    </row>
    <row r="63" spans="1:16" ht="13.5" customHeight="1" thickTop="1">
      <c r="A63" s="161"/>
      <c r="B63" s="184" t="s">
        <v>83</v>
      </c>
      <c r="C63" s="185">
        <f>SUM(J43)</f>
        <v>827566</v>
      </c>
      <c r="D63" s="185">
        <f t="shared" si="11"/>
        <v>806561</v>
      </c>
      <c r="E63" s="186">
        <f>SUM(C63/R26*100)</f>
        <v>104.76420755204245</v>
      </c>
      <c r="F63" s="187">
        <f t="shared" si="13"/>
        <v>102.60426675725705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15:J28">
    <sortCondition descending="1" ref="J15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M74" sqref="M74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221</v>
      </c>
      <c r="I2" s="119"/>
      <c r="J2" s="258" t="s">
        <v>124</v>
      </c>
      <c r="K2" s="5"/>
      <c r="L2" s="411" t="s">
        <v>209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121</v>
      </c>
      <c r="I3" s="119"/>
      <c r="J3" s="202" t="s">
        <v>122</v>
      </c>
      <c r="K3" s="5"/>
      <c r="L3" s="411" t="s">
        <v>121</v>
      </c>
      <c r="M3" s="1"/>
      <c r="N3" s="129"/>
      <c r="O3" s="129"/>
      <c r="S3" s="31"/>
      <c r="T3" s="31"/>
      <c r="U3" s="31"/>
    </row>
    <row r="4" spans="8:30">
      <c r="H4" s="128">
        <v>22611</v>
      </c>
      <c r="I4" s="119">
        <v>33</v>
      </c>
      <c r="J4" s="224" t="s">
        <v>0</v>
      </c>
      <c r="K4" s="163">
        <f>SUM(I4)</f>
        <v>33</v>
      </c>
      <c r="L4" s="428">
        <v>18310</v>
      </c>
      <c r="M4" s="54"/>
      <c r="N4" s="130"/>
      <c r="O4" s="130"/>
      <c r="S4" s="31"/>
      <c r="T4" s="31"/>
      <c r="U4" s="31"/>
    </row>
    <row r="5" spans="8:30">
      <c r="H5" s="53">
        <v>16650</v>
      </c>
      <c r="I5" s="119">
        <v>26</v>
      </c>
      <c r="J5" s="224" t="s">
        <v>32</v>
      </c>
      <c r="K5" s="163">
        <f t="shared" ref="K5:K13" si="0">SUM(I5)</f>
        <v>26</v>
      </c>
      <c r="L5" s="429">
        <v>19761</v>
      </c>
      <c r="M5" s="54"/>
      <c r="N5" s="130"/>
      <c r="O5" s="130"/>
      <c r="S5" s="31"/>
      <c r="T5" s="31"/>
      <c r="U5" s="31"/>
    </row>
    <row r="6" spans="8:30">
      <c r="H6" s="244">
        <v>7725</v>
      </c>
      <c r="I6" s="119">
        <v>14</v>
      </c>
      <c r="J6" s="224" t="s">
        <v>21</v>
      </c>
      <c r="K6" s="163">
        <f t="shared" si="0"/>
        <v>14</v>
      </c>
      <c r="L6" s="429">
        <v>5747</v>
      </c>
      <c r="M6" s="54"/>
      <c r="N6" s="257"/>
      <c r="O6" s="130"/>
      <c r="S6" s="31"/>
      <c r="T6" s="31"/>
      <c r="U6" s="31"/>
    </row>
    <row r="7" spans="8:30">
      <c r="H7" s="268">
        <v>4917</v>
      </c>
      <c r="I7" s="119">
        <v>38</v>
      </c>
      <c r="J7" s="224" t="s">
        <v>40</v>
      </c>
      <c r="K7" s="163">
        <f t="shared" si="0"/>
        <v>38</v>
      </c>
      <c r="L7" s="429">
        <v>5638</v>
      </c>
      <c r="M7" s="54"/>
      <c r="N7" s="130"/>
      <c r="O7" s="130"/>
      <c r="S7" s="31"/>
      <c r="T7" s="31"/>
      <c r="U7" s="31"/>
    </row>
    <row r="8" spans="8:30">
      <c r="H8" s="127">
        <v>3440</v>
      </c>
      <c r="I8" s="119">
        <v>15</v>
      </c>
      <c r="J8" s="224" t="s">
        <v>22</v>
      </c>
      <c r="K8" s="163">
        <f t="shared" si="0"/>
        <v>15</v>
      </c>
      <c r="L8" s="429">
        <v>3090</v>
      </c>
      <c r="M8" s="54"/>
      <c r="N8" s="130"/>
      <c r="O8" s="130"/>
      <c r="S8" s="31"/>
      <c r="T8" s="31"/>
      <c r="U8" s="31"/>
    </row>
    <row r="9" spans="8:30">
      <c r="H9" s="268">
        <v>2751</v>
      </c>
      <c r="I9" s="119">
        <v>24</v>
      </c>
      <c r="J9" s="224" t="s">
        <v>30</v>
      </c>
      <c r="K9" s="163">
        <f t="shared" si="0"/>
        <v>24</v>
      </c>
      <c r="L9" s="429">
        <v>1098</v>
      </c>
      <c r="M9" s="54"/>
      <c r="N9" s="130"/>
      <c r="O9" s="130"/>
      <c r="S9" s="31"/>
      <c r="T9" s="31"/>
      <c r="U9" s="31"/>
    </row>
    <row r="10" spans="8:30">
      <c r="H10" s="127">
        <v>2653</v>
      </c>
      <c r="I10" s="194">
        <v>37</v>
      </c>
      <c r="J10" s="227" t="s">
        <v>39</v>
      </c>
      <c r="K10" s="163">
        <f t="shared" si="0"/>
        <v>37</v>
      </c>
      <c r="L10" s="429">
        <v>2783</v>
      </c>
      <c r="S10" s="31"/>
      <c r="T10" s="31"/>
      <c r="U10" s="31"/>
    </row>
    <row r="11" spans="8:30">
      <c r="H11" s="52">
        <v>2439</v>
      </c>
      <c r="I11" s="119">
        <v>34</v>
      </c>
      <c r="J11" s="224" t="s">
        <v>1</v>
      </c>
      <c r="K11" s="163">
        <f t="shared" si="0"/>
        <v>34</v>
      </c>
      <c r="L11" s="429">
        <v>1996</v>
      </c>
      <c r="M11" s="54"/>
      <c r="N11" s="130"/>
      <c r="O11" s="130"/>
      <c r="S11" s="31"/>
      <c r="T11" s="31"/>
      <c r="U11" s="31"/>
    </row>
    <row r="12" spans="8:30">
      <c r="H12" s="195">
        <v>1471</v>
      </c>
      <c r="I12" s="194">
        <v>36</v>
      </c>
      <c r="J12" s="227" t="s">
        <v>5</v>
      </c>
      <c r="K12" s="163">
        <f t="shared" si="0"/>
        <v>36</v>
      </c>
      <c r="L12" s="429">
        <v>2014</v>
      </c>
      <c r="M12" s="54"/>
      <c r="N12" s="130"/>
      <c r="O12" s="130"/>
      <c r="S12" s="31"/>
      <c r="T12" s="31"/>
      <c r="U12" s="31"/>
    </row>
    <row r="13" spans="8:30" ht="14.25" thickBot="1">
      <c r="H13" s="540">
        <v>1380</v>
      </c>
      <c r="I13" s="467">
        <v>17</v>
      </c>
      <c r="J13" s="468" t="s">
        <v>23</v>
      </c>
      <c r="K13" s="163">
        <f t="shared" si="0"/>
        <v>17</v>
      </c>
      <c r="L13" s="429">
        <v>1650</v>
      </c>
      <c r="M13" s="54"/>
      <c r="N13" s="130"/>
      <c r="O13" s="130"/>
      <c r="S13" s="31"/>
      <c r="T13" s="31"/>
      <c r="U13" s="31"/>
    </row>
    <row r="14" spans="8:30" ht="14.25" thickTop="1">
      <c r="H14" s="546">
        <v>1162</v>
      </c>
      <c r="I14" s="168">
        <v>25</v>
      </c>
      <c r="J14" s="246" t="s">
        <v>31</v>
      </c>
      <c r="K14" s="151" t="s">
        <v>9</v>
      </c>
      <c r="L14" s="430">
        <v>68177</v>
      </c>
      <c r="S14" s="31"/>
      <c r="T14" s="31"/>
      <c r="U14" s="31"/>
    </row>
    <row r="15" spans="8:30">
      <c r="H15" s="268">
        <v>763</v>
      </c>
      <c r="I15" s="119">
        <v>1</v>
      </c>
      <c r="J15" s="224" t="s">
        <v>4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53">
        <v>498</v>
      </c>
      <c r="I16" s="119">
        <v>16</v>
      </c>
      <c r="J16" s="224" t="s">
        <v>3</v>
      </c>
      <c r="K16" s="163">
        <f>SUM(I4)</f>
        <v>33</v>
      </c>
      <c r="L16" s="224" t="s">
        <v>0</v>
      </c>
      <c r="M16" s="431">
        <v>26116</v>
      </c>
      <c r="N16" s="128">
        <f>SUM(H4)</f>
        <v>22611</v>
      </c>
      <c r="O16" s="54"/>
      <c r="P16" s="21"/>
      <c r="S16" s="31"/>
      <c r="T16" s="31"/>
      <c r="U16" s="31"/>
    </row>
    <row r="17" spans="1:21">
      <c r="H17" s="127">
        <v>359</v>
      </c>
      <c r="I17" s="407">
        <v>40</v>
      </c>
      <c r="J17" s="225" t="s">
        <v>2</v>
      </c>
      <c r="K17" s="163">
        <f t="shared" ref="K17:K25" si="1">SUM(I5)</f>
        <v>26</v>
      </c>
      <c r="L17" s="224" t="s">
        <v>32</v>
      </c>
      <c r="M17" s="432">
        <v>18179</v>
      </c>
      <c r="N17" s="128">
        <f t="shared" ref="N17:N25" si="2">SUM(H5)</f>
        <v>16650</v>
      </c>
      <c r="O17" s="54"/>
      <c r="P17" s="21"/>
      <c r="S17" s="31"/>
      <c r="T17" s="31"/>
      <c r="U17" s="31"/>
    </row>
    <row r="18" spans="1:21">
      <c r="H18" s="478">
        <v>164</v>
      </c>
      <c r="I18" s="119">
        <v>21</v>
      </c>
      <c r="J18" s="224" t="s">
        <v>27</v>
      </c>
      <c r="K18" s="163">
        <f t="shared" si="1"/>
        <v>14</v>
      </c>
      <c r="L18" s="224" t="s">
        <v>21</v>
      </c>
      <c r="M18" s="432">
        <v>7083</v>
      </c>
      <c r="N18" s="128">
        <f t="shared" si="2"/>
        <v>7725</v>
      </c>
      <c r="O18" s="54"/>
      <c r="P18" s="21"/>
      <c r="S18" s="31"/>
      <c r="T18" s="31"/>
      <c r="U18" s="31"/>
    </row>
    <row r="19" spans="1:21">
      <c r="H19" s="6">
        <v>121</v>
      </c>
      <c r="I19" s="119">
        <v>23</v>
      </c>
      <c r="J19" s="224" t="s">
        <v>29</v>
      </c>
      <c r="K19" s="163">
        <f t="shared" si="1"/>
        <v>38</v>
      </c>
      <c r="L19" s="224" t="s">
        <v>40</v>
      </c>
      <c r="M19" s="432">
        <v>5006</v>
      </c>
      <c r="N19" s="128">
        <f t="shared" si="2"/>
        <v>4917</v>
      </c>
      <c r="O19" s="54"/>
      <c r="P19" s="21"/>
      <c r="S19" s="31"/>
      <c r="T19" s="31"/>
      <c r="U19" s="31"/>
    </row>
    <row r="20" spans="1:21" ht="14.25" thickBot="1">
      <c r="H20" s="127">
        <v>104</v>
      </c>
      <c r="I20" s="119">
        <v>6</v>
      </c>
      <c r="J20" s="224" t="s">
        <v>15</v>
      </c>
      <c r="K20" s="163">
        <f t="shared" si="1"/>
        <v>15</v>
      </c>
      <c r="L20" s="224" t="s">
        <v>22</v>
      </c>
      <c r="M20" s="432">
        <v>3614</v>
      </c>
      <c r="N20" s="128">
        <f t="shared" si="2"/>
        <v>3440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221</v>
      </c>
      <c r="D21" s="74" t="s">
        <v>209</v>
      </c>
      <c r="E21" s="74" t="s">
        <v>55</v>
      </c>
      <c r="F21" s="74" t="s">
        <v>54</v>
      </c>
      <c r="G21" s="74" t="s">
        <v>56</v>
      </c>
      <c r="H21" s="127">
        <v>55</v>
      </c>
      <c r="I21" s="119">
        <v>2</v>
      </c>
      <c r="J21" s="224" t="s">
        <v>6</v>
      </c>
      <c r="K21" s="163">
        <f t="shared" si="1"/>
        <v>24</v>
      </c>
      <c r="L21" s="224" t="s">
        <v>30</v>
      </c>
      <c r="M21" s="432">
        <v>2681</v>
      </c>
      <c r="N21" s="128">
        <f t="shared" si="2"/>
        <v>2751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22611</v>
      </c>
      <c r="D22" s="128">
        <f>SUM(L4)</f>
        <v>18310</v>
      </c>
      <c r="E22" s="66">
        <f t="shared" ref="E22:E32" si="4">SUM(N16/M16*100)</f>
        <v>86.579108592433755</v>
      </c>
      <c r="F22" s="70">
        <f>SUM(C22/D22*100)</f>
        <v>123.48989623156746</v>
      </c>
      <c r="G22" s="5"/>
      <c r="H22" s="176">
        <v>33</v>
      </c>
      <c r="I22" s="119">
        <v>27</v>
      </c>
      <c r="J22" s="224" t="s">
        <v>33</v>
      </c>
      <c r="K22" s="163">
        <f t="shared" si="1"/>
        <v>37</v>
      </c>
      <c r="L22" s="227" t="s">
        <v>39</v>
      </c>
      <c r="M22" s="432">
        <v>2467</v>
      </c>
      <c r="N22" s="128">
        <f t="shared" si="2"/>
        <v>2653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16650</v>
      </c>
      <c r="D23" s="128">
        <f>SUM(L5)</f>
        <v>19761</v>
      </c>
      <c r="E23" s="66">
        <f t="shared" si="4"/>
        <v>91.58919632543045</v>
      </c>
      <c r="F23" s="70">
        <f t="shared" ref="F23:F32" si="5">SUM(C23/D23*100)</f>
        <v>84.256869591619861</v>
      </c>
      <c r="G23" s="5"/>
      <c r="H23" s="176">
        <v>32</v>
      </c>
      <c r="I23" s="119">
        <v>9</v>
      </c>
      <c r="J23" s="458" t="s">
        <v>205</v>
      </c>
      <c r="K23" s="163">
        <f t="shared" si="1"/>
        <v>34</v>
      </c>
      <c r="L23" s="224" t="s">
        <v>1</v>
      </c>
      <c r="M23" s="432">
        <v>2015</v>
      </c>
      <c r="N23" s="128">
        <f t="shared" si="2"/>
        <v>2439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7725</v>
      </c>
      <c r="D24" s="128">
        <f t="shared" ref="D24:D31" si="6">SUM(L6)</f>
        <v>5747</v>
      </c>
      <c r="E24" s="66">
        <f t="shared" si="4"/>
        <v>109.06395595086829</v>
      </c>
      <c r="F24" s="70">
        <f t="shared" si="5"/>
        <v>134.41795719505828</v>
      </c>
      <c r="G24" s="5"/>
      <c r="H24" s="131">
        <v>12</v>
      </c>
      <c r="I24" s="119">
        <v>32</v>
      </c>
      <c r="J24" s="224" t="s">
        <v>37</v>
      </c>
      <c r="K24" s="163">
        <f t="shared" si="1"/>
        <v>36</v>
      </c>
      <c r="L24" s="227" t="s">
        <v>5</v>
      </c>
      <c r="M24" s="432">
        <v>1502</v>
      </c>
      <c r="N24" s="128">
        <f t="shared" si="2"/>
        <v>1471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4917</v>
      </c>
      <c r="D25" s="128">
        <f t="shared" si="6"/>
        <v>5638</v>
      </c>
      <c r="E25" s="66">
        <f t="shared" si="4"/>
        <v>98.222133439872152</v>
      </c>
      <c r="F25" s="70">
        <f t="shared" si="5"/>
        <v>87.211777225966657</v>
      </c>
      <c r="G25" s="5"/>
      <c r="H25" s="131">
        <v>10</v>
      </c>
      <c r="I25" s="119">
        <v>19</v>
      </c>
      <c r="J25" s="224" t="s">
        <v>25</v>
      </c>
      <c r="K25" s="253">
        <f t="shared" si="1"/>
        <v>17</v>
      </c>
      <c r="L25" s="468" t="s">
        <v>23</v>
      </c>
      <c r="M25" s="433">
        <v>1552</v>
      </c>
      <c r="N25" s="234">
        <f t="shared" si="2"/>
        <v>1380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22</v>
      </c>
      <c r="C26" s="52">
        <f t="shared" si="3"/>
        <v>3440</v>
      </c>
      <c r="D26" s="128">
        <f t="shared" si="6"/>
        <v>3090</v>
      </c>
      <c r="E26" s="66">
        <f t="shared" si="4"/>
        <v>95.185390149418922</v>
      </c>
      <c r="F26" s="70">
        <f t="shared" si="5"/>
        <v>111.32686084142395</v>
      </c>
      <c r="G26" s="16"/>
      <c r="H26" s="131">
        <v>8</v>
      </c>
      <c r="I26" s="119">
        <v>4</v>
      </c>
      <c r="J26" s="224" t="s">
        <v>13</v>
      </c>
      <c r="K26" s="5"/>
      <c r="L26" s="511" t="s">
        <v>195</v>
      </c>
      <c r="M26" s="434">
        <v>74260</v>
      </c>
      <c r="N26" s="266">
        <f>SUM(H44)</f>
        <v>69361</v>
      </c>
      <c r="S26" s="31"/>
      <c r="T26" s="31"/>
      <c r="U26" s="31"/>
    </row>
    <row r="27" spans="1:21">
      <c r="A27" s="76">
        <v>6</v>
      </c>
      <c r="B27" s="224" t="s">
        <v>30</v>
      </c>
      <c r="C27" s="52">
        <f t="shared" si="3"/>
        <v>2751</v>
      </c>
      <c r="D27" s="128">
        <f t="shared" si="6"/>
        <v>1098</v>
      </c>
      <c r="E27" s="66">
        <f t="shared" si="4"/>
        <v>102.61096605744125</v>
      </c>
      <c r="F27" s="70">
        <f t="shared" si="5"/>
        <v>250.54644808743168</v>
      </c>
      <c r="G27" s="5"/>
      <c r="H27" s="527">
        <v>1</v>
      </c>
      <c r="I27" s="119">
        <v>3</v>
      </c>
      <c r="J27" s="224" t="s">
        <v>12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39</v>
      </c>
      <c r="C28" s="52">
        <f t="shared" si="3"/>
        <v>2653</v>
      </c>
      <c r="D28" s="128">
        <f t="shared" si="6"/>
        <v>2783</v>
      </c>
      <c r="E28" s="66">
        <f t="shared" si="4"/>
        <v>107.53952168625862</v>
      </c>
      <c r="F28" s="70">
        <f t="shared" si="5"/>
        <v>95.328781890046713</v>
      </c>
      <c r="G28" s="5"/>
      <c r="H28" s="176">
        <v>1</v>
      </c>
      <c r="I28" s="119">
        <v>11</v>
      </c>
      <c r="J28" s="224" t="s">
        <v>19</v>
      </c>
      <c r="L28" s="36"/>
      <c r="S28" s="31"/>
      <c r="T28" s="31"/>
      <c r="U28" s="31"/>
    </row>
    <row r="29" spans="1:21">
      <c r="A29" s="76">
        <v>8</v>
      </c>
      <c r="B29" s="224" t="s">
        <v>1</v>
      </c>
      <c r="C29" s="52">
        <f t="shared" si="3"/>
        <v>2439</v>
      </c>
      <c r="D29" s="128">
        <f t="shared" si="6"/>
        <v>1996</v>
      </c>
      <c r="E29" s="66">
        <f t="shared" si="4"/>
        <v>121.04218362282879</v>
      </c>
      <c r="F29" s="70">
        <f t="shared" si="5"/>
        <v>122.1943887775551</v>
      </c>
      <c r="G29" s="15"/>
      <c r="H29" s="176">
        <v>1</v>
      </c>
      <c r="I29" s="119">
        <v>12</v>
      </c>
      <c r="J29" s="224" t="s">
        <v>20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5</v>
      </c>
      <c r="C30" s="52">
        <f t="shared" si="3"/>
        <v>1471</v>
      </c>
      <c r="D30" s="128">
        <f t="shared" si="6"/>
        <v>2014</v>
      </c>
      <c r="E30" s="66">
        <f t="shared" si="4"/>
        <v>97.936085219707053</v>
      </c>
      <c r="F30" s="70">
        <f t="shared" si="5"/>
        <v>73.038728897715984</v>
      </c>
      <c r="G30" s="16"/>
      <c r="H30" s="176">
        <v>0</v>
      </c>
      <c r="I30" s="119">
        <v>5</v>
      </c>
      <c r="J30" s="224" t="s">
        <v>14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68" t="s">
        <v>23</v>
      </c>
      <c r="C31" s="52">
        <f t="shared" si="3"/>
        <v>1380</v>
      </c>
      <c r="D31" s="128">
        <f t="shared" si="6"/>
        <v>1650</v>
      </c>
      <c r="E31" s="66">
        <f t="shared" si="4"/>
        <v>88.917525773195877</v>
      </c>
      <c r="F31" s="70">
        <f t="shared" si="5"/>
        <v>83.636363636363626</v>
      </c>
      <c r="G31" s="132"/>
      <c r="H31" s="131">
        <v>0</v>
      </c>
      <c r="I31" s="119">
        <v>7</v>
      </c>
      <c r="J31" s="224" t="s">
        <v>16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69361</v>
      </c>
      <c r="D32" s="82">
        <f>SUM(L14)</f>
        <v>68177</v>
      </c>
      <c r="E32" s="85">
        <f t="shared" si="4"/>
        <v>93.402908699165096</v>
      </c>
      <c r="F32" s="83">
        <f t="shared" si="5"/>
        <v>101.73665605702804</v>
      </c>
      <c r="G32" s="84"/>
      <c r="H32" s="539">
        <v>0</v>
      </c>
      <c r="I32" s="119">
        <v>8</v>
      </c>
      <c r="J32" s="224" t="s">
        <v>17</v>
      </c>
      <c r="L32" s="36"/>
      <c r="M32" s="31"/>
      <c r="S32" s="31"/>
      <c r="T32" s="31"/>
      <c r="U32" s="31"/>
    </row>
    <row r="33" spans="1:30">
      <c r="H33" s="139">
        <v>0</v>
      </c>
      <c r="I33" s="119">
        <v>10</v>
      </c>
      <c r="J33" s="224" t="s">
        <v>18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13</v>
      </c>
      <c r="J34" s="224" t="s">
        <v>7</v>
      </c>
      <c r="L34" s="296"/>
      <c r="M34" s="31"/>
      <c r="S34" s="31"/>
      <c r="T34" s="31"/>
      <c r="U34" s="31"/>
    </row>
    <row r="35" spans="1:30">
      <c r="H35" s="545">
        <v>0</v>
      </c>
      <c r="I35" s="119">
        <v>18</v>
      </c>
      <c r="J35" s="224" t="s">
        <v>24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20</v>
      </c>
      <c r="J36" s="224" t="s">
        <v>26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22</v>
      </c>
      <c r="J37" s="224" t="s">
        <v>28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28</v>
      </c>
      <c r="J38" s="224" t="s">
        <v>34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29</v>
      </c>
      <c r="J39" s="224" t="s">
        <v>117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68">
        <v>0</v>
      </c>
      <c r="I40" s="119">
        <v>30</v>
      </c>
      <c r="J40" s="224" t="s">
        <v>35</v>
      </c>
      <c r="L40" s="57"/>
      <c r="M40" s="31"/>
      <c r="S40" s="31"/>
      <c r="T40" s="31"/>
      <c r="U40" s="31"/>
    </row>
    <row r="41" spans="1:30">
      <c r="H41" s="53">
        <v>0</v>
      </c>
      <c r="I41" s="119">
        <v>31</v>
      </c>
      <c r="J41" s="224" t="s">
        <v>127</v>
      </c>
      <c r="L41" s="57"/>
      <c r="M41" s="31"/>
      <c r="S41" s="31"/>
      <c r="T41" s="31"/>
      <c r="U41" s="31"/>
    </row>
    <row r="42" spans="1:30">
      <c r="H42" s="53">
        <v>0</v>
      </c>
      <c r="I42" s="119">
        <v>35</v>
      </c>
      <c r="J42" s="224" t="s">
        <v>38</v>
      </c>
      <c r="L42" s="57"/>
      <c r="M42" s="31"/>
      <c r="S42" s="31"/>
      <c r="T42" s="31"/>
      <c r="U42" s="31"/>
    </row>
    <row r="43" spans="1:30">
      <c r="H43" s="53">
        <v>0</v>
      </c>
      <c r="I43" s="119">
        <v>39</v>
      </c>
      <c r="J43" s="224" t="s">
        <v>41</v>
      </c>
      <c r="L43" s="57"/>
      <c r="M43" s="31"/>
      <c r="S43" s="37"/>
      <c r="T43" s="37"/>
      <c r="U43" s="37"/>
    </row>
    <row r="44" spans="1:30">
      <c r="H44" s="164">
        <f>SUM(H4:H43)</f>
        <v>69361</v>
      </c>
      <c r="I44" s="119"/>
      <c r="J44" s="233" t="s">
        <v>119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217</v>
      </c>
      <c r="I47" s="119"/>
      <c r="J47" s="251" t="s">
        <v>80</v>
      </c>
      <c r="K47" s="5"/>
      <c r="L47" s="416" t="s">
        <v>209</v>
      </c>
      <c r="S47" s="31"/>
      <c r="T47" s="31"/>
      <c r="U47" s="31"/>
      <c r="V47" s="31"/>
    </row>
    <row r="48" spans="1:30">
      <c r="H48" s="259" t="s">
        <v>121</v>
      </c>
      <c r="I48" s="168"/>
      <c r="J48" s="250" t="s">
        <v>57</v>
      </c>
      <c r="K48" s="244"/>
      <c r="L48" s="421" t="s">
        <v>121</v>
      </c>
      <c r="S48" s="31"/>
      <c r="T48" s="31"/>
      <c r="U48" s="31"/>
      <c r="V48" s="31"/>
    </row>
    <row r="49" spans="1:22">
      <c r="H49" s="128">
        <v>56501</v>
      </c>
      <c r="I49" s="119">
        <v>26</v>
      </c>
      <c r="J49" s="224" t="s">
        <v>32</v>
      </c>
      <c r="K49" s="5">
        <f>SUM(I49)</f>
        <v>26</v>
      </c>
      <c r="L49" s="422">
        <v>62802</v>
      </c>
      <c r="M49" s="1"/>
      <c r="N49" s="129"/>
      <c r="O49" s="129"/>
      <c r="S49" s="31"/>
      <c r="T49" s="31"/>
      <c r="U49" s="31"/>
      <c r="V49" s="31"/>
    </row>
    <row r="50" spans="1:22">
      <c r="H50" s="52">
        <v>19183</v>
      </c>
      <c r="I50" s="119">
        <v>25</v>
      </c>
      <c r="J50" s="224" t="s">
        <v>31</v>
      </c>
      <c r="K50" s="5">
        <f t="shared" ref="K50:K58" si="7">SUM(I50)</f>
        <v>25</v>
      </c>
      <c r="L50" s="422">
        <v>13140</v>
      </c>
      <c r="M50" s="31"/>
      <c r="N50" s="130"/>
      <c r="O50" s="130"/>
      <c r="S50" s="31"/>
      <c r="T50" s="31"/>
      <c r="U50" s="31"/>
      <c r="V50" s="31"/>
    </row>
    <row r="51" spans="1:22">
      <c r="H51" s="53">
        <v>18967</v>
      </c>
      <c r="I51" s="119">
        <v>33</v>
      </c>
      <c r="J51" s="224" t="s">
        <v>0</v>
      </c>
      <c r="K51" s="5">
        <f t="shared" si="7"/>
        <v>33</v>
      </c>
      <c r="L51" s="422">
        <v>12269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456">
        <v>13264</v>
      </c>
      <c r="I52" s="119">
        <v>13</v>
      </c>
      <c r="J52" s="224" t="s">
        <v>7</v>
      </c>
      <c r="K52" s="5">
        <f t="shared" si="7"/>
        <v>13</v>
      </c>
      <c r="L52" s="422">
        <v>11804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221</v>
      </c>
      <c r="D53" s="74" t="s">
        <v>209</v>
      </c>
      <c r="E53" s="74" t="s">
        <v>55</v>
      </c>
      <c r="F53" s="74" t="s">
        <v>54</v>
      </c>
      <c r="G53" s="74" t="s">
        <v>56</v>
      </c>
      <c r="H53" s="127">
        <v>11660</v>
      </c>
      <c r="I53" s="119">
        <v>40</v>
      </c>
      <c r="J53" s="224" t="s">
        <v>2</v>
      </c>
      <c r="K53" s="5">
        <f t="shared" si="7"/>
        <v>40</v>
      </c>
      <c r="L53" s="422">
        <v>6742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56501</v>
      </c>
      <c r="D54" s="139">
        <f>SUM(L49)</f>
        <v>62802</v>
      </c>
      <c r="E54" s="66">
        <f t="shared" ref="E54:E64" si="9">SUM(N63/M63*100)</f>
        <v>108.21665932466338</v>
      </c>
      <c r="F54" s="66">
        <f>SUM(C54/D54*100)</f>
        <v>89.966880035667657</v>
      </c>
      <c r="G54" s="5"/>
      <c r="H54" s="53">
        <v>8506</v>
      </c>
      <c r="I54" s="119">
        <v>34</v>
      </c>
      <c r="J54" s="224" t="s">
        <v>1</v>
      </c>
      <c r="K54" s="5">
        <f t="shared" si="7"/>
        <v>34</v>
      </c>
      <c r="L54" s="422">
        <v>8289</v>
      </c>
      <c r="M54" s="31"/>
      <c r="N54" s="506"/>
      <c r="O54" s="130"/>
      <c r="S54" s="31"/>
      <c r="T54" s="31"/>
      <c r="U54" s="31"/>
      <c r="V54" s="31"/>
    </row>
    <row r="55" spans="1:22">
      <c r="A55" s="76">
        <v>2</v>
      </c>
      <c r="B55" s="224" t="s">
        <v>31</v>
      </c>
      <c r="C55" s="52">
        <f t="shared" si="8"/>
        <v>19183</v>
      </c>
      <c r="D55" s="139">
        <f t="shared" ref="D55:D64" si="10">SUM(L50)</f>
        <v>13140</v>
      </c>
      <c r="E55" s="66">
        <f t="shared" si="9"/>
        <v>213.04975566414925</v>
      </c>
      <c r="F55" s="66">
        <f t="shared" ref="F55:F64" si="11">SUM(C55/D55*100)</f>
        <v>145.98934550989347</v>
      </c>
      <c r="G55" s="5"/>
      <c r="H55" s="127">
        <v>8318</v>
      </c>
      <c r="I55" s="119">
        <v>16</v>
      </c>
      <c r="J55" s="224" t="s">
        <v>3</v>
      </c>
      <c r="K55" s="5">
        <f t="shared" si="7"/>
        <v>16</v>
      </c>
      <c r="L55" s="422">
        <v>10383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0</v>
      </c>
      <c r="C56" s="52">
        <f t="shared" si="8"/>
        <v>18967</v>
      </c>
      <c r="D56" s="139">
        <f t="shared" si="10"/>
        <v>12269</v>
      </c>
      <c r="E56" s="66">
        <f t="shared" si="9"/>
        <v>122.7319787757215</v>
      </c>
      <c r="F56" s="66">
        <f t="shared" si="11"/>
        <v>154.59287635504114</v>
      </c>
      <c r="G56" s="5"/>
      <c r="H56" s="53">
        <v>3587</v>
      </c>
      <c r="I56" s="119">
        <v>15</v>
      </c>
      <c r="J56" s="224" t="s">
        <v>22</v>
      </c>
      <c r="K56" s="5">
        <f t="shared" si="7"/>
        <v>15</v>
      </c>
      <c r="L56" s="422">
        <v>2691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7</v>
      </c>
      <c r="C57" s="52">
        <f t="shared" si="8"/>
        <v>13264</v>
      </c>
      <c r="D57" s="139">
        <f t="shared" si="10"/>
        <v>11804</v>
      </c>
      <c r="E57" s="66">
        <f t="shared" si="9"/>
        <v>111.11669598726648</v>
      </c>
      <c r="F57" s="66">
        <f t="shared" si="11"/>
        <v>112.36868858014233</v>
      </c>
      <c r="G57" s="5"/>
      <c r="H57" s="131">
        <v>3399</v>
      </c>
      <c r="I57" s="119">
        <v>24</v>
      </c>
      <c r="J57" s="224" t="s">
        <v>30</v>
      </c>
      <c r="K57" s="5">
        <f t="shared" si="7"/>
        <v>24</v>
      </c>
      <c r="L57" s="422">
        <v>4198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2</v>
      </c>
      <c r="C58" s="52">
        <f t="shared" si="8"/>
        <v>11660</v>
      </c>
      <c r="D58" s="139">
        <f t="shared" si="10"/>
        <v>6742</v>
      </c>
      <c r="E58" s="66">
        <f t="shared" si="9"/>
        <v>274.03055229142183</v>
      </c>
      <c r="F58" s="66">
        <f t="shared" si="11"/>
        <v>172.94571343814891</v>
      </c>
      <c r="G58" s="16"/>
      <c r="H58" s="234">
        <v>2612</v>
      </c>
      <c r="I58" s="194">
        <v>36</v>
      </c>
      <c r="J58" s="227" t="s">
        <v>5</v>
      </c>
      <c r="K58" s="18">
        <f t="shared" si="7"/>
        <v>36</v>
      </c>
      <c r="L58" s="423">
        <v>2548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1</v>
      </c>
      <c r="C59" s="52">
        <f t="shared" si="8"/>
        <v>8506</v>
      </c>
      <c r="D59" s="139">
        <f t="shared" si="10"/>
        <v>8289</v>
      </c>
      <c r="E59" s="66">
        <f t="shared" si="9"/>
        <v>81.179614430234778</v>
      </c>
      <c r="F59" s="66">
        <f t="shared" si="11"/>
        <v>102.61792737362769</v>
      </c>
      <c r="G59" s="5"/>
      <c r="H59" s="547">
        <v>1892</v>
      </c>
      <c r="I59" s="464">
        <v>38</v>
      </c>
      <c r="J59" s="307" t="s">
        <v>40</v>
      </c>
      <c r="K59" s="12" t="s">
        <v>76</v>
      </c>
      <c r="L59" s="424">
        <v>140058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3</v>
      </c>
      <c r="C60" s="52">
        <f t="shared" si="8"/>
        <v>8318</v>
      </c>
      <c r="D60" s="139">
        <f t="shared" si="10"/>
        <v>10383</v>
      </c>
      <c r="E60" s="66">
        <f t="shared" si="9"/>
        <v>101.32781093921307</v>
      </c>
      <c r="F60" s="66">
        <f t="shared" si="11"/>
        <v>80.111721082538764</v>
      </c>
      <c r="G60" s="5"/>
      <c r="H60" s="176">
        <v>1649</v>
      </c>
      <c r="I60" s="197">
        <v>22</v>
      </c>
      <c r="J60" s="224" t="s">
        <v>28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22</v>
      </c>
      <c r="C61" s="52">
        <f t="shared" si="8"/>
        <v>3587</v>
      </c>
      <c r="D61" s="139">
        <f t="shared" si="10"/>
        <v>2691</v>
      </c>
      <c r="E61" s="66">
        <f t="shared" si="9"/>
        <v>130.05801305293693</v>
      </c>
      <c r="F61" s="66">
        <f t="shared" si="11"/>
        <v>133.2961724266072</v>
      </c>
      <c r="G61" s="15"/>
      <c r="H61" s="176">
        <v>534</v>
      </c>
      <c r="I61" s="197">
        <v>23</v>
      </c>
      <c r="J61" s="224" t="s">
        <v>29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30</v>
      </c>
      <c r="C62" s="52">
        <f t="shared" si="8"/>
        <v>3399</v>
      </c>
      <c r="D62" s="139">
        <f t="shared" si="10"/>
        <v>4198</v>
      </c>
      <c r="E62" s="66">
        <f t="shared" si="9"/>
        <v>100.92042755344417</v>
      </c>
      <c r="F62" s="66">
        <f t="shared" si="11"/>
        <v>80.967127203430195</v>
      </c>
      <c r="G62" s="16"/>
      <c r="H62" s="176">
        <v>527</v>
      </c>
      <c r="I62" s="245">
        <v>17</v>
      </c>
      <c r="J62" s="224" t="s">
        <v>23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0">
        <f t="shared" si="8"/>
        <v>2612</v>
      </c>
      <c r="D63" s="195">
        <f t="shared" si="10"/>
        <v>2548</v>
      </c>
      <c r="E63" s="72">
        <f t="shared" si="9"/>
        <v>125.69778633301252</v>
      </c>
      <c r="F63" s="72">
        <f t="shared" si="11"/>
        <v>102.51177394034536</v>
      </c>
      <c r="G63" s="132"/>
      <c r="H63" s="131">
        <v>367</v>
      </c>
      <c r="I63" s="119">
        <v>21</v>
      </c>
      <c r="J63" s="5" t="s">
        <v>192</v>
      </c>
      <c r="K63" s="5">
        <f>SUM(K49)</f>
        <v>26</v>
      </c>
      <c r="L63" s="224" t="s">
        <v>32</v>
      </c>
      <c r="M63" s="237">
        <v>52211</v>
      </c>
      <c r="N63" s="128">
        <f>SUM(H49)</f>
        <v>56501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151689</v>
      </c>
      <c r="D64" s="196">
        <f t="shared" si="10"/>
        <v>140058</v>
      </c>
      <c r="E64" s="85">
        <f t="shared" si="9"/>
        <v>122.20566198862446</v>
      </c>
      <c r="F64" s="85">
        <f t="shared" si="11"/>
        <v>108.30441674163561</v>
      </c>
      <c r="G64" s="84"/>
      <c r="H64" s="176">
        <v>230</v>
      </c>
      <c r="I64" s="119">
        <v>19</v>
      </c>
      <c r="J64" s="224" t="s">
        <v>25</v>
      </c>
      <c r="K64" s="5">
        <f t="shared" ref="K64:K72" si="12">SUM(K50)</f>
        <v>25</v>
      </c>
      <c r="L64" s="224" t="s">
        <v>31</v>
      </c>
      <c r="M64" s="237">
        <v>9004</v>
      </c>
      <c r="N64" s="128">
        <f t="shared" ref="N64:N72" si="13">SUM(H50)</f>
        <v>19183</v>
      </c>
      <c r="O64" s="54"/>
      <c r="S64" s="31"/>
      <c r="T64" s="31"/>
      <c r="U64" s="31"/>
      <c r="V64" s="31"/>
    </row>
    <row r="65" spans="2:22">
      <c r="H65" s="6">
        <v>163</v>
      </c>
      <c r="I65" s="119">
        <v>4</v>
      </c>
      <c r="J65" s="224" t="s">
        <v>13</v>
      </c>
      <c r="K65" s="5">
        <f t="shared" si="12"/>
        <v>33</v>
      </c>
      <c r="L65" s="224" t="s">
        <v>0</v>
      </c>
      <c r="M65" s="237">
        <v>15454</v>
      </c>
      <c r="N65" s="128">
        <f t="shared" si="13"/>
        <v>18967</v>
      </c>
      <c r="O65" s="54"/>
      <c r="S65" s="31"/>
      <c r="T65" s="31"/>
      <c r="U65" s="31"/>
      <c r="V65" s="31"/>
    </row>
    <row r="66" spans="2:22">
      <c r="H66" s="128">
        <v>110</v>
      </c>
      <c r="I66" s="119">
        <v>39</v>
      </c>
      <c r="J66" s="224" t="s">
        <v>41</v>
      </c>
      <c r="K66" s="5">
        <f t="shared" si="12"/>
        <v>13</v>
      </c>
      <c r="L66" s="224" t="s">
        <v>7</v>
      </c>
      <c r="M66" s="237">
        <v>11937</v>
      </c>
      <c r="N66" s="128">
        <f t="shared" si="13"/>
        <v>13264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88</v>
      </c>
      <c r="I67" s="119">
        <v>27</v>
      </c>
      <c r="J67" s="224" t="s">
        <v>33</v>
      </c>
      <c r="K67" s="5">
        <f t="shared" si="12"/>
        <v>40</v>
      </c>
      <c r="L67" s="224" t="s">
        <v>2</v>
      </c>
      <c r="M67" s="237">
        <v>4255</v>
      </c>
      <c r="N67" s="128">
        <f t="shared" si="13"/>
        <v>11660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51</v>
      </c>
      <c r="I68" s="119">
        <v>9</v>
      </c>
      <c r="J68" s="458" t="s">
        <v>202</v>
      </c>
      <c r="K68" s="5">
        <f t="shared" si="12"/>
        <v>34</v>
      </c>
      <c r="L68" s="224" t="s">
        <v>1</v>
      </c>
      <c r="M68" s="237">
        <v>10478</v>
      </c>
      <c r="N68" s="128">
        <f t="shared" si="13"/>
        <v>8506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400">
        <v>26</v>
      </c>
      <c r="I69" s="119">
        <v>1</v>
      </c>
      <c r="J69" s="224" t="s">
        <v>4</v>
      </c>
      <c r="K69" s="5">
        <f t="shared" si="12"/>
        <v>16</v>
      </c>
      <c r="L69" s="224" t="s">
        <v>3</v>
      </c>
      <c r="M69" s="237">
        <v>8209</v>
      </c>
      <c r="N69" s="128">
        <f t="shared" si="13"/>
        <v>8318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23</v>
      </c>
      <c r="I70" s="119">
        <v>29</v>
      </c>
      <c r="J70" s="224" t="s">
        <v>117</v>
      </c>
      <c r="K70" s="5">
        <f t="shared" si="12"/>
        <v>15</v>
      </c>
      <c r="L70" s="224" t="s">
        <v>22</v>
      </c>
      <c r="M70" s="237">
        <v>2758</v>
      </c>
      <c r="N70" s="128">
        <f t="shared" si="13"/>
        <v>3587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16</v>
      </c>
      <c r="I71" s="119">
        <v>30</v>
      </c>
      <c r="J71" s="224" t="s">
        <v>35</v>
      </c>
      <c r="K71" s="5">
        <f t="shared" si="12"/>
        <v>24</v>
      </c>
      <c r="L71" s="224" t="s">
        <v>30</v>
      </c>
      <c r="M71" s="237">
        <v>3368</v>
      </c>
      <c r="N71" s="128">
        <f t="shared" si="13"/>
        <v>3399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16</v>
      </c>
      <c r="I72" s="119">
        <v>37</v>
      </c>
      <c r="J72" s="224" t="s">
        <v>39</v>
      </c>
      <c r="K72" s="5">
        <f t="shared" si="12"/>
        <v>36</v>
      </c>
      <c r="L72" s="227" t="s">
        <v>5</v>
      </c>
      <c r="M72" s="238">
        <v>2078</v>
      </c>
      <c r="N72" s="128">
        <f t="shared" si="13"/>
        <v>2612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2</v>
      </c>
      <c r="J73" s="224" t="s">
        <v>6</v>
      </c>
      <c r="K73" s="52"/>
      <c r="L73" s="386" t="s">
        <v>107</v>
      </c>
      <c r="M73" s="236">
        <v>124126</v>
      </c>
      <c r="N73" s="235">
        <f>SUM(H89)</f>
        <v>151689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3</v>
      </c>
      <c r="J74" s="224" t="s">
        <v>12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5</v>
      </c>
      <c r="J75" s="224" t="s">
        <v>14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6</v>
      </c>
      <c r="J76" s="224" t="s">
        <v>15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7</v>
      </c>
      <c r="J77" s="224" t="s">
        <v>16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8</v>
      </c>
      <c r="J78" s="224" t="s">
        <v>17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10</v>
      </c>
      <c r="J79" s="224" t="s">
        <v>18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11</v>
      </c>
      <c r="J80" s="224" t="s">
        <v>19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78">
        <v>0</v>
      </c>
      <c r="I81" s="119">
        <v>12</v>
      </c>
      <c r="J81" s="224" t="s">
        <v>20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14</v>
      </c>
      <c r="J82" s="224" t="s">
        <v>21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456">
        <v>0</v>
      </c>
      <c r="I83" s="119">
        <v>18</v>
      </c>
      <c r="J83" s="224" t="s">
        <v>24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20</v>
      </c>
      <c r="J84" s="224" t="s">
        <v>26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28</v>
      </c>
      <c r="J85" s="224" t="s">
        <v>34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456">
        <v>0</v>
      </c>
      <c r="I86" s="119">
        <v>31</v>
      </c>
      <c r="J86" s="224" t="s">
        <v>118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32</v>
      </c>
      <c r="J87" s="224" t="s">
        <v>37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35</v>
      </c>
      <c r="J88" s="224" t="s">
        <v>38</v>
      </c>
      <c r="L88" s="57"/>
      <c r="M88" s="31"/>
      <c r="N88" s="31"/>
      <c r="O88" s="31"/>
      <c r="Q88" s="31"/>
    </row>
    <row r="89" spans="8:22">
      <c r="H89" s="165">
        <f>SUM(H49:H88)</f>
        <v>151689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topLeftCell="B1" zoomScaleNormal="100" workbookViewId="0">
      <selection activeCell="D66" sqref="D6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221</v>
      </c>
      <c r="I2" s="119"/>
      <c r="J2" s="260" t="s">
        <v>125</v>
      </c>
      <c r="K2" s="5"/>
      <c r="L2" s="252" t="s">
        <v>209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121</v>
      </c>
      <c r="I3" s="119"/>
      <c r="J3" s="202" t="s">
        <v>122</v>
      </c>
      <c r="K3" s="5"/>
      <c r="L3" s="51" t="s">
        <v>121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40012</v>
      </c>
      <c r="I4" s="119">
        <v>3</v>
      </c>
      <c r="J4" s="40" t="s">
        <v>12</v>
      </c>
      <c r="K4" s="278">
        <f>SUM(I4)</f>
        <v>3</v>
      </c>
      <c r="L4" s="377">
        <v>17497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23023</v>
      </c>
      <c r="I5" s="119">
        <v>31</v>
      </c>
      <c r="J5" s="40" t="s">
        <v>72</v>
      </c>
      <c r="K5" s="278">
        <f t="shared" ref="K5:K13" si="0">SUM(I5)</f>
        <v>31</v>
      </c>
      <c r="L5" s="377">
        <v>19143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19657</v>
      </c>
      <c r="I6" s="119">
        <v>17</v>
      </c>
      <c r="J6" s="40" t="s">
        <v>23</v>
      </c>
      <c r="K6" s="278">
        <f t="shared" si="0"/>
        <v>17</v>
      </c>
      <c r="L6" s="377">
        <v>19045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19016</v>
      </c>
      <c r="I7" s="119">
        <v>34</v>
      </c>
      <c r="J7" s="40" t="s">
        <v>1</v>
      </c>
      <c r="K7" s="278">
        <f t="shared" si="0"/>
        <v>34</v>
      </c>
      <c r="L7" s="377">
        <v>19694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17713</v>
      </c>
      <c r="I8" s="119">
        <v>2</v>
      </c>
      <c r="J8" s="40" t="s">
        <v>6</v>
      </c>
      <c r="K8" s="278">
        <f t="shared" si="0"/>
        <v>2</v>
      </c>
      <c r="L8" s="377">
        <v>19567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16945</v>
      </c>
      <c r="I9" s="119">
        <v>33</v>
      </c>
      <c r="J9" s="40" t="s">
        <v>0</v>
      </c>
      <c r="K9" s="278">
        <f t="shared" si="0"/>
        <v>33</v>
      </c>
      <c r="L9" s="377">
        <v>16545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13467</v>
      </c>
      <c r="I10" s="119">
        <v>13</v>
      </c>
      <c r="J10" s="40" t="s">
        <v>7</v>
      </c>
      <c r="K10" s="278">
        <f t="shared" si="0"/>
        <v>13</v>
      </c>
      <c r="L10" s="377">
        <v>19841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12352</v>
      </c>
      <c r="I11" s="119">
        <v>40</v>
      </c>
      <c r="J11" s="40" t="s">
        <v>2</v>
      </c>
      <c r="K11" s="278">
        <f t="shared" si="0"/>
        <v>40</v>
      </c>
      <c r="L11" s="377">
        <v>16914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8">
        <v>9390</v>
      </c>
      <c r="I12" s="119">
        <v>16</v>
      </c>
      <c r="J12" s="40" t="s">
        <v>3</v>
      </c>
      <c r="K12" s="278">
        <f t="shared" si="0"/>
        <v>16</v>
      </c>
      <c r="L12" s="378">
        <v>11684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0">
        <v>7158</v>
      </c>
      <c r="I13" s="194">
        <v>21</v>
      </c>
      <c r="J13" s="542" t="s">
        <v>196</v>
      </c>
      <c r="K13" s="278">
        <f t="shared" si="0"/>
        <v>21</v>
      </c>
      <c r="L13" s="378">
        <v>9925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55">
        <v>6981</v>
      </c>
      <c r="I14" s="306">
        <v>11</v>
      </c>
      <c r="J14" s="529" t="s">
        <v>19</v>
      </c>
      <c r="K14" s="151" t="s">
        <v>9</v>
      </c>
      <c r="L14" s="379">
        <v>211235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6905</v>
      </c>
      <c r="I15" s="119">
        <v>26</v>
      </c>
      <c r="J15" s="40" t="s">
        <v>32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5258</v>
      </c>
      <c r="I16" s="119">
        <v>38</v>
      </c>
      <c r="J16" s="40" t="s">
        <v>40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3384</v>
      </c>
      <c r="I17" s="119">
        <v>1</v>
      </c>
      <c r="J17" s="40" t="s">
        <v>4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2304</v>
      </c>
      <c r="I18" s="119">
        <v>25</v>
      </c>
      <c r="J18" s="40" t="s">
        <v>31</v>
      </c>
      <c r="K18" s="1"/>
      <c r="L18" s="261" t="s">
        <v>125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2262</v>
      </c>
      <c r="I19" s="119">
        <v>24</v>
      </c>
      <c r="J19" s="40" t="s">
        <v>30</v>
      </c>
      <c r="K19" s="163">
        <f>SUM(I4)</f>
        <v>3</v>
      </c>
      <c r="L19" s="40" t="s">
        <v>12</v>
      </c>
      <c r="M19" s="531">
        <v>14497</v>
      </c>
      <c r="N19" s="128">
        <f>SUM(H4)</f>
        <v>40012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221</v>
      </c>
      <c r="D20" s="74" t="s">
        <v>209</v>
      </c>
      <c r="E20" s="74" t="s">
        <v>55</v>
      </c>
      <c r="F20" s="74" t="s">
        <v>54</v>
      </c>
      <c r="G20" s="75" t="s">
        <v>56</v>
      </c>
      <c r="H20" s="127">
        <v>2174</v>
      </c>
      <c r="I20" s="119">
        <v>14</v>
      </c>
      <c r="J20" s="40" t="s">
        <v>21</v>
      </c>
      <c r="K20" s="163">
        <f t="shared" ref="K20:K28" si="1">SUM(I5)</f>
        <v>31</v>
      </c>
      <c r="L20" s="40" t="s">
        <v>72</v>
      </c>
      <c r="M20" s="532">
        <v>20460</v>
      </c>
      <c r="N20" s="128">
        <f t="shared" ref="N20:N28" si="2">SUM(H5)</f>
        <v>23023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12</v>
      </c>
      <c r="C21" s="277">
        <f>SUM(H4)</f>
        <v>40012</v>
      </c>
      <c r="D21" s="9">
        <f>SUM(L4)</f>
        <v>17497</v>
      </c>
      <c r="E21" s="66">
        <f t="shared" ref="E21:E30" si="3">SUM(N19/M19*100)</f>
        <v>276.00193143408978</v>
      </c>
      <c r="F21" s="66">
        <f t="shared" ref="F21:F31" si="4">SUM(C21/D21*100)</f>
        <v>228.67920214893979</v>
      </c>
      <c r="G21" s="77"/>
      <c r="H21" s="400">
        <v>1657</v>
      </c>
      <c r="I21" s="119">
        <v>36</v>
      </c>
      <c r="J21" s="40" t="s">
        <v>5</v>
      </c>
      <c r="K21" s="163">
        <f t="shared" si="1"/>
        <v>17</v>
      </c>
      <c r="L21" s="40" t="s">
        <v>23</v>
      </c>
      <c r="M21" s="532">
        <v>16533</v>
      </c>
      <c r="N21" s="128">
        <f t="shared" si="2"/>
        <v>19657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72</v>
      </c>
      <c r="C22" s="277">
        <f t="shared" ref="C22:C30" si="5">SUM(H5)</f>
        <v>23023</v>
      </c>
      <c r="D22" s="9">
        <f t="shared" ref="D22:D30" si="6">SUM(L5)</f>
        <v>19143</v>
      </c>
      <c r="E22" s="66">
        <f t="shared" si="3"/>
        <v>112.52688172043011</v>
      </c>
      <c r="F22" s="66">
        <f t="shared" si="4"/>
        <v>120.26850545891448</v>
      </c>
      <c r="G22" s="77"/>
      <c r="H22" s="127">
        <v>1374</v>
      </c>
      <c r="I22" s="119">
        <v>9</v>
      </c>
      <c r="J22" s="458" t="s">
        <v>204</v>
      </c>
      <c r="K22" s="163">
        <f t="shared" si="1"/>
        <v>34</v>
      </c>
      <c r="L22" s="40" t="s">
        <v>1</v>
      </c>
      <c r="M22" s="532">
        <v>16538</v>
      </c>
      <c r="N22" s="128">
        <f t="shared" si="2"/>
        <v>19016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23</v>
      </c>
      <c r="C23" s="299">
        <f t="shared" si="5"/>
        <v>19657</v>
      </c>
      <c r="D23" s="139">
        <f t="shared" si="6"/>
        <v>19045</v>
      </c>
      <c r="E23" s="300">
        <f t="shared" si="3"/>
        <v>118.89554224883567</v>
      </c>
      <c r="F23" s="300">
        <f t="shared" si="4"/>
        <v>103.21344184825413</v>
      </c>
      <c r="G23" s="77"/>
      <c r="H23" s="456">
        <v>570</v>
      </c>
      <c r="I23" s="119">
        <v>32</v>
      </c>
      <c r="J23" s="40" t="s">
        <v>37</v>
      </c>
      <c r="K23" s="163">
        <f t="shared" si="1"/>
        <v>2</v>
      </c>
      <c r="L23" s="40" t="s">
        <v>6</v>
      </c>
      <c r="M23" s="532">
        <v>7178</v>
      </c>
      <c r="N23" s="128">
        <f t="shared" si="2"/>
        <v>17713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</v>
      </c>
      <c r="C24" s="277">
        <f t="shared" si="5"/>
        <v>19016</v>
      </c>
      <c r="D24" s="9">
        <f t="shared" si="6"/>
        <v>19694</v>
      </c>
      <c r="E24" s="66">
        <f t="shared" si="3"/>
        <v>114.98367396299432</v>
      </c>
      <c r="F24" s="66">
        <f t="shared" si="4"/>
        <v>96.55732710470194</v>
      </c>
      <c r="G24" s="77"/>
      <c r="H24" s="127">
        <v>161</v>
      </c>
      <c r="I24" s="119">
        <v>39</v>
      </c>
      <c r="J24" s="40" t="s">
        <v>41</v>
      </c>
      <c r="K24" s="163">
        <f t="shared" si="1"/>
        <v>33</v>
      </c>
      <c r="L24" s="40" t="s">
        <v>0</v>
      </c>
      <c r="M24" s="532">
        <v>15648</v>
      </c>
      <c r="N24" s="128">
        <f t="shared" si="2"/>
        <v>16945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6</v>
      </c>
      <c r="C25" s="277">
        <f t="shared" si="5"/>
        <v>17713</v>
      </c>
      <c r="D25" s="9">
        <f t="shared" si="6"/>
        <v>19567</v>
      </c>
      <c r="E25" s="66">
        <f t="shared" si="3"/>
        <v>246.76790192254111</v>
      </c>
      <c r="F25" s="66">
        <f t="shared" si="4"/>
        <v>90.524863290233554</v>
      </c>
      <c r="G25" s="87"/>
      <c r="H25" s="127">
        <v>138</v>
      </c>
      <c r="I25" s="119">
        <v>12</v>
      </c>
      <c r="J25" s="40" t="s">
        <v>20</v>
      </c>
      <c r="K25" s="163">
        <f t="shared" si="1"/>
        <v>13</v>
      </c>
      <c r="L25" s="40" t="s">
        <v>7</v>
      </c>
      <c r="M25" s="532">
        <v>11412</v>
      </c>
      <c r="N25" s="128">
        <f t="shared" si="2"/>
        <v>13467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0</v>
      </c>
      <c r="C26" s="277">
        <f t="shared" si="5"/>
        <v>16945</v>
      </c>
      <c r="D26" s="9">
        <f t="shared" si="6"/>
        <v>16545</v>
      </c>
      <c r="E26" s="66">
        <f t="shared" si="3"/>
        <v>108.28859918200409</v>
      </c>
      <c r="F26" s="66">
        <f t="shared" si="4"/>
        <v>102.4176488365065</v>
      </c>
      <c r="G26" s="77"/>
      <c r="H26" s="53">
        <v>127</v>
      </c>
      <c r="I26" s="119">
        <v>4</v>
      </c>
      <c r="J26" s="40" t="s">
        <v>13</v>
      </c>
      <c r="K26" s="163">
        <f t="shared" si="1"/>
        <v>40</v>
      </c>
      <c r="L26" s="40" t="s">
        <v>2</v>
      </c>
      <c r="M26" s="532">
        <v>13475</v>
      </c>
      <c r="N26" s="128">
        <f t="shared" si="2"/>
        <v>12352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77">
        <f t="shared" si="5"/>
        <v>13467</v>
      </c>
      <c r="D27" s="9">
        <f t="shared" si="6"/>
        <v>19841</v>
      </c>
      <c r="E27" s="66">
        <f t="shared" si="3"/>
        <v>118.00736067297581</v>
      </c>
      <c r="F27" s="66">
        <f t="shared" si="4"/>
        <v>67.87460309460208</v>
      </c>
      <c r="G27" s="77"/>
      <c r="H27" s="127">
        <v>117</v>
      </c>
      <c r="I27" s="119">
        <v>5</v>
      </c>
      <c r="J27" s="40" t="s">
        <v>14</v>
      </c>
      <c r="K27" s="163">
        <f t="shared" si="1"/>
        <v>16</v>
      </c>
      <c r="L27" s="40" t="s">
        <v>3</v>
      </c>
      <c r="M27" s="533">
        <v>10359</v>
      </c>
      <c r="N27" s="128">
        <f t="shared" si="2"/>
        <v>9390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2</v>
      </c>
      <c r="C28" s="277">
        <f t="shared" si="5"/>
        <v>12352</v>
      </c>
      <c r="D28" s="9">
        <f t="shared" si="6"/>
        <v>16914</v>
      </c>
      <c r="E28" s="66">
        <f t="shared" si="3"/>
        <v>91.666048237476801</v>
      </c>
      <c r="F28" s="66">
        <f t="shared" si="4"/>
        <v>73.028260612510337</v>
      </c>
      <c r="G28" s="88"/>
      <c r="H28" s="127">
        <v>110</v>
      </c>
      <c r="I28" s="119">
        <v>18</v>
      </c>
      <c r="J28" s="40" t="s">
        <v>24</v>
      </c>
      <c r="K28" s="253">
        <f t="shared" si="1"/>
        <v>21</v>
      </c>
      <c r="L28" s="542" t="s">
        <v>192</v>
      </c>
      <c r="M28" s="534">
        <v>5668</v>
      </c>
      <c r="N28" s="234">
        <f t="shared" si="2"/>
        <v>7158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7">
        <f t="shared" si="5"/>
        <v>9390</v>
      </c>
      <c r="D29" s="9">
        <f t="shared" si="6"/>
        <v>11684</v>
      </c>
      <c r="E29" s="66">
        <f t="shared" si="3"/>
        <v>90.645815233130605</v>
      </c>
      <c r="F29" s="66">
        <f t="shared" si="4"/>
        <v>80.366312906538866</v>
      </c>
      <c r="G29" s="87"/>
      <c r="H29" s="127">
        <v>100</v>
      </c>
      <c r="I29" s="119">
        <v>10</v>
      </c>
      <c r="J29" s="40" t="s">
        <v>18</v>
      </c>
      <c r="K29" s="161"/>
      <c r="L29" s="161" t="s">
        <v>208</v>
      </c>
      <c r="M29" s="535">
        <v>170655</v>
      </c>
      <c r="N29" s="242">
        <f>SUM(H44)</f>
        <v>212491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542" t="s">
        <v>192</v>
      </c>
      <c r="C30" s="277">
        <f t="shared" si="5"/>
        <v>7158</v>
      </c>
      <c r="D30" s="9">
        <f t="shared" si="6"/>
        <v>9925</v>
      </c>
      <c r="E30" s="72">
        <f t="shared" si="3"/>
        <v>126.28793225123501</v>
      </c>
      <c r="F30" s="78">
        <f t="shared" si="4"/>
        <v>72.12090680100755</v>
      </c>
      <c r="G30" s="90"/>
      <c r="H30" s="127">
        <v>88</v>
      </c>
      <c r="I30" s="119">
        <v>20</v>
      </c>
      <c r="J30" s="40" t="s">
        <v>26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212491</v>
      </c>
      <c r="D31" s="82">
        <f>SUM(L14)</f>
        <v>211235</v>
      </c>
      <c r="E31" s="85">
        <f>SUM(N29/M29*100)</f>
        <v>124.51495707714395</v>
      </c>
      <c r="F31" s="78">
        <f t="shared" si="4"/>
        <v>100.59459843302483</v>
      </c>
      <c r="G31" s="86"/>
      <c r="H31" s="127">
        <v>18</v>
      </c>
      <c r="I31" s="119">
        <v>15</v>
      </c>
      <c r="J31" s="40" t="s">
        <v>22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17</v>
      </c>
      <c r="I32" s="119">
        <v>29</v>
      </c>
      <c r="J32" s="40" t="s">
        <v>58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13</v>
      </c>
      <c r="I33" s="119">
        <v>23</v>
      </c>
      <c r="J33" s="40" t="s">
        <v>29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0</v>
      </c>
      <c r="I34" s="119">
        <v>6</v>
      </c>
      <c r="J34" s="40" t="s">
        <v>15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0</v>
      </c>
      <c r="I35" s="119">
        <v>7</v>
      </c>
      <c r="J35" s="40" t="s">
        <v>16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8</v>
      </c>
      <c r="J36" s="40" t="s">
        <v>17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19</v>
      </c>
      <c r="J37" s="40" t="s">
        <v>25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22</v>
      </c>
      <c r="J38" s="40" t="s">
        <v>28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27</v>
      </c>
      <c r="J39" s="40" t="s">
        <v>33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53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53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212491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221</v>
      </c>
      <c r="I48" s="119"/>
      <c r="J48" s="263" t="s">
        <v>105</v>
      </c>
      <c r="K48" s="5"/>
      <c r="L48" s="446" t="s">
        <v>209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121</v>
      </c>
      <c r="I49" s="119"/>
      <c r="J49" s="202" t="s">
        <v>11</v>
      </c>
      <c r="K49" s="5"/>
      <c r="L49" s="446" t="s">
        <v>121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34605</v>
      </c>
      <c r="I50" s="119">
        <v>16</v>
      </c>
      <c r="J50" s="40" t="s">
        <v>3</v>
      </c>
      <c r="K50" s="444">
        <f>SUM(I50)</f>
        <v>16</v>
      </c>
      <c r="L50" s="447">
        <v>36578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7651</v>
      </c>
      <c r="I51" s="119">
        <v>38</v>
      </c>
      <c r="J51" s="40" t="s">
        <v>40</v>
      </c>
      <c r="K51" s="444">
        <f t="shared" ref="K51:K59" si="7">SUM(I51)</f>
        <v>38</v>
      </c>
      <c r="L51" s="448">
        <v>1829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4284</v>
      </c>
      <c r="I52" s="119">
        <v>34</v>
      </c>
      <c r="J52" s="40" t="s">
        <v>1</v>
      </c>
      <c r="K52" s="444">
        <f t="shared" si="7"/>
        <v>34</v>
      </c>
      <c r="L52" s="448">
        <v>769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221</v>
      </c>
      <c r="D53" s="74" t="s">
        <v>209</v>
      </c>
      <c r="E53" s="74" t="s">
        <v>55</v>
      </c>
      <c r="F53" s="74" t="s">
        <v>54</v>
      </c>
      <c r="G53" s="75" t="s">
        <v>56</v>
      </c>
      <c r="H53" s="53">
        <v>3852</v>
      </c>
      <c r="I53" s="119">
        <v>33</v>
      </c>
      <c r="J53" s="40" t="s">
        <v>0</v>
      </c>
      <c r="K53" s="444">
        <f t="shared" si="7"/>
        <v>33</v>
      </c>
      <c r="L53" s="448">
        <v>722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34605</v>
      </c>
      <c r="D54" s="139">
        <f>SUM(L50)</f>
        <v>36578</v>
      </c>
      <c r="E54" s="66">
        <f t="shared" ref="E54:E63" si="8">SUM(N67/M67*100)</f>
        <v>63.078745898651114</v>
      </c>
      <c r="F54" s="66">
        <f t="shared" ref="F54:F61" si="9">SUM(C54/D54*100)</f>
        <v>94.606047350866646</v>
      </c>
      <c r="G54" s="77"/>
      <c r="H54" s="53">
        <v>3848</v>
      </c>
      <c r="I54" s="119">
        <v>25</v>
      </c>
      <c r="J54" s="40" t="s">
        <v>31</v>
      </c>
      <c r="K54" s="444">
        <f t="shared" si="7"/>
        <v>25</v>
      </c>
      <c r="L54" s="448">
        <v>6519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40</v>
      </c>
      <c r="C55" s="52">
        <f t="shared" ref="C55:C63" si="10">SUM(H51)</f>
        <v>7651</v>
      </c>
      <c r="D55" s="139">
        <f t="shared" ref="D55:D63" si="11">SUM(L51)</f>
        <v>1829</v>
      </c>
      <c r="E55" s="66">
        <f t="shared" si="8"/>
        <v>122.22044728434504</v>
      </c>
      <c r="F55" s="66">
        <f t="shared" si="9"/>
        <v>418.3160196828868</v>
      </c>
      <c r="G55" s="77"/>
      <c r="H55" s="53">
        <v>3389</v>
      </c>
      <c r="I55" s="119">
        <v>26</v>
      </c>
      <c r="J55" s="40" t="s">
        <v>32</v>
      </c>
      <c r="K55" s="444">
        <f t="shared" si="7"/>
        <v>26</v>
      </c>
      <c r="L55" s="448">
        <v>3227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1</v>
      </c>
      <c r="C56" s="52">
        <f t="shared" si="10"/>
        <v>4284</v>
      </c>
      <c r="D56" s="139">
        <f t="shared" si="11"/>
        <v>769</v>
      </c>
      <c r="E56" s="66">
        <f t="shared" si="8"/>
        <v>625.40145985401466</v>
      </c>
      <c r="F56" s="66">
        <f t="shared" si="9"/>
        <v>557.08712613784132</v>
      </c>
      <c r="G56" s="77"/>
      <c r="H56" s="127">
        <v>1611</v>
      </c>
      <c r="I56" s="119">
        <v>36</v>
      </c>
      <c r="J56" s="40" t="s">
        <v>5</v>
      </c>
      <c r="K56" s="444">
        <f t="shared" si="7"/>
        <v>36</v>
      </c>
      <c r="L56" s="448">
        <v>41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0</v>
      </c>
      <c r="C57" s="52">
        <f t="shared" si="10"/>
        <v>3852</v>
      </c>
      <c r="D57" s="139">
        <f t="shared" si="11"/>
        <v>722</v>
      </c>
      <c r="E57" s="66">
        <f t="shared" si="8"/>
        <v>158.51851851851853</v>
      </c>
      <c r="F57" s="66">
        <f t="shared" si="9"/>
        <v>533.5180055401662</v>
      </c>
      <c r="G57" s="77"/>
      <c r="H57" s="127">
        <v>775</v>
      </c>
      <c r="I57" s="119">
        <v>31</v>
      </c>
      <c r="J57" s="40" t="s">
        <v>129</v>
      </c>
      <c r="K57" s="444">
        <f t="shared" si="7"/>
        <v>31</v>
      </c>
      <c r="L57" s="448">
        <v>789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31</v>
      </c>
      <c r="C58" s="52">
        <f t="shared" si="10"/>
        <v>3848</v>
      </c>
      <c r="D58" s="139">
        <f t="shared" si="11"/>
        <v>6519</v>
      </c>
      <c r="E58" s="66">
        <f t="shared" si="8"/>
        <v>117.46031746031747</v>
      </c>
      <c r="F58" s="66">
        <f t="shared" si="9"/>
        <v>59.027458199110292</v>
      </c>
      <c r="G58" s="87"/>
      <c r="H58" s="53">
        <v>747</v>
      </c>
      <c r="I58" s="119">
        <v>14</v>
      </c>
      <c r="J58" s="40" t="s">
        <v>21</v>
      </c>
      <c r="K58" s="444">
        <f t="shared" si="7"/>
        <v>14</v>
      </c>
      <c r="L58" s="448">
        <v>735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32</v>
      </c>
      <c r="C59" s="52">
        <f t="shared" si="10"/>
        <v>3389</v>
      </c>
      <c r="D59" s="139">
        <f t="shared" si="11"/>
        <v>3227</v>
      </c>
      <c r="E59" s="66">
        <f t="shared" si="8"/>
        <v>104.89012689569792</v>
      </c>
      <c r="F59" s="66">
        <f t="shared" si="9"/>
        <v>105.02014254725751</v>
      </c>
      <c r="G59" s="77"/>
      <c r="H59" s="523">
        <v>409</v>
      </c>
      <c r="I59" s="194">
        <v>1</v>
      </c>
      <c r="J59" s="103" t="s">
        <v>4</v>
      </c>
      <c r="K59" s="445">
        <f t="shared" si="7"/>
        <v>1</v>
      </c>
      <c r="L59" s="449">
        <v>497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2">
        <v>7</v>
      </c>
      <c r="B60" s="40" t="s">
        <v>5</v>
      </c>
      <c r="C60" s="128">
        <f t="shared" si="10"/>
        <v>1611</v>
      </c>
      <c r="D60" s="139">
        <f t="shared" si="11"/>
        <v>41</v>
      </c>
      <c r="E60" s="300">
        <f t="shared" si="8"/>
        <v>4881.818181818182</v>
      </c>
      <c r="F60" s="300">
        <f t="shared" si="9"/>
        <v>3929.2682926829266</v>
      </c>
      <c r="G60" s="513"/>
      <c r="H60" s="538">
        <v>380</v>
      </c>
      <c r="I60" s="306">
        <v>40</v>
      </c>
      <c r="J60" s="529" t="s">
        <v>2</v>
      </c>
      <c r="K60" s="514" t="s">
        <v>9</v>
      </c>
      <c r="L60" s="515">
        <v>53185</v>
      </c>
      <c r="M60" s="516"/>
      <c r="N60" s="130"/>
      <c r="Q60" s="129"/>
      <c r="R60" s="516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129</v>
      </c>
      <c r="C61" s="52">
        <f t="shared" si="10"/>
        <v>775</v>
      </c>
      <c r="D61" s="139">
        <f t="shared" si="11"/>
        <v>789</v>
      </c>
      <c r="E61" s="66">
        <f t="shared" si="8"/>
        <v>116.89291101055808</v>
      </c>
      <c r="F61" s="66">
        <f t="shared" si="9"/>
        <v>98.225602027883397</v>
      </c>
      <c r="G61" s="88"/>
      <c r="H61" s="127">
        <v>325</v>
      </c>
      <c r="I61" s="119">
        <v>24</v>
      </c>
      <c r="J61" s="407" t="s">
        <v>30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21</v>
      </c>
      <c r="C62" s="52">
        <f t="shared" si="10"/>
        <v>747</v>
      </c>
      <c r="D62" s="139">
        <f t="shared" si="11"/>
        <v>735</v>
      </c>
      <c r="E62" s="66">
        <f t="shared" si="8"/>
        <v>181.31067961165047</v>
      </c>
      <c r="F62" s="66">
        <f>SUM(C62/D62*100)</f>
        <v>101.63265306122449</v>
      </c>
      <c r="G62" s="87"/>
      <c r="H62" s="127">
        <v>159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4</v>
      </c>
      <c r="C63" s="52">
        <f t="shared" si="10"/>
        <v>409</v>
      </c>
      <c r="D63" s="139">
        <f t="shared" si="11"/>
        <v>497</v>
      </c>
      <c r="E63" s="72">
        <f t="shared" si="8"/>
        <v>171.8487394957983</v>
      </c>
      <c r="F63" s="66">
        <f>SUM(C63/D63*100)</f>
        <v>82.293762575452718</v>
      </c>
      <c r="G63" s="90"/>
      <c r="H63" s="53">
        <v>134</v>
      </c>
      <c r="I63" s="119">
        <v>37</v>
      </c>
      <c r="J63" s="40" t="s">
        <v>39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62560</v>
      </c>
      <c r="D64" s="82">
        <f>SUM(L60)</f>
        <v>53185</v>
      </c>
      <c r="E64" s="85">
        <f>SUM(N77/M77*100)</f>
        <v>85.137654631809582</v>
      </c>
      <c r="F64" s="85">
        <f>SUM(C64/D64*100)</f>
        <v>117.6271505123625</v>
      </c>
      <c r="G64" s="86"/>
      <c r="H64" s="478">
        <v>94</v>
      </c>
      <c r="I64" s="119">
        <v>17</v>
      </c>
      <c r="J64" s="40" t="s">
        <v>23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452">
        <v>80</v>
      </c>
      <c r="I65" s="119">
        <v>9</v>
      </c>
      <c r="J65" s="458" t="s">
        <v>204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71</v>
      </c>
      <c r="I66" s="119">
        <v>32</v>
      </c>
      <c r="J66" s="40" t="s">
        <v>37</v>
      </c>
      <c r="K66" s="1"/>
      <c r="L66" s="264" t="s">
        <v>105</v>
      </c>
      <c r="M66" s="471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69</v>
      </c>
      <c r="I67" s="119">
        <v>15</v>
      </c>
      <c r="J67" s="40" t="s">
        <v>22</v>
      </c>
      <c r="K67" s="5">
        <f>SUM(I50)</f>
        <v>16</v>
      </c>
      <c r="L67" s="40" t="s">
        <v>3</v>
      </c>
      <c r="M67" s="239">
        <v>54860</v>
      </c>
      <c r="N67" s="128">
        <f>SUM(H50)</f>
        <v>34605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68</v>
      </c>
      <c r="I68" s="119">
        <v>19</v>
      </c>
      <c r="J68" s="40" t="s">
        <v>25</v>
      </c>
      <c r="K68" s="5">
        <f t="shared" ref="K68:K76" si="12">SUM(I51)</f>
        <v>38</v>
      </c>
      <c r="L68" s="40" t="s">
        <v>40</v>
      </c>
      <c r="M68" s="240">
        <v>6260</v>
      </c>
      <c r="N68" s="128">
        <f t="shared" ref="N68:N76" si="13">SUM(H51)</f>
        <v>7651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9</v>
      </c>
      <c r="I69" s="119">
        <v>23</v>
      </c>
      <c r="J69" s="40" t="s">
        <v>29</v>
      </c>
      <c r="K69" s="5">
        <f t="shared" si="12"/>
        <v>34</v>
      </c>
      <c r="L69" s="40" t="s">
        <v>1</v>
      </c>
      <c r="M69" s="240">
        <v>685</v>
      </c>
      <c r="N69" s="128">
        <f t="shared" si="13"/>
        <v>4284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2</v>
      </c>
      <c r="J70" s="40" t="s">
        <v>6</v>
      </c>
      <c r="K70" s="5">
        <f t="shared" si="12"/>
        <v>33</v>
      </c>
      <c r="L70" s="40" t="s">
        <v>0</v>
      </c>
      <c r="M70" s="240">
        <v>2430</v>
      </c>
      <c r="N70" s="128">
        <f t="shared" si="13"/>
        <v>3852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3</v>
      </c>
      <c r="J71" s="40" t="s">
        <v>12</v>
      </c>
      <c r="K71" s="5">
        <f t="shared" si="12"/>
        <v>25</v>
      </c>
      <c r="L71" s="40" t="s">
        <v>31</v>
      </c>
      <c r="M71" s="240">
        <v>3276</v>
      </c>
      <c r="N71" s="128">
        <f t="shared" si="13"/>
        <v>3848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4</v>
      </c>
      <c r="J72" s="40" t="s">
        <v>13</v>
      </c>
      <c r="K72" s="5">
        <f t="shared" si="12"/>
        <v>26</v>
      </c>
      <c r="L72" s="40" t="s">
        <v>32</v>
      </c>
      <c r="M72" s="240">
        <v>3231</v>
      </c>
      <c r="N72" s="128">
        <f t="shared" si="13"/>
        <v>3389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5</v>
      </c>
      <c r="J73" s="40" t="s">
        <v>14</v>
      </c>
      <c r="K73" s="5">
        <f t="shared" si="12"/>
        <v>36</v>
      </c>
      <c r="L73" s="40" t="s">
        <v>5</v>
      </c>
      <c r="M73" s="240">
        <v>33</v>
      </c>
      <c r="N73" s="128">
        <f t="shared" si="13"/>
        <v>1611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6</v>
      </c>
      <c r="J74" s="40" t="s">
        <v>15</v>
      </c>
      <c r="K74" s="5">
        <f t="shared" si="12"/>
        <v>31</v>
      </c>
      <c r="L74" s="40" t="s">
        <v>129</v>
      </c>
      <c r="M74" s="240">
        <v>663</v>
      </c>
      <c r="N74" s="128">
        <f t="shared" si="13"/>
        <v>775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7</v>
      </c>
      <c r="J75" s="40" t="s">
        <v>16</v>
      </c>
      <c r="K75" s="5">
        <f t="shared" si="12"/>
        <v>14</v>
      </c>
      <c r="L75" s="40" t="s">
        <v>21</v>
      </c>
      <c r="M75" s="240">
        <v>412</v>
      </c>
      <c r="N75" s="128">
        <f t="shared" si="13"/>
        <v>747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8</v>
      </c>
      <c r="J76" s="40" t="s">
        <v>17</v>
      </c>
      <c r="K76" s="18">
        <f t="shared" si="12"/>
        <v>1</v>
      </c>
      <c r="L76" s="103" t="s">
        <v>4</v>
      </c>
      <c r="M76" s="241">
        <v>238</v>
      </c>
      <c r="N76" s="234">
        <f t="shared" si="13"/>
        <v>409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10</v>
      </c>
      <c r="J77" s="40" t="s">
        <v>18</v>
      </c>
      <c r="K77" s="5"/>
      <c r="L77" s="161" t="s">
        <v>70</v>
      </c>
      <c r="M77" s="412">
        <v>73481</v>
      </c>
      <c r="N77" s="242">
        <f>SUM(H90)</f>
        <v>62560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11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12</v>
      </c>
      <c r="J79" s="40" t="s">
        <v>20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69">
        <v>0</v>
      </c>
      <c r="I80" s="119">
        <v>18</v>
      </c>
      <c r="J80" s="40" t="s">
        <v>24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20</v>
      </c>
      <c r="J81" s="40" t="s">
        <v>26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21</v>
      </c>
      <c r="J82" s="40" t="s">
        <v>81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22</v>
      </c>
      <c r="J83" s="40" t="s">
        <v>28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27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28</v>
      </c>
      <c r="J85" s="40" t="s">
        <v>34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29</v>
      </c>
      <c r="J86" s="40" t="s">
        <v>58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127">
        <v>0</v>
      </c>
      <c r="I87" s="119">
        <v>30</v>
      </c>
      <c r="J87" s="40" t="s">
        <v>35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62560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L80" sqref="L80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123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224</v>
      </c>
      <c r="I2" s="5"/>
      <c r="J2" s="255" t="s">
        <v>123</v>
      </c>
      <c r="K2" s="117"/>
      <c r="L2" s="435" t="s">
        <v>212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121</v>
      </c>
      <c r="I3" s="5"/>
      <c r="J3" s="202" t="s">
        <v>11</v>
      </c>
      <c r="K3" s="117"/>
      <c r="L3" s="436" t="s">
        <v>121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27820</v>
      </c>
      <c r="I4" s="119">
        <v>33</v>
      </c>
      <c r="J4" s="225" t="s">
        <v>0</v>
      </c>
      <c r="K4" s="167">
        <f>SUM(I4)</f>
        <v>33</v>
      </c>
      <c r="L4" s="428">
        <v>33781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17488</v>
      </c>
      <c r="I5" s="119">
        <v>34</v>
      </c>
      <c r="J5" s="225" t="s">
        <v>1</v>
      </c>
      <c r="K5" s="167">
        <f t="shared" ref="K5:K13" si="0">SUM(I5)</f>
        <v>34</v>
      </c>
      <c r="L5" s="429">
        <v>33752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16781</v>
      </c>
      <c r="I6" s="119">
        <v>40</v>
      </c>
      <c r="J6" s="225" t="s">
        <v>2</v>
      </c>
      <c r="K6" s="167">
        <f t="shared" si="0"/>
        <v>40</v>
      </c>
      <c r="L6" s="429">
        <v>17238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8488</v>
      </c>
      <c r="I7" s="119">
        <v>9</v>
      </c>
      <c r="J7" s="479" t="s">
        <v>203</v>
      </c>
      <c r="K7" s="167">
        <f t="shared" si="0"/>
        <v>9</v>
      </c>
      <c r="L7" s="429">
        <v>8932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7822</v>
      </c>
      <c r="I8" s="119">
        <v>13</v>
      </c>
      <c r="J8" s="225" t="s">
        <v>7</v>
      </c>
      <c r="K8" s="167">
        <f t="shared" si="0"/>
        <v>13</v>
      </c>
      <c r="L8" s="429">
        <v>8665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7237</v>
      </c>
      <c r="I9" s="119">
        <v>24</v>
      </c>
      <c r="J9" s="225" t="s">
        <v>30</v>
      </c>
      <c r="K9" s="167">
        <f t="shared" si="0"/>
        <v>24</v>
      </c>
      <c r="L9" s="429">
        <v>7662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400">
        <v>4625</v>
      </c>
      <c r="I10" s="119">
        <v>36</v>
      </c>
      <c r="J10" s="225" t="s">
        <v>5</v>
      </c>
      <c r="K10" s="167">
        <f t="shared" si="0"/>
        <v>36</v>
      </c>
      <c r="L10" s="429">
        <v>6760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3987</v>
      </c>
      <c r="I11" s="119">
        <v>25</v>
      </c>
      <c r="J11" s="225" t="s">
        <v>31</v>
      </c>
      <c r="K11" s="167">
        <f t="shared" si="0"/>
        <v>25</v>
      </c>
      <c r="L11" s="429">
        <v>3924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2000</v>
      </c>
      <c r="I12" s="119">
        <v>12</v>
      </c>
      <c r="J12" s="225" t="s">
        <v>20</v>
      </c>
      <c r="K12" s="167">
        <f t="shared" si="0"/>
        <v>12</v>
      </c>
      <c r="L12" s="429">
        <v>2430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1279</v>
      </c>
      <c r="I13" s="194">
        <v>16</v>
      </c>
      <c r="J13" s="305" t="s">
        <v>3</v>
      </c>
      <c r="K13" s="254">
        <f t="shared" si="0"/>
        <v>16</v>
      </c>
      <c r="L13" s="437">
        <v>1496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1134</v>
      </c>
      <c r="I14" s="306">
        <v>38</v>
      </c>
      <c r="J14" s="537" t="s">
        <v>40</v>
      </c>
      <c r="K14" s="117" t="s">
        <v>9</v>
      </c>
      <c r="L14" s="438">
        <v>131049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1052</v>
      </c>
      <c r="I15" s="119">
        <v>26</v>
      </c>
      <c r="J15" s="225" t="s">
        <v>32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1019</v>
      </c>
      <c r="I16" s="119">
        <v>17</v>
      </c>
      <c r="J16" s="225" t="s">
        <v>23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843</v>
      </c>
      <c r="I17" s="119">
        <v>31</v>
      </c>
      <c r="J17" s="119" t="s">
        <v>186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736</v>
      </c>
      <c r="I18" s="119">
        <v>1</v>
      </c>
      <c r="J18" s="225" t="s">
        <v>4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574</v>
      </c>
      <c r="I19" s="119">
        <v>21</v>
      </c>
      <c r="J19" s="225" t="s">
        <v>27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480</v>
      </c>
      <c r="I20" s="119">
        <v>6</v>
      </c>
      <c r="J20" s="225" t="s">
        <v>15</v>
      </c>
      <c r="K20" s="167">
        <f>SUM(I4)</f>
        <v>33</v>
      </c>
      <c r="L20" s="225" t="s">
        <v>0</v>
      </c>
      <c r="M20" s="439">
        <v>32509</v>
      </c>
      <c r="N20" s="128">
        <f>SUM(H4)</f>
        <v>27820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221</v>
      </c>
      <c r="D21" s="74" t="s">
        <v>209</v>
      </c>
      <c r="E21" s="74" t="s">
        <v>55</v>
      </c>
      <c r="F21" s="74" t="s">
        <v>54</v>
      </c>
      <c r="G21" s="75" t="s">
        <v>56</v>
      </c>
      <c r="H21" s="127">
        <v>272</v>
      </c>
      <c r="I21" s="119">
        <v>22</v>
      </c>
      <c r="J21" s="225" t="s">
        <v>28</v>
      </c>
      <c r="K21" s="167">
        <f t="shared" ref="K21:K29" si="1">SUM(I5)</f>
        <v>34</v>
      </c>
      <c r="L21" s="225" t="s">
        <v>1</v>
      </c>
      <c r="M21" s="440">
        <v>15047</v>
      </c>
      <c r="N21" s="128">
        <f t="shared" ref="N21:N29" si="2">SUM(H5)</f>
        <v>17488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27820</v>
      </c>
      <c r="D22" s="139">
        <f>SUM(L4)</f>
        <v>33781</v>
      </c>
      <c r="E22" s="70">
        <f t="shared" ref="E22:E31" si="3">SUM(N20/M20*100)</f>
        <v>85.576301947153098</v>
      </c>
      <c r="F22" s="66">
        <f t="shared" ref="F22:F32" si="4">SUM(C22/D22*100)</f>
        <v>82.353985968443794</v>
      </c>
      <c r="G22" s="77"/>
      <c r="H22" s="127">
        <v>180</v>
      </c>
      <c r="I22" s="119">
        <v>18</v>
      </c>
      <c r="J22" s="225" t="s">
        <v>24</v>
      </c>
      <c r="K22" s="167">
        <f t="shared" si="1"/>
        <v>40</v>
      </c>
      <c r="L22" s="225" t="s">
        <v>2</v>
      </c>
      <c r="M22" s="440">
        <v>17618</v>
      </c>
      <c r="N22" s="128">
        <f t="shared" si="2"/>
        <v>16781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17488</v>
      </c>
      <c r="D23" s="139">
        <f t="shared" ref="D23:D31" si="6">SUM(L5)</f>
        <v>33752</v>
      </c>
      <c r="E23" s="70">
        <f t="shared" si="3"/>
        <v>116.22250282448327</v>
      </c>
      <c r="F23" s="66">
        <f t="shared" si="4"/>
        <v>51.813225882910643</v>
      </c>
      <c r="G23" s="77"/>
      <c r="H23" s="127">
        <v>119</v>
      </c>
      <c r="I23" s="119">
        <v>11</v>
      </c>
      <c r="J23" s="225" t="s">
        <v>19</v>
      </c>
      <c r="K23" s="167">
        <f t="shared" si="1"/>
        <v>9</v>
      </c>
      <c r="L23" s="479" t="s">
        <v>202</v>
      </c>
      <c r="M23" s="440">
        <v>9363</v>
      </c>
      <c r="N23" s="128">
        <f t="shared" si="2"/>
        <v>8488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16781</v>
      </c>
      <c r="D24" s="139">
        <f t="shared" si="6"/>
        <v>17238</v>
      </c>
      <c r="E24" s="70">
        <f t="shared" si="3"/>
        <v>95.249176978090588</v>
      </c>
      <c r="F24" s="66">
        <f t="shared" si="4"/>
        <v>97.34888038055459</v>
      </c>
      <c r="G24" s="77"/>
      <c r="H24" s="127">
        <v>77</v>
      </c>
      <c r="I24" s="119">
        <v>14</v>
      </c>
      <c r="J24" s="225" t="s">
        <v>21</v>
      </c>
      <c r="K24" s="167">
        <f t="shared" si="1"/>
        <v>13</v>
      </c>
      <c r="L24" s="225" t="s">
        <v>7</v>
      </c>
      <c r="M24" s="440">
        <v>7020</v>
      </c>
      <c r="N24" s="128">
        <f t="shared" si="2"/>
        <v>7822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479" t="s">
        <v>202</v>
      </c>
      <c r="C25" s="52">
        <f t="shared" si="5"/>
        <v>8488</v>
      </c>
      <c r="D25" s="139">
        <f t="shared" si="6"/>
        <v>8932</v>
      </c>
      <c r="E25" s="70">
        <f t="shared" si="3"/>
        <v>90.654704688668161</v>
      </c>
      <c r="F25" s="66">
        <f t="shared" si="4"/>
        <v>95.029108822212265</v>
      </c>
      <c r="G25" s="77"/>
      <c r="H25" s="127">
        <v>26</v>
      </c>
      <c r="I25" s="119">
        <v>27</v>
      </c>
      <c r="J25" s="225" t="s">
        <v>33</v>
      </c>
      <c r="K25" s="167">
        <f t="shared" si="1"/>
        <v>24</v>
      </c>
      <c r="L25" s="225" t="s">
        <v>30</v>
      </c>
      <c r="M25" s="440">
        <v>7230</v>
      </c>
      <c r="N25" s="128">
        <f t="shared" si="2"/>
        <v>7237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7</v>
      </c>
      <c r="C26" s="52">
        <f t="shared" si="5"/>
        <v>7822</v>
      </c>
      <c r="D26" s="139">
        <f t="shared" si="6"/>
        <v>8665</v>
      </c>
      <c r="E26" s="70">
        <f t="shared" si="3"/>
        <v>111.42450142450141</v>
      </c>
      <c r="F26" s="66">
        <f t="shared" si="4"/>
        <v>90.27120600115407</v>
      </c>
      <c r="G26" s="87"/>
      <c r="H26" s="127">
        <v>23</v>
      </c>
      <c r="I26" s="119">
        <v>29</v>
      </c>
      <c r="J26" s="225" t="s">
        <v>117</v>
      </c>
      <c r="K26" s="167">
        <f t="shared" si="1"/>
        <v>36</v>
      </c>
      <c r="L26" s="225" t="s">
        <v>5</v>
      </c>
      <c r="M26" s="440">
        <v>7220</v>
      </c>
      <c r="N26" s="128">
        <f t="shared" si="2"/>
        <v>4625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30</v>
      </c>
      <c r="C27" s="52">
        <f t="shared" si="5"/>
        <v>7237</v>
      </c>
      <c r="D27" s="139">
        <f t="shared" si="6"/>
        <v>7662</v>
      </c>
      <c r="E27" s="70">
        <f t="shared" si="3"/>
        <v>100.09681881051176</v>
      </c>
      <c r="F27" s="66">
        <f t="shared" si="4"/>
        <v>94.45314539284783</v>
      </c>
      <c r="G27" s="91"/>
      <c r="H27" s="400">
        <v>15</v>
      </c>
      <c r="I27" s="119">
        <v>5</v>
      </c>
      <c r="J27" s="225" t="s">
        <v>14</v>
      </c>
      <c r="K27" s="167">
        <f t="shared" si="1"/>
        <v>25</v>
      </c>
      <c r="L27" s="225" t="s">
        <v>31</v>
      </c>
      <c r="M27" s="440">
        <v>5682</v>
      </c>
      <c r="N27" s="128">
        <f t="shared" si="2"/>
        <v>3987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4625</v>
      </c>
      <c r="D28" s="139">
        <f t="shared" si="6"/>
        <v>6760</v>
      </c>
      <c r="E28" s="70">
        <f t="shared" si="3"/>
        <v>64.058171745152364</v>
      </c>
      <c r="F28" s="66">
        <f t="shared" si="4"/>
        <v>68.417159763313606</v>
      </c>
      <c r="G28" s="77"/>
      <c r="H28" s="127">
        <v>12</v>
      </c>
      <c r="I28" s="119">
        <v>39</v>
      </c>
      <c r="J28" s="225" t="s">
        <v>41</v>
      </c>
      <c r="K28" s="167">
        <f t="shared" si="1"/>
        <v>12</v>
      </c>
      <c r="L28" s="225" t="s">
        <v>20</v>
      </c>
      <c r="M28" s="440">
        <v>2850</v>
      </c>
      <c r="N28" s="128">
        <f t="shared" si="2"/>
        <v>2000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31</v>
      </c>
      <c r="C29" s="52">
        <f t="shared" si="5"/>
        <v>3987</v>
      </c>
      <c r="D29" s="139">
        <f t="shared" si="6"/>
        <v>3924</v>
      </c>
      <c r="E29" s="70">
        <f t="shared" si="3"/>
        <v>70.168954593453009</v>
      </c>
      <c r="F29" s="66">
        <f t="shared" si="4"/>
        <v>101.60550458715596</v>
      </c>
      <c r="G29" s="88"/>
      <c r="H29" s="127">
        <v>10</v>
      </c>
      <c r="I29" s="119">
        <v>15</v>
      </c>
      <c r="J29" s="225" t="s">
        <v>22</v>
      </c>
      <c r="K29" s="254">
        <f t="shared" si="1"/>
        <v>16</v>
      </c>
      <c r="L29" s="305" t="s">
        <v>3</v>
      </c>
      <c r="M29" s="441">
        <v>1008</v>
      </c>
      <c r="N29" s="128">
        <f t="shared" si="2"/>
        <v>1279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20</v>
      </c>
      <c r="C30" s="52">
        <f t="shared" si="5"/>
        <v>2000</v>
      </c>
      <c r="D30" s="139">
        <f t="shared" si="6"/>
        <v>2430</v>
      </c>
      <c r="E30" s="70">
        <f t="shared" si="3"/>
        <v>70.175438596491219</v>
      </c>
      <c r="F30" s="66">
        <f t="shared" si="4"/>
        <v>82.304526748971199</v>
      </c>
      <c r="G30" s="87"/>
      <c r="H30" s="127">
        <v>10</v>
      </c>
      <c r="I30" s="119">
        <v>32</v>
      </c>
      <c r="J30" s="225" t="s">
        <v>37</v>
      </c>
      <c r="K30" s="161"/>
      <c r="L30" s="454" t="s">
        <v>130</v>
      </c>
      <c r="M30" s="442">
        <v>114071</v>
      </c>
      <c r="N30" s="128">
        <f>SUM(H44)</f>
        <v>104115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3</v>
      </c>
      <c r="C31" s="52">
        <f t="shared" si="5"/>
        <v>1279</v>
      </c>
      <c r="D31" s="139">
        <f t="shared" si="6"/>
        <v>1496</v>
      </c>
      <c r="E31" s="71">
        <f t="shared" si="3"/>
        <v>126.88492063492063</v>
      </c>
      <c r="F31" s="78">
        <f t="shared" si="4"/>
        <v>85.494652406417117</v>
      </c>
      <c r="G31" s="90"/>
      <c r="H31" s="127">
        <v>4</v>
      </c>
      <c r="I31" s="119">
        <v>20</v>
      </c>
      <c r="J31" s="225" t="s">
        <v>26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104115</v>
      </c>
      <c r="D32" s="82">
        <f>SUM(L14)</f>
        <v>131049</v>
      </c>
      <c r="E32" s="83">
        <f>SUM(N30/M30*100)</f>
        <v>91.272102462501422</v>
      </c>
      <c r="F32" s="78">
        <f t="shared" si="4"/>
        <v>79.447382276858264</v>
      </c>
      <c r="G32" s="86"/>
      <c r="H32" s="128">
        <v>1</v>
      </c>
      <c r="I32" s="119">
        <v>3</v>
      </c>
      <c r="J32" s="225" t="s">
        <v>12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23</v>
      </c>
      <c r="J33" s="225" t="s">
        <v>29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0</v>
      </c>
      <c r="I34" s="119">
        <v>2</v>
      </c>
      <c r="J34" s="225" t="s">
        <v>6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452">
        <v>0</v>
      </c>
      <c r="I35" s="119">
        <v>4</v>
      </c>
      <c r="J35" s="225" t="s">
        <v>13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7</v>
      </c>
      <c r="J36" s="225" t="s">
        <v>16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400">
        <v>0</v>
      </c>
      <c r="I37" s="119">
        <v>8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5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19</v>
      </c>
      <c r="J39" s="225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400">
        <v>0</v>
      </c>
      <c r="I40" s="119">
        <v>28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104115</v>
      </c>
      <c r="I44" s="5"/>
      <c r="J44" s="224" t="s">
        <v>128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221</v>
      </c>
      <c r="I48" s="5"/>
      <c r="J48" s="251" t="s">
        <v>126</v>
      </c>
      <c r="K48" s="117"/>
      <c r="L48" s="414" t="s">
        <v>212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121</v>
      </c>
      <c r="I49" s="5"/>
      <c r="J49" s="202" t="s">
        <v>11</v>
      </c>
      <c r="K49" s="140"/>
      <c r="L49" s="135" t="s">
        <v>121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75960</v>
      </c>
      <c r="I50" s="225">
        <v>36</v>
      </c>
      <c r="J50" s="225" t="s">
        <v>5</v>
      </c>
      <c r="K50" s="170">
        <f>SUM(I50)</f>
        <v>36</v>
      </c>
      <c r="L50" s="415">
        <v>48747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25423</v>
      </c>
      <c r="I51" s="225">
        <v>17</v>
      </c>
      <c r="J51" s="224" t="s">
        <v>23</v>
      </c>
      <c r="K51" s="170">
        <f t="shared" ref="K51:K59" si="7">SUM(I51)</f>
        <v>17</v>
      </c>
      <c r="L51" s="415">
        <v>29086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22361</v>
      </c>
      <c r="I52" s="225">
        <v>16</v>
      </c>
      <c r="J52" s="224" t="s">
        <v>3</v>
      </c>
      <c r="K52" s="170">
        <f t="shared" si="7"/>
        <v>16</v>
      </c>
      <c r="L52" s="415">
        <v>19867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17975</v>
      </c>
      <c r="I53" s="225">
        <v>26</v>
      </c>
      <c r="J53" s="224" t="s">
        <v>32</v>
      </c>
      <c r="K53" s="170">
        <f t="shared" si="7"/>
        <v>26</v>
      </c>
      <c r="L53" s="415">
        <v>19791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221</v>
      </c>
      <c r="D54" s="74" t="s">
        <v>209</v>
      </c>
      <c r="E54" s="74" t="s">
        <v>55</v>
      </c>
      <c r="F54" s="74" t="s">
        <v>54</v>
      </c>
      <c r="G54" s="75" t="s">
        <v>56</v>
      </c>
      <c r="H54" s="127">
        <v>15073</v>
      </c>
      <c r="I54" s="225">
        <v>24</v>
      </c>
      <c r="J54" s="224" t="s">
        <v>30</v>
      </c>
      <c r="K54" s="170">
        <f t="shared" si="7"/>
        <v>24</v>
      </c>
      <c r="L54" s="415">
        <v>13830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75960</v>
      </c>
      <c r="D55" s="9">
        <f t="shared" ref="D55:D64" si="8">SUM(L50)</f>
        <v>48747</v>
      </c>
      <c r="E55" s="66">
        <f>SUM(N66/M66*100)</f>
        <v>89.723600283486888</v>
      </c>
      <c r="F55" s="66">
        <f t="shared" ref="F55:F65" si="9">SUM(C55/D55*100)</f>
        <v>155.82497384454427</v>
      </c>
      <c r="G55" s="77"/>
      <c r="H55" s="127">
        <v>11325</v>
      </c>
      <c r="I55" s="225">
        <v>40</v>
      </c>
      <c r="J55" s="224" t="s">
        <v>2</v>
      </c>
      <c r="K55" s="170">
        <f t="shared" si="7"/>
        <v>40</v>
      </c>
      <c r="L55" s="415">
        <v>15145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25423</v>
      </c>
      <c r="D56" s="9">
        <f t="shared" si="8"/>
        <v>29086</v>
      </c>
      <c r="E56" s="66">
        <f t="shared" ref="E56:E65" si="11">SUM(N67/M67*100)</f>
        <v>72.465296582390323</v>
      </c>
      <c r="F56" s="66">
        <f t="shared" si="9"/>
        <v>87.406312315203195</v>
      </c>
      <c r="G56" s="77"/>
      <c r="H56" s="127">
        <v>10921</v>
      </c>
      <c r="I56" s="225">
        <v>38</v>
      </c>
      <c r="J56" s="224" t="s">
        <v>40</v>
      </c>
      <c r="K56" s="170">
        <f t="shared" si="7"/>
        <v>38</v>
      </c>
      <c r="L56" s="415">
        <v>8580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22361</v>
      </c>
      <c r="D57" s="9">
        <f t="shared" si="8"/>
        <v>19867</v>
      </c>
      <c r="E57" s="66">
        <f t="shared" si="11"/>
        <v>114.43119594698325</v>
      </c>
      <c r="F57" s="66">
        <f t="shared" si="9"/>
        <v>112.55348064629788</v>
      </c>
      <c r="G57" s="77"/>
      <c r="H57" s="400">
        <v>7791</v>
      </c>
      <c r="I57" s="225">
        <v>33</v>
      </c>
      <c r="J57" s="224" t="s">
        <v>0</v>
      </c>
      <c r="K57" s="170">
        <f t="shared" si="7"/>
        <v>33</v>
      </c>
      <c r="L57" s="415">
        <v>6721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32</v>
      </c>
      <c r="C58" s="52">
        <f t="shared" si="10"/>
        <v>17975</v>
      </c>
      <c r="D58" s="9">
        <f t="shared" si="8"/>
        <v>19791</v>
      </c>
      <c r="E58" s="66">
        <f t="shared" si="11"/>
        <v>111.41759127254696</v>
      </c>
      <c r="F58" s="66">
        <f t="shared" si="9"/>
        <v>90.824111970087415</v>
      </c>
      <c r="G58" s="77"/>
      <c r="H58" s="523">
        <v>6856</v>
      </c>
      <c r="I58" s="305">
        <v>37</v>
      </c>
      <c r="J58" s="227" t="s">
        <v>39</v>
      </c>
      <c r="K58" s="170">
        <f t="shared" si="7"/>
        <v>37</v>
      </c>
      <c r="L58" s="413">
        <v>7438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30</v>
      </c>
      <c r="C59" s="52">
        <f t="shared" si="10"/>
        <v>15073</v>
      </c>
      <c r="D59" s="9">
        <f t="shared" si="8"/>
        <v>13830</v>
      </c>
      <c r="E59" s="66">
        <f t="shared" si="11"/>
        <v>106.4101659018708</v>
      </c>
      <c r="F59" s="66">
        <f t="shared" si="9"/>
        <v>108.98770788141721</v>
      </c>
      <c r="G59" s="87"/>
      <c r="H59" s="541">
        <v>6440</v>
      </c>
      <c r="I59" s="227">
        <v>25</v>
      </c>
      <c r="J59" s="227" t="s">
        <v>31</v>
      </c>
      <c r="K59" s="170">
        <f t="shared" si="7"/>
        <v>25</v>
      </c>
      <c r="L59" s="413">
        <v>7763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11325</v>
      </c>
      <c r="D60" s="9">
        <f t="shared" si="8"/>
        <v>15145</v>
      </c>
      <c r="E60" s="66">
        <f t="shared" si="11"/>
        <v>102.02702702702702</v>
      </c>
      <c r="F60" s="66">
        <f t="shared" si="9"/>
        <v>74.777154176295809</v>
      </c>
      <c r="G60" s="77"/>
      <c r="H60" s="549">
        <v>5665</v>
      </c>
      <c r="I60" s="307">
        <v>1</v>
      </c>
      <c r="J60" s="307" t="s">
        <v>4</v>
      </c>
      <c r="K60" s="117" t="s">
        <v>9</v>
      </c>
      <c r="L60" s="417">
        <v>202857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10921</v>
      </c>
      <c r="D61" s="9">
        <f t="shared" si="8"/>
        <v>8580</v>
      </c>
      <c r="E61" s="66">
        <f t="shared" si="11"/>
        <v>104.74774601956646</v>
      </c>
      <c r="F61" s="66">
        <f t="shared" si="9"/>
        <v>127.28438228438227</v>
      </c>
      <c r="G61" s="77"/>
      <c r="H61" s="127">
        <v>3949</v>
      </c>
      <c r="I61" s="224">
        <v>15</v>
      </c>
      <c r="J61" s="224" t="s">
        <v>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0</v>
      </c>
      <c r="C62" s="52">
        <f t="shared" si="10"/>
        <v>7791</v>
      </c>
      <c r="D62" s="9">
        <f t="shared" si="8"/>
        <v>6721</v>
      </c>
      <c r="E62" s="66">
        <f t="shared" si="11"/>
        <v>186.2984218077475</v>
      </c>
      <c r="F62" s="66">
        <f t="shared" si="9"/>
        <v>115.92024996280314</v>
      </c>
      <c r="G62" s="88"/>
      <c r="H62" s="127">
        <v>3275</v>
      </c>
      <c r="I62" s="225">
        <v>35</v>
      </c>
      <c r="J62" s="224" t="s">
        <v>38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39</v>
      </c>
      <c r="C63" s="52">
        <f t="shared" si="10"/>
        <v>6856</v>
      </c>
      <c r="D63" s="9">
        <f t="shared" si="8"/>
        <v>7438</v>
      </c>
      <c r="E63" s="66">
        <f t="shared" si="11"/>
        <v>87.706281182039149</v>
      </c>
      <c r="F63" s="66">
        <f t="shared" si="9"/>
        <v>92.175315945146536</v>
      </c>
      <c r="G63" s="87"/>
      <c r="H63" s="127">
        <v>3109</v>
      </c>
      <c r="I63" s="225">
        <v>34</v>
      </c>
      <c r="J63" s="224" t="s">
        <v>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31</v>
      </c>
      <c r="C64" s="52">
        <f t="shared" si="10"/>
        <v>6440</v>
      </c>
      <c r="D64" s="9">
        <f t="shared" si="8"/>
        <v>7763</v>
      </c>
      <c r="E64" s="72">
        <f t="shared" si="11"/>
        <v>106.4814814814815</v>
      </c>
      <c r="F64" s="66">
        <f t="shared" si="9"/>
        <v>82.957619477006318</v>
      </c>
      <c r="G64" s="90"/>
      <c r="H64" s="169">
        <v>2868</v>
      </c>
      <c r="I64" s="225">
        <v>30</v>
      </c>
      <c r="J64" s="224" t="s">
        <v>120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227350.11324999999</v>
      </c>
      <c r="D65" s="82">
        <f>SUM(L60)</f>
        <v>202857</v>
      </c>
      <c r="E65" s="85">
        <f t="shared" si="11"/>
        <v>97.433396581797297</v>
      </c>
      <c r="F65" s="85">
        <f t="shared" si="9"/>
        <v>112.07407841484395</v>
      </c>
      <c r="G65" s="86"/>
      <c r="H65" s="128">
        <v>2246.1132499999999</v>
      </c>
      <c r="I65" s="224">
        <v>39</v>
      </c>
      <c r="J65" s="224" t="s">
        <v>41</v>
      </c>
      <c r="K65" s="1"/>
      <c r="L65" s="265" t="s">
        <v>126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1747</v>
      </c>
      <c r="I66" s="225">
        <v>14</v>
      </c>
      <c r="J66" s="224" t="s">
        <v>21</v>
      </c>
      <c r="K66" s="163">
        <f>SUM(I50)</f>
        <v>36</v>
      </c>
      <c r="L66" s="225" t="s">
        <v>5</v>
      </c>
      <c r="M66" s="427">
        <v>84660</v>
      </c>
      <c r="N66" s="128">
        <f>SUM(H50)</f>
        <v>75960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1690</v>
      </c>
      <c r="I67" s="224">
        <v>18</v>
      </c>
      <c r="J67" s="224" t="s">
        <v>24</v>
      </c>
      <c r="K67" s="163">
        <f t="shared" ref="K67:K75" si="12">SUM(I51)</f>
        <v>17</v>
      </c>
      <c r="L67" s="224" t="s">
        <v>23</v>
      </c>
      <c r="M67" s="425">
        <v>35083</v>
      </c>
      <c r="N67" s="128">
        <f t="shared" ref="N67:N75" si="13">SUM(H51)</f>
        <v>25423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1473</v>
      </c>
      <c r="I68" s="225">
        <v>29</v>
      </c>
      <c r="J68" s="224" t="s">
        <v>117</v>
      </c>
      <c r="K68" s="163">
        <f t="shared" si="12"/>
        <v>16</v>
      </c>
      <c r="L68" s="224" t="s">
        <v>3</v>
      </c>
      <c r="M68" s="425">
        <v>19541</v>
      </c>
      <c r="N68" s="128">
        <f t="shared" si="13"/>
        <v>22361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424</v>
      </c>
      <c r="I69" s="224">
        <v>21</v>
      </c>
      <c r="J69" s="224" t="s">
        <v>27</v>
      </c>
      <c r="K69" s="163">
        <f t="shared" si="12"/>
        <v>26</v>
      </c>
      <c r="L69" s="224" t="s">
        <v>32</v>
      </c>
      <c r="M69" s="425">
        <v>16133</v>
      </c>
      <c r="N69" s="128">
        <f t="shared" si="13"/>
        <v>17975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268">
        <v>318</v>
      </c>
      <c r="I70" s="224">
        <v>13</v>
      </c>
      <c r="J70" s="224" t="s">
        <v>7</v>
      </c>
      <c r="K70" s="163">
        <f t="shared" si="12"/>
        <v>24</v>
      </c>
      <c r="L70" s="224" t="s">
        <v>30</v>
      </c>
      <c r="M70" s="425">
        <v>14165</v>
      </c>
      <c r="N70" s="128">
        <f t="shared" si="13"/>
        <v>15073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262</v>
      </c>
      <c r="I71" s="224">
        <v>9</v>
      </c>
      <c r="J71" s="458" t="s">
        <v>203</v>
      </c>
      <c r="K71" s="163">
        <f t="shared" si="12"/>
        <v>40</v>
      </c>
      <c r="L71" s="224" t="s">
        <v>2</v>
      </c>
      <c r="M71" s="425">
        <v>11100</v>
      </c>
      <c r="N71" s="128">
        <f t="shared" si="13"/>
        <v>11325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48</v>
      </c>
      <c r="I72" s="224">
        <v>28</v>
      </c>
      <c r="J72" s="224" t="s">
        <v>34</v>
      </c>
      <c r="K72" s="163">
        <f t="shared" si="12"/>
        <v>38</v>
      </c>
      <c r="L72" s="224" t="s">
        <v>40</v>
      </c>
      <c r="M72" s="425">
        <v>10426</v>
      </c>
      <c r="N72" s="128">
        <f t="shared" si="13"/>
        <v>10921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47</v>
      </c>
      <c r="I73" s="224">
        <v>27</v>
      </c>
      <c r="J73" s="224" t="s">
        <v>33</v>
      </c>
      <c r="K73" s="163">
        <f t="shared" si="12"/>
        <v>33</v>
      </c>
      <c r="L73" s="224" t="s">
        <v>0</v>
      </c>
      <c r="M73" s="425">
        <v>4182</v>
      </c>
      <c r="N73" s="128">
        <f t="shared" si="13"/>
        <v>7791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34</v>
      </c>
      <c r="I74" s="224">
        <v>4</v>
      </c>
      <c r="J74" s="224" t="s">
        <v>13</v>
      </c>
      <c r="K74" s="163">
        <f t="shared" si="12"/>
        <v>37</v>
      </c>
      <c r="L74" s="227" t="s">
        <v>39</v>
      </c>
      <c r="M74" s="426">
        <v>7817</v>
      </c>
      <c r="N74" s="128">
        <f t="shared" si="13"/>
        <v>6856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28</v>
      </c>
      <c r="I75" s="224">
        <v>22</v>
      </c>
      <c r="J75" s="224" t="s">
        <v>28</v>
      </c>
      <c r="K75" s="163">
        <f t="shared" si="12"/>
        <v>25</v>
      </c>
      <c r="L75" s="227" t="s">
        <v>31</v>
      </c>
      <c r="M75" s="426">
        <v>6048</v>
      </c>
      <c r="N75" s="234">
        <f t="shared" si="13"/>
        <v>6440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28</v>
      </c>
      <c r="I76" s="224">
        <v>23</v>
      </c>
      <c r="J76" s="224" t="s">
        <v>29</v>
      </c>
      <c r="K76" s="5"/>
      <c r="L76" s="454" t="s">
        <v>130</v>
      </c>
      <c r="M76" s="466">
        <v>233339</v>
      </c>
      <c r="N76" s="242">
        <f>SUM(H90)</f>
        <v>227350.11324999999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10</v>
      </c>
      <c r="I77" s="224">
        <v>20</v>
      </c>
      <c r="J77" s="224" t="s">
        <v>26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4</v>
      </c>
      <c r="I78" s="224">
        <v>6</v>
      </c>
      <c r="J78" s="224" t="s">
        <v>15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7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400">
        <v>0</v>
      </c>
      <c r="I83" s="224">
        <v>8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400">
        <v>0</v>
      </c>
      <c r="I84" s="224">
        <v>10</v>
      </c>
      <c r="J84" s="224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11</v>
      </c>
      <c r="J85" s="224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400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227350.11324999999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51:J63">
    <sortCondition descending="1" ref="H50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topLeftCell="A28" zoomScaleNormal="100" workbookViewId="0">
      <selection activeCell="G64" sqref="G64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1" t="s">
        <v>235</v>
      </c>
      <c r="B1" s="572"/>
      <c r="C1" s="572"/>
      <c r="D1" s="572"/>
      <c r="E1" s="572"/>
      <c r="F1" s="572"/>
      <c r="G1" s="572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4" t="s">
        <v>221</v>
      </c>
      <c r="J2" s="404" t="s">
        <v>218</v>
      </c>
      <c r="K2" s="408" t="s">
        <v>209</v>
      </c>
      <c r="L2" s="408" t="s">
        <v>214</v>
      </c>
    </row>
    <row r="3" spans="1:12">
      <c r="I3" s="40" t="s">
        <v>85</v>
      </c>
      <c r="J3" s="405">
        <v>173601</v>
      </c>
      <c r="K3" s="40" t="s">
        <v>85</v>
      </c>
      <c r="L3" s="409">
        <v>154000</v>
      </c>
    </row>
    <row r="4" spans="1:12">
      <c r="I4" s="18" t="s">
        <v>87</v>
      </c>
      <c r="J4" s="405">
        <v>121206</v>
      </c>
      <c r="K4" s="18" t="s">
        <v>87</v>
      </c>
      <c r="L4" s="409">
        <v>110526</v>
      </c>
    </row>
    <row r="5" spans="1:12">
      <c r="I5" s="18" t="s">
        <v>88</v>
      </c>
      <c r="J5" s="405">
        <v>95345</v>
      </c>
      <c r="K5" s="18" t="s">
        <v>88</v>
      </c>
      <c r="L5" s="409">
        <v>87637</v>
      </c>
    </row>
    <row r="6" spans="1:12">
      <c r="I6" s="18" t="s">
        <v>116</v>
      </c>
      <c r="J6" s="405">
        <v>86912</v>
      </c>
      <c r="K6" s="18" t="s">
        <v>116</v>
      </c>
      <c r="L6" s="409">
        <v>97413</v>
      </c>
    </row>
    <row r="7" spans="1:12">
      <c r="I7" s="18" t="s">
        <v>106</v>
      </c>
      <c r="J7" s="405">
        <v>82462</v>
      </c>
      <c r="K7" s="18" t="s">
        <v>106</v>
      </c>
      <c r="L7" s="409">
        <v>94117</v>
      </c>
    </row>
    <row r="8" spans="1:12">
      <c r="I8" s="18" t="s">
        <v>108</v>
      </c>
      <c r="J8" s="405">
        <v>81314</v>
      </c>
      <c r="K8" s="18" t="s">
        <v>108</v>
      </c>
      <c r="L8" s="409">
        <v>55976</v>
      </c>
    </row>
    <row r="9" spans="1:12">
      <c r="I9" s="18" t="s">
        <v>114</v>
      </c>
      <c r="J9" s="405">
        <v>80673</v>
      </c>
      <c r="K9" s="18" t="s">
        <v>114</v>
      </c>
      <c r="L9" s="409">
        <v>75240</v>
      </c>
    </row>
    <row r="10" spans="1:12">
      <c r="I10" s="18" t="s">
        <v>155</v>
      </c>
      <c r="J10" s="405">
        <v>51065</v>
      </c>
      <c r="K10" s="18" t="s">
        <v>155</v>
      </c>
      <c r="L10" s="409">
        <v>51298</v>
      </c>
    </row>
    <row r="11" spans="1:12">
      <c r="I11" s="18" t="s">
        <v>109</v>
      </c>
      <c r="J11" s="405">
        <v>49943</v>
      </c>
      <c r="K11" s="18" t="s">
        <v>109</v>
      </c>
      <c r="L11" s="409">
        <v>45307</v>
      </c>
    </row>
    <row r="12" spans="1:12" ht="14.25" thickBot="1">
      <c r="I12" s="18" t="s">
        <v>110</v>
      </c>
      <c r="J12" s="406">
        <v>47844</v>
      </c>
      <c r="K12" s="18" t="s">
        <v>110</v>
      </c>
      <c r="L12" s="410">
        <v>42660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8</v>
      </c>
      <c r="J13" s="443">
        <v>1239404</v>
      </c>
      <c r="K13" s="35" t="s">
        <v>9</v>
      </c>
      <c r="L13" s="174">
        <v>1182737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57" t="s">
        <v>225</v>
      </c>
      <c r="K23" s="482" t="s">
        <v>226</v>
      </c>
      <c r="L23" s="22" t="s">
        <v>71</v>
      </c>
      <c r="M23" s="8"/>
    </row>
    <row r="24" spans="9:14">
      <c r="I24" s="405">
        <f t="shared" ref="I24:I33" si="0">SUM(J3)</f>
        <v>173601</v>
      </c>
      <c r="J24" s="40" t="s">
        <v>85</v>
      </c>
      <c r="K24" s="405">
        <f>SUM(I24)</f>
        <v>173601</v>
      </c>
      <c r="L24" s="519">
        <v>182219</v>
      </c>
      <c r="M24" s="141"/>
      <c r="N24" s="1"/>
    </row>
    <row r="25" spans="9:14">
      <c r="I25" s="405">
        <f t="shared" si="0"/>
        <v>121206</v>
      </c>
      <c r="J25" s="18" t="s">
        <v>87</v>
      </c>
      <c r="K25" s="405">
        <f t="shared" ref="K25:K33" si="1">SUM(I25)</f>
        <v>121206</v>
      </c>
      <c r="L25" s="519">
        <v>120349</v>
      </c>
      <c r="M25" s="177"/>
      <c r="N25" s="1"/>
    </row>
    <row r="26" spans="9:14">
      <c r="I26" s="405">
        <f t="shared" si="0"/>
        <v>95345</v>
      </c>
      <c r="J26" s="18" t="s">
        <v>88</v>
      </c>
      <c r="K26" s="405">
        <f t="shared" si="1"/>
        <v>95345</v>
      </c>
      <c r="L26" s="519">
        <v>92954</v>
      </c>
      <c r="M26" s="141"/>
      <c r="N26" s="1"/>
    </row>
    <row r="27" spans="9:14">
      <c r="I27" s="405">
        <f t="shared" si="0"/>
        <v>86912</v>
      </c>
      <c r="J27" s="18" t="s">
        <v>116</v>
      </c>
      <c r="K27" s="405">
        <f t="shared" si="1"/>
        <v>86912</v>
      </c>
      <c r="L27" s="519">
        <v>90328</v>
      </c>
      <c r="M27" s="141"/>
      <c r="N27" s="1"/>
    </row>
    <row r="28" spans="9:14">
      <c r="I28" s="405">
        <f t="shared" si="0"/>
        <v>82462</v>
      </c>
      <c r="J28" s="18" t="s">
        <v>106</v>
      </c>
      <c r="K28" s="405">
        <f t="shared" si="1"/>
        <v>82462</v>
      </c>
      <c r="L28" s="519">
        <v>81289</v>
      </c>
      <c r="M28" s="141"/>
      <c r="N28" s="2"/>
    </row>
    <row r="29" spans="9:14">
      <c r="I29" s="405">
        <f t="shared" si="0"/>
        <v>81314</v>
      </c>
      <c r="J29" s="18" t="s">
        <v>108</v>
      </c>
      <c r="K29" s="405">
        <f t="shared" si="1"/>
        <v>81314</v>
      </c>
      <c r="L29" s="519">
        <v>69878</v>
      </c>
      <c r="M29" s="141"/>
      <c r="N29" s="1"/>
    </row>
    <row r="30" spans="9:14">
      <c r="I30" s="405">
        <f t="shared" si="0"/>
        <v>80673</v>
      </c>
      <c r="J30" s="18" t="s">
        <v>114</v>
      </c>
      <c r="K30" s="405">
        <f t="shared" si="1"/>
        <v>80673</v>
      </c>
      <c r="L30" s="519">
        <v>79227</v>
      </c>
      <c r="M30" s="141"/>
      <c r="N30" s="1"/>
    </row>
    <row r="31" spans="9:14">
      <c r="I31" s="405">
        <f t="shared" si="0"/>
        <v>51065</v>
      </c>
      <c r="J31" s="18" t="s">
        <v>155</v>
      </c>
      <c r="K31" s="405">
        <f t="shared" si="1"/>
        <v>51065</v>
      </c>
      <c r="L31" s="519">
        <v>50947</v>
      </c>
      <c r="M31" s="141"/>
      <c r="N31" s="1"/>
    </row>
    <row r="32" spans="9:14">
      <c r="I32" s="405">
        <f t="shared" si="0"/>
        <v>49943</v>
      </c>
      <c r="J32" s="18" t="s">
        <v>109</v>
      </c>
      <c r="K32" s="405">
        <f t="shared" si="1"/>
        <v>49943</v>
      </c>
      <c r="L32" s="519">
        <v>50493</v>
      </c>
      <c r="M32" s="141"/>
      <c r="N32" s="37"/>
    </row>
    <row r="33" spans="8:14">
      <c r="I33" s="405">
        <f t="shared" si="0"/>
        <v>47844</v>
      </c>
      <c r="J33" s="18" t="s">
        <v>110</v>
      </c>
      <c r="K33" s="405">
        <f t="shared" si="1"/>
        <v>47844</v>
      </c>
      <c r="L33" s="520">
        <v>48842</v>
      </c>
      <c r="M33" s="141"/>
      <c r="N33" s="37"/>
    </row>
    <row r="34" spans="8:14" ht="14.25" thickBot="1">
      <c r="H34" s="8"/>
      <c r="I34" s="171">
        <f>SUM(J13-(I24+I25+I26+I27+I28+I29+I30+I31+I32+I33))</f>
        <v>369039</v>
      </c>
      <c r="J34" s="108" t="s">
        <v>132</v>
      </c>
      <c r="K34" s="171">
        <f>SUM(I34)</f>
        <v>369039</v>
      </c>
      <c r="L34" s="171" t="s">
        <v>86</v>
      </c>
    </row>
    <row r="35" spans="8:14" ht="15.75" thickTop="1" thickBot="1">
      <c r="H35" s="8"/>
      <c r="I35" s="460">
        <f>SUM(I24:I34)</f>
        <v>1239404</v>
      </c>
      <c r="J35" s="190" t="s">
        <v>9</v>
      </c>
      <c r="K35" s="172">
        <f>SUM(J13)</f>
        <v>1239404</v>
      </c>
      <c r="L35" s="192">
        <v>1203531</v>
      </c>
    </row>
    <row r="36" spans="8:14" ht="14.25" thickTop="1"/>
    <row r="37" spans="8:14">
      <c r="I37" s="457" t="s">
        <v>213</v>
      </c>
      <c r="J37" s="65"/>
      <c r="K37" s="482" t="s">
        <v>213</v>
      </c>
    </row>
    <row r="38" spans="8:14">
      <c r="I38" s="409">
        <f>SUM(L3)</f>
        <v>154000</v>
      </c>
      <c r="J38" s="40" t="s">
        <v>85</v>
      </c>
      <c r="K38" s="409">
        <f>SUM(I38)</f>
        <v>154000</v>
      </c>
    </row>
    <row r="39" spans="8:14">
      <c r="I39" s="409">
        <f t="shared" ref="I39:I47" si="2">SUM(L4)</f>
        <v>110526</v>
      </c>
      <c r="J39" s="18" t="s">
        <v>87</v>
      </c>
      <c r="K39" s="409">
        <f t="shared" ref="K39:K47" si="3">SUM(I39)</f>
        <v>110526</v>
      </c>
    </row>
    <row r="40" spans="8:14">
      <c r="I40" s="409">
        <f t="shared" si="2"/>
        <v>87637</v>
      </c>
      <c r="J40" s="18" t="s">
        <v>88</v>
      </c>
      <c r="K40" s="409">
        <f t="shared" si="3"/>
        <v>87637</v>
      </c>
    </row>
    <row r="41" spans="8:14">
      <c r="I41" s="409">
        <f t="shared" si="2"/>
        <v>97413</v>
      </c>
      <c r="J41" s="18" t="s">
        <v>116</v>
      </c>
      <c r="K41" s="409">
        <f t="shared" si="3"/>
        <v>97413</v>
      </c>
    </row>
    <row r="42" spans="8:14">
      <c r="I42" s="409">
        <f t="shared" si="2"/>
        <v>94117</v>
      </c>
      <c r="J42" s="18" t="s">
        <v>106</v>
      </c>
      <c r="K42" s="409">
        <f t="shared" si="3"/>
        <v>94117</v>
      </c>
    </row>
    <row r="43" spans="8:14">
      <c r="I43" s="409">
        <f>SUM(L8)</f>
        <v>55976</v>
      </c>
      <c r="J43" s="18" t="s">
        <v>108</v>
      </c>
      <c r="K43" s="409">
        <f t="shared" si="3"/>
        <v>55976</v>
      </c>
    </row>
    <row r="44" spans="8:14">
      <c r="I44" s="409">
        <f t="shared" si="2"/>
        <v>75240</v>
      </c>
      <c r="J44" s="18" t="s">
        <v>114</v>
      </c>
      <c r="K44" s="409">
        <f t="shared" si="3"/>
        <v>75240</v>
      </c>
    </row>
    <row r="45" spans="8:14">
      <c r="I45" s="409">
        <f>SUM(L10)</f>
        <v>51298</v>
      </c>
      <c r="J45" s="18" t="s">
        <v>155</v>
      </c>
      <c r="K45" s="409">
        <f t="shared" si="3"/>
        <v>51298</v>
      </c>
    </row>
    <row r="46" spans="8:14">
      <c r="I46" s="409">
        <f t="shared" si="2"/>
        <v>45307</v>
      </c>
      <c r="J46" s="18" t="s">
        <v>109</v>
      </c>
      <c r="K46" s="409">
        <f t="shared" si="3"/>
        <v>45307</v>
      </c>
      <c r="M46" s="8"/>
    </row>
    <row r="47" spans="8:14">
      <c r="I47" s="409">
        <f t="shared" si="2"/>
        <v>42660</v>
      </c>
      <c r="J47" s="18" t="s">
        <v>110</v>
      </c>
      <c r="K47" s="524">
        <f t="shared" si="3"/>
        <v>42660</v>
      </c>
      <c r="M47" s="8"/>
    </row>
    <row r="48" spans="8:14" ht="14.25" thickBot="1">
      <c r="I48" s="157">
        <f>SUM(L13-(I38+I39+I40+I41+I42+I43+I44+I45+I46+I47))</f>
        <v>368563</v>
      </c>
      <c r="J48" s="103" t="s">
        <v>132</v>
      </c>
      <c r="K48" s="157">
        <f>SUM(I48)</f>
        <v>368563</v>
      </c>
    </row>
    <row r="49" spans="1:12" ht="15" thickTop="1" thickBot="1">
      <c r="I49" s="517">
        <f>SUM(I38:I48)</f>
        <v>1182737</v>
      </c>
      <c r="J49" s="459" t="s">
        <v>197</v>
      </c>
      <c r="K49" s="173">
        <f>SUM(L13)</f>
        <v>1182737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221</v>
      </c>
      <c r="D51" s="12" t="s">
        <v>209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173601</v>
      </c>
      <c r="D52" s="6">
        <f t="shared" ref="D52:D61" si="5">SUM(I38)</f>
        <v>154000</v>
      </c>
      <c r="E52" s="41">
        <f t="shared" ref="E52:E61" si="6">SUM(K24/L24*100)</f>
        <v>95.27052612515709</v>
      </c>
      <c r="F52" s="41">
        <f t="shared" ref="F52:F62" si="7">SUM(C52/D52*100)</f>
        <v>112.72792207792209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121206</v>
      </c>
      <c r="D53" s="6">
        <f t="shared" si="5"/>
        <v>110526</v>
      </c>
      <c r="E53" s="41">
        <f t="shared" si="6"/>
        <v>100.7120956551363</v>
      </c>
      <c r="F53" s="41">
        <f t="shared" si="7"/>
        <v>109.66288475109928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95345</v>
      </c>
      <c r="D54" s="6">
        <f t="shared" si="5"/>
        <v>87637</v>
      </c>
      <c r="E54" s="41">
        <f t="shared" si="6"/>
        <v>102.57224003270436</v>
      </c>
      <c r="F54" s="41">
        <f t="shared" si="7"/>
        <v>108.7953718178395</v>
      </c>
      <c r="G54" s="40"/>
      <c r="I54" s="8"/>
    </row>
    <row r="55" spans="1:12" s="58" customFormat="1">
      <c r="A55" s="249">
        <v>4</v>
      </c>
      <c r="B55" s="18" t="s">
        <v>116</v>
      </c>
      <c r="C55" s="452">
        <f t="shared" si="4"/>
        <v>86912</v>
      </c>
      <c r="D55" s="452">
        <f t="shared" si="5"/>
        <v>97413</v>
      </c>
      <c r="E55" s="230">
        <f t="shared" si="6"/>
        <v>96.218226906385624</v>
      </c>
      <c r="F55" s="230">
        <f t="shared" si="7"/>
        <v>89.220124624023484</v>
      </c>
      <c r="G55" s="407"/>
    </row>
    <row r="56" spans="1:12">
      <c r="A56" s="28">
        <v>5</v>
      </c>
      <c r="B56" s="18" t="s">
        <v>106</v>
      </c>
      <c r="C56" s="6">
        <f t="shared" si="4"/>
        <v>82462</v>
      </c>
      <c r="D56" s="452">
        <f t="shared" si="5"/>
        <v>94117</v>
      </c>
      <c r="E56" s="41">
        <f t="shared" si="6"/>
        <v>101.44299966785172</v>
      </c>
      <c r="F56" s="41">
        <f t="shared" si="7"/>
        <v>87.616477363281874</v>
      </c>
      <c r="G56" s="40"/>
    </row>
    <row r="57" spans="1:12">
      <c r="A57" s="28">
        <v>6</v>
      </c>
      <c r="B57" s="18" t="s">
        <v>108</v>
      </c>
      <c r="C57" s="6">
        <f t="shared" si="4"/>
        <v>81314</v>
      </c>
      <c r="D57" s="6">
        <f t="shared" si="5"/>
        <v>55976</v>
      </c>
      <c r="E57" s="41">
        <f t="shared" si="6"/>
        <v>116.36566587481039</v>
      </c>
      <c r="F57" s="41">
        <f t="shared" si="7"/>
        <v>145.2658282120909</v>
      </c>
      <c r="G57" s="40"/>
    </row>
    <row r="58" spans="1:12" s="58" customFormat="1">
      <c r="A58" s="249">
        <v>7</v>
      </c>
      <c r="B58" s="18" t="s">
        <v>114</v>
      </c>
      <c r="C58" s="452">
        <f t="shared" si="4"/>
        <v>80673</v>
      </c>
      <c r="D58" s="452">
        <f t="shared" si="5"/>
        <v>75240</v>
      </c>
      <c r="E58" s="230">
        <f t="shared" si="6"/>
        <v>101.82513537051763</v>
      </c>
      <c r="F58" s="230">
        <f t="shared" si="7"/>
        <v>107.22089314194578</v>
      </c>
      <c r="G58" s="407"/>
    </row>
    <row r="59" spans="1:12">
      <c r="A59" s="28">
        <v>8</v>
      </c>
      <c r="B59" s="18" t="s">
        <v>155</v>
      </c>
      <c r="C59" s="6">
        <f t="shared" si="4"/>
        <v>51065</v>
      </c>
      <c r="D59" s="6">
        <f t="shared" si="5"/>
        <v>51298</v>
      </c>
      <c r="E59" s="41">
        <f t="shared" si="6"/>
        <v>100.2316132451371</v>
      </c>
      <c r="F59" s="41">
        <f t="shared" si="7"/>
        <v>99.545791258918484</v>
      </c>
      <c r="G59" s="40"/>
    </row>
    <row r="60" spans="1:12">
      <c r="A60" s="28">
        <v>9</v>
      </c>
      <c r="B60" s="18" t="s">
        <v>109</v>
      </c>
      <c r="C60" s="6">
        <f t="shared" si="4"/>
        <v>49943</v>
      </c>
      <c r="D60" s="6">
        <f t="shared" si="5"/>
        <v>45307</v>
      </c>
      <c r="E60" s="41">
        <f t="shared" si="6"/>
        <v>98.910740102588477</v>
      </c>
      <c r="F60" s="41">
        <f t="shared" si="7"/>
        <v>110.23241441719821</v>
      </c>
      <c r="G60" s="40"/>
    </row>
    <row r="61" spans="1:12" ht="14.25" thickBot="1">
      <c r="A61" s="108">
        <v>10</v>
      </c>
      <c r="B61" s="18" t="s">
        <v>110</v>
      </c>
      <c r="C61" s="111">
        <f t="shared" si="4"/>
        <v>47844</v>
      </c>
      <c r="D61" s="111">
        <f t="shared" si="5"/>
        <v>42660</v>
      </c>
      <c r="E61" s="102">
        <f t="shared" si="6"/>
        <v>97.956676630768598</v>
      </c>
      <c r="F61" s="102">
        <f t="shared" si="7"/>
        <v>112.15189873417721</v>
      </c>
      <c r="G61" s="103"/>
    </row>
    <row r="62" spans="1:12" ht="14.25" thickTop="1">
      <c r="A62" s="188"/>
      <c r="B62" s="161" t="s">
        <v>83</v>
      </c>
      <c r="C62" s="189">
        <f>SUM(J13)</f>
        <v>1239404</v>
      </c>
      <c r="D62" s="189">
        <f>SUM(L13)</f>
        <v>1182737</v>
      </c>
      <c r="E62" s="191">
        <f>SUM(C62/L35)*100</f>
        <v>102.98064611547188</v>
      </c>
      <c r="F62" s="191">
        <f t="shared" si="7"/>
        <v>104.79117504567795</v>
      </c>
      <c r="G62" s="198">
        <v>66.3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2019-12-12T08:15:58Z</cp:lastPrinted>
  <dcterms:created xsi:type="dcterms:W3CDTF">2004-08-12T01:21:30Z</dcterms:created>
  <dcterms:modified xsi:type="dcterms:W3CDTF">2019-12-16T07:29:17Z</dcterms:modified>
</cp:coreProperties>
</file>