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3.xml" ContentType="application/vnd.openxmlformats-officedocument.drawingml.chart+xml"/>
  <Override PartName="/xl/drawings/drawing43.xml" ContentType="application/vnd.openxmlformats-officedocument.drawingml.chartshapes+xml"/>
  <Override PartName="/xl/charts/chart44.xml" ContentType="application/vnd.openxmlformats-officedocument.drawingml.chart+xml"/>
  <Override PartName="/xl/drawings/drawing44.xml" ContentType="application/vnd.openxmlformats-officedocument.drawingml.chartshapes+xml"/>
  <Override PartName="/xl/charts/chart45.xml" ContentType="application/vnd.openxmlformats-officedocument.drawingml.chart+xml"/>
  <Override PartName="/xl/drawings/drawing4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C22" i="13" l="1"/>
  <c r="C59" i="13" l="1"/>
  <c r="I46" i="44" l="1"/>
  <c r="H44" i="8" l="1"/>
  <c r="N26" i="54" l="1"/>
  <c r="H44" i="15" l="1"/>
  <c r="N90" i="54"/>
  <c r="D63" i="7" l="1"/>
  <c r="D62" i="44" l="1"/>
  <c r="F30" i="19" l="1"/>
  <c r="L11" i="41" l="1"/>
  <c r="L12" i="41"/>
  <c r="L13" i="41"/>
  <c r="L14" i="41"/>
  <c r="L15" i="41"/>
  <c r="L16" i="41"/>
  <c r="D23" i="8" l="1"/>
  <c r="N88" i="49" l="1"/>
  <c r="D55" i="13" l="1"/>
  <c r="C55" i="44" l="1"/>
  <c r="J43" i="7" l="1"/>
  <c r="N87" i="56" l="1"/>
  <c r="N86" i="56"/>
  <c r="N85" i="56"/>
  <c r="N84" i="56"/>
  <c r="N57" i="56"/>
  <c r="N56" i="56"/>
  <c r="N55" i="56"/>
  <c r="O55" i="56" s="1"/>
  <c r="N54" i="56"/>
  <c r="N28" i="56"/>
  <c r="O27" i="56"/>
  <c r="N27" i="56"/>
  <c r="N26" i="56"/>
  <c r="N25" i="56"/>
  <c r="O56" i="56" l="1"/>
  <c r="O57" i="56"/>
  <c r="O87" i="56"/>
  <c r="O86" i="56"/>
  <c r="O85" i="56"/>
  <c r="O28" i="56"/>
  <c r="O26" i="56"/>
  <c r="N87" i="55"/>
  <c r="N86" i="55"/>
  <c r="N85" i="55"/>
  <c r="N84" i="55"/>
  <c r="N57" i="55"/>
  <c r="N56" i="55"/>
  <c r="O56" i="55" s="1"/>
  <c r="N55" i="55"/>
  <c r="N54" i="55"/>
  <c r="O55" i="55" s="1"/>
  <c r="N28" i="55"/>
  <c r="N27" i="55"/>
  <c r="N26" i="55"/>
  <c r="N25" i="55"/>
  <c r="O86" i="55" l="1"/>
  <c r="O85" i="55"/>
  <c r="O57" i="55"/>
  <c r="O27" i="55"/>
  <c r="O87" i="55"/>
  <c r="O28" i="55"/>
  <c r="O26" i="55"/>
  <c r="N84" i="5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9" i="54"/>
  <c r="N57" i="54"/>
  <c r="N58" i="54"/>
  <c r="O58" i="54" s="1"/>
  <c r="N59" i="54"/>
  <c r="N27" i="54"/>
  <c r="N28" i="54"/>
  <c r="N29" i="54"/>
  <c r="N17" i="46"/>
  <c r="N86" i="54"/>
  <c r="N56" i="54"/>
  <c r="O57" i="54" l="1"/>
  <c r="N89" i="54"/>
  <c r="O90" i="54" s="1"/>
  <c r="N88" i="54"/>
  <c r="N87" i="54"/>
  <c r="O87" i="54" s="1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N74" i="47"/>
  <c r="N73" i="47"/>
  <c r="N72" i="47"/>
  <c r="O72" i="47" s="1"/>
  <c r="N46" i="47"/>
  <c r="N45" i="47"/>
  <c r="N44" i="47"/>
  <c r="N22" i="47"/>
  <c r="N21" i="47"/>
  <c r="N20" i="47"/>
  <c r="O20" i="47" s="1"/>
  <c r="N69" i="46"/>
  <c r="N68" i="46"/>
  <c r="N67" i="46"/>
  <c r="O67" i="46" s="1"/>
  <c r="N45" i="46"/>
  <c r="N44" i="46"/>
  <c r="N43" i="46"/>
  <c r="O43" i="46" s="1"/>
  <c r="N20" i="46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87" i="51" l="1"/>
  <c r="O86" i="51"/>
  <c r="O57" i="51"/>
  <c r="O56" i="51"/>
  <c r="O87" i="49"/>
  <c r="O88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D60" i="44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3" i="15" l="1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<sst xmlns="http://schemas.openxmlformats.org/spreadsheetml/2006/main" count="1318" uniqueCount="236">
  <si>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</si>
  <si>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</si>
  <si>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</si>
  <si>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</si>
  <si>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</si>
  <si>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</si>
  <si>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</si>
  <si>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</si>
  <si>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</si>
  <si>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</si>
  <si>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</si>
  <si>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</si>
  <si>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</si>
  <si>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</si>
  <si>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</si>
  <si>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</si>
  <si>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</si>
  <si>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</si>
  <si>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</si>
  <si>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</si>
  <si>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</si>
  <si>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</si>
  <si>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</si>
  <si>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</si>
  <si>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</si>
  <si>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</si>
  <si>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</si>
  <si>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</si>
  <si>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</si>
  <si>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</si>
  <si>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</si>
  <si>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</si>
  <si>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</si>
  <si>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</si>
  <si>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</si>
  <si>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</si>
  <si>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</si>
  <si>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</si>
  <si>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</si>
  <si>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</si>
  <si>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</si>
  <si>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</si>
  <si>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</si>
  <si>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</si>
  <si>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</si>
  <si>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</si>
  <si>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</si>
  <si>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</si>
  <si>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</si>
  <si>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</si>
  <si>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</si>
  <si>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</si>
  <si>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</si>
  <si>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</si>
  <si>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</si>
  <si>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</si>
  <si>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</si>
  <si>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</si>
  <si>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</si>
  <si>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</si>
  <si>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</si>
  <si>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</si>
  <si>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</si>
  <si>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</si>
  <si>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</si>
  <si>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</si>
  <si>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</si>
  <si>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</si>
  <si>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</si>
  <si>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</si>
  <si>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</si>
  <si>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</si>
  <si>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</si>
  <si>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</si>
  <si>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</si>
  <si>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</si>
  <si>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</si>
  <si>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</si>
  <si>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</si>
  <si>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</si>
  <si>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</si>
  <si>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</si>
  <si>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</si>
  <si>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</si>
  <si>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</si>
  <si>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</si>
  <si>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</si>
  <si>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</si>
  <si>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</si>
  <si>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</si>
  <si>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</si>
  <si>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</si>
  <si>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</si>
  <si>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</si>
  <si>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</si>
  <si>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</si>
  <si>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</si>
  <si>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</si>
  <si>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</si>
  <si>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</si>
  <si>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</si>
  <si>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</si>
  <si>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</si>
  <si>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</si>
  <si>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</si>
  <si>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</si>
  <si>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</si>
  <si>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</si>
  <si>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</si>
  <si>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</si>
  <si>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</si>
  <si>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</si>
  <si>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</si>
  <si>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</si>
  <si>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</si>
  <si>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</si>
  <si>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</si>
  <si>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</si>
  <si>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</si>
  <si>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</si>
  <si>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</si>
  <si>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</si>
  <si>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</si>
  <si>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</si>
  <si>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</si>
  <si>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</si>
  <si>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</si>
  <si>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</si>
  <si>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</si>
  <si>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</si>
  <si>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</si>
  <si>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</si>
  <si>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</si>
  <si>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</si>
  <si>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</si>
  <si>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</si>
  <si>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</si>
  <si>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</si>
  <si>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</si>
  <si>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</si>
  <si>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</si>
  <si>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</si>
  <si>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</si>
  <si>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</si>
  <si>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</si>
  <si>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</si>
  <si>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</si>
  <si>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</si>
  <si>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</si>
  <si>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</si>
  <si>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</si>
  <si>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</si>
  <si>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</si>
  <si>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</si>
  <si>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</si>
  <si>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</si>
  <si>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</si>
  <si>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</si>
  <si>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</si>
  <si>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</si>
  <si>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</si>
  <si>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</si>
  <si>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</si>
  <si>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</si>
  <si>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</si>
  <si>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</si>
  <si>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</si>
  <si>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</si>
  <si>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</si>
  <si>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</si>
  <si>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</si>
  <si>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</si>
  <si>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</si>
  <si>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</si>
  <si>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</si>
  <si>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</si>
  <si>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</si>
  <si>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</si>
  <si>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</si>
  <si>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</si>
  <si>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</si>
  <si>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</si>
  <si>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</si>
  <si>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</si>
  <si>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</si>
  <si>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</si>
  <si>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</si>
  <si>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</si>
  <si>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</si>
  <si>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</si>
  <si>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</si>
  <si>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</si>
  <si>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</si>
  <si>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</si>
  <si>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</si>
  <si>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</si>
  <si>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</si>
  <si>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</si>
  <si>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</si>
  <si>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</si>
  <si>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</si>
  <si>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</si>
  <si>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</si>
  <si>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</si>
  <si>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</si>
  <si>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</si>
  <si>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</si>
  <si>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</si>
  <si>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</si>
  <si>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30年（値）</t>
    <rPh sb="2" eb="3">
      <t>ネン</t>
    </rPh>
    <rPh sb="4" eb="5">
      <t>アタイ</t>
    </rPh>
    <phoneticPr fontId="2"/>
  </si>
  <si>
    <t>30年（％）</t>
    <rPh sb="2" eb="3">
      <t>ネン</t>
    </rPh>
    <phoneticPr fontId="2"/>
  </si>
  <si>
    <t>平成30年</t>
    <rPh sb="0" eb="2">
      <t>ヘイセイ</t>
    </rPh>
    <rPh sb="4" eb="5">
      <t>ネン</t>
    </rPh>
    <phoneticPr fontId="14"/>
  </si>
  <si>
    <t>30年</t>
    <rPh sb="2" eb="3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</si>
  <si>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</si>
  <si>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</si>
  <si>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麦</t>
    <rPh sb="0" eb="1">
      <t>ムギ</t>
    </rPh>
    <phoneticPr fontId="2"/>
  </si>
  <si>
    <t>平成31年</t>
    <rPh sb="0" eb="2">
      <t>ヘイセイ</t>
    </rPh>
    <rPh sb="4" eb="5">
      <t>ネン</t>
    </rPh>
    <phoneticPr fontId="2"/>
  </si>
  <si>
    <t>当年</t>
    <rPh sb="0" eb="2">
      <t>トウネン</t>
    </rPh>
    <phoneticPr fontId="2"/>
  </si>
  <si>
    <t>平成31年</t>
    <rPh sb="0" eb="2">
      <t>ヘイセイ</t>
    </rPh>
    <rPh sb="4" eb="5">
      <t>ネン</t>
    </rPh>
    <phoneticPr fontId="2"/>
  </si>
  <si>
    <t>織物製品</t>
    <rPh sb="0" eb="2">
      <t>オリモノ</t>
    </rPh>
    <rPh sb="2" eb="4">
      <t>セイヒン</t>
    </rPh>
    <phoneticPr fontId="2"/>
  </si>
  <si>
    <t>11，465 ㎡</t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</si>
  <si>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</si>
  <si>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1年（値）</t>
    <rPh sb="1" eb="2">
      <t>ネン</t>
    </rPh>
    <rPh sb="3" eb="4">
      <t>アタイ</t>
    </rPh>
    <phoneticPr fontId="2"/>
  </si>
  <si>
    <t>1年（％）</t>
    <rPh sb="1" eb="2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</si>
  <si>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14"/>
  </si>
  <si>
    <t>1年</t>
    <rPh sb="1" eb="2">
      <t>ネン</t>
    </rPh>
    <phoneticPr fontId="2"/>
  </si>
  <si>
    <t>1年</t>
    <rPh sb="1" eb="2">
      <t>ネン</t>
    </rPh>
    <phoneticPr fontId="2"/>
  </si>
  <si>
    <t>2，957　㎡</t>
    <phoneticPr fontId="2"/>
  </si>
  <si>
    <t>雑穀</t>
    <rPh sb="0" eb="2">
      <t>ザッコク</t>
    </rPh>
    <phoneticPr fontId="2"/>
  </si>
  <si>
    <t>令和元年9月所管面（1～3類）</t>
    <rPh sb="0" eb="1">
      <t>レイ</t>
    </rPh>
    <rPh sb="1" eb="2">
      <t>ワ</t>
    </rPh>
    <rPh sb="2" eb="4">
      <t>ガンネン</t>
    </rPh>
    <rPh sb="5" eb="6">
      <t>ガツ</t>
    </rPh>
    <rPh sb="6" eb="8">
      <t>ショカン</t>
    </rPh>
    <rPh sb="8" eb="9">
      <t>メン</t>
    </rPh>
    <rPh sb="13" eb="14">
      <t>ルイ</t>
    </rPh>
    <phoneticPr fontId="2"/>
  </si>
  <si>
    <r>
      <t>78，035  m</t>
    </r>
    <r>
      <rPr>
        <sz val="8"/>
        <rFont val="ＭＳ Ｐゴシック"/>
        <family val="3"/>
        <charset val="128"/>
      </rPr>
      <t>3</t>
    </r>
    <phoneticPr fontId="2"/>
  </si>
  <si>
    <t>8，540  ㎡</t>
    <phoneticPr fontId="2"/>
  </si>
  <si>
    <t>令和元年9月</t>
    <rPh sb="0" eb="1">
      <t>レイ</t>
    </rPh>
    <rPh sb="1" eb="2">
      <t>ワ</t>
    </rPh>
    <rPh sb="2" eb="4">
      <t>ガンネン</t>
    </rPh>
    <rPh sb="5" eb="6">
      <t>ガツ</t>
    </rPh>
    <phoneticPr fontId="2"/>
  </si>
  <si>
    <t>　　　　　　　　　　　　　　　　令和元年9月末上位10品目入庫高(県合計）      　　　　　　　　静岡県倉庫協会</t>
    <rPh sb="16" eb="17">
      <t>レイ</t>
    </rPh>
    <rPh sb="17" eb="18">
      <t>ワ</t>
    </rPh>
    <rPh sb="18" eb="20">
      <t>ガンネン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</si>
  <si>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令和元年9月末上位１０品目保管残高（県合計）　　　　　　　　　  　静岡県倉庫協会</t>
    <rPh sb="12" eb="13">
      <t>レイ</t>
    </rPh>
    <rPh sb="13" eb="14">
      <t>ワ</t>
    </rPh>
    <rPh sb="14" eb="16">
      <t>ガンネン</t>
    </rPh>
    <rPh sb="17" eb="18">
      <t>ガツ</t>
    </rPh>
    <rPh sb="18" eb="19">
      <t>マツ</t>
    </rPh>
    <rPh sb="19" eb="21">
      <t>ジョウイ</t>
    </rPh>
    <rPh sb="23" eb="25">
      <t>ヒンモク</t>
    </rPh>
    <rPh sb="25" eb="27">
      <t>ホカン</t>
    </rPh>
    <rPh sb="27" eb="29">
      <t>ザンダカ</t>
    </rPh>
    <rPh sb="30" eb="31">
      <t>ケン</t>
    </rPh>
    <rPh sb="31" eb="33">
      <t>ゴウケイ</t>
    </rPh>
    <rPh sb="46" eb="49">
      <t>シズオカケン</t>
    </rPh>
    <rPh sb="49" eb="51">
      <t>ソウコ</t>
    </rPh>
    <rPh sb="51" eb="52">
      <t>キョウ</t>
    </rPh>
    <rPh sb="52" eb="53">
      <t>カイ</t>
    </rPh>
    <phoneticPr fontId="2"/>
  </si>
  <si>
    <t>金属製品</t>
    <rPh sb="0" eb="2">
      <t>キンゾク</t>
    </rPh>
    <rPh sb="2" eb="4">
      <t>セイヒン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</si>
</sst>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6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177" fontId="6" fillId="0" borderId="4" xfId="0" applyNumberFormat="1" applyFont="1" applyFill="1" applyBorder="1" applyAlignment="1">
      <alignment horizontal="center"/>
    </xf>
    <xf numFmtId="38" fontId="1" fillId="0" borderId="21" xfId="1" applyFill="1" applyBorder="1"/>
    <xf numFmtId="38" fontId="0" fillId="19" borderId="2" xfId="1" applyFont="1" applyFill="1" applyBorder="1"/>
    <xf numFmtId="0" fontId="0" fillId="0" borderId="0" xfId="0"/>
    <xf numFmtId="0" fontId="0" fillId="0" borderId="0" xfId="0"/>
    <xf numFmtId="38" fontId="1" fillId="0" borderId="9" xfId="1" applyFont="1" applyFill="1" applyBorder="1"/>
    <xf numFmtId="38" fontId="1" fillId="0" borderId="40" xfId="1" applyFill="1" applyBorder="1"/>
    <xf numFmtId="0" fontId="0" fillId="0" borderId="1" xfId="0" applyFont="1" applyBorder="1" applyAlignment="1">
      <alignment horizontal="left"/>
    </xf>
    <xf numFmtId="0" fontId="1" fillId="0" borderId="39" xfId="0" applyFont="1" applyBorder="1"/>
    <xf numFmtId="38" fontId="1" fillId="0" borderId="47" xfId="1" applyFill="1" applyBorder="1"/>
    <xf numFmtId="38" fontId="40" fillId="22" borderId="1" xfId="1" applyFont="1" applyFill="1" applyBorder="1"/>
    <xf numFmtId="38" fontId="40" fillId="22" borderId="11" xfId="1" applyFont="1" applyFill="1" applyBorder="1"/>
    <xf numFmtId="38" fontId="40" fillId="22" borderId="12" xfId="1" applyFont="1" applyFill="1" applyBorder="1"/>
    <xf numFmtId="38" fontId="40" fillId="22" borderId="2" xfId="1" applyFont="1" applyFill="1" applyBorder="1"/>
    <xf numFmtId="38" fontId="40" fillId="22" borderId="31" xfId="1" applyFont="1" applyFill="1" applyBorder="1"/>
    <xf numFmtId="38" fontId="0" fillId="0" borderId="50" xfId="1" applyFont="1" applyFill="1" applyBorder="1"/>
    <xf numFmtId="0" fontId="1" fillId="0" borderId="2" xfId="0" applyFont="1" applyFill="1" applyBorder="1"/>
    <xf numFmtId="179" fontId="0" fillId="0" borderId="42" xfId="1" applyNumberFormat="1" applyFont="1" applyBorder="1"/>
    <xf numFmtId="179" fontId="1" fillId="0" borderId="11" xfId="1" applyNumberFormat="1" applyBorder="1"/>
    <xf numFmtId="38" fontId="1" fillId="0" borderId="43" xfId="1" applyFill="1" applyBorder="1"/>
    <xf numFmtId="0" fontId="11" fillId="0" borderId="39" xfId="0" applyFont="1" applyFill="1" applyBorder="1"/>
    <xf numFmtId="38" fontId="1" fillId="0" borderId="40" xfId="1" applyBorder="1"/>
    <xf numFmtId="38" fontId="1" fillId="0" borderId="21" xfId="1" applyBorder="1"/>
    <xf numFmtId="38" fontId="1" fillId="0" borderId="10" xfId="1" applyBorder="1"/>
    <xf numFmtId="38" fontId="1" fillId="0" borderId="9" xfId="1" applyFont="1" applyBorder="1"/>
    <xf numFmtId="38" fontId="0" fillId="0" borderId="9" xfId="1" applyFont="1" applyBorder="1"/>
    <xf numFmtId="38" fontId="1" fillId="0" borderId="38" xfId="1" applyFont="1" applyFill="1" applyBorder="1"/>
    <xf numFmtId="38" fontId="0" fillId="0" borderId="12" xfId="1" applyFont="1" applyBorder="1"/>
    <xf numFmtId="38" fontId="0" fillId="0" borderId="21" xfId="1" applyFont="1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FCCFF"/>
      <color rgb="FFFC08F0"/>
      <color rgb="FFFF99FF"/>
      <color rgb="FFCC0000"/>
      <color rgb="FF00CC66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86531661845065899"/>
                  <c:y val="0.1718325176726481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60687881710061065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7614914818386371"/>
                  <c:y val="0.117455138662316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7100610736097724"/>
                  <c:y val="0.1109298531810765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7229186756669881"/>
                  <c:y val="0.1087547580206633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17614924942482479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令和元年9月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176</c:v>
                </c:pt>
                <c:pt idx="1">
                  <c:v>174</c:v>
                </c:pt>
                <c:pt idx="2">
                  <c:v>174</c:v>
                </c:pt>
                <c:pt idx="3">
                  <c:v>174</c:v>
                </c:pt>
                <c:pt idx="4">
                  <c:v>173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170</c:v>
                </c:pt>
                <c:pt idx="10">
                  <c:v>171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124560"/>
        <c:axId val="39712691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令和元年9月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108.8</c:v>
                </c:pt>
                <c:pt idx="1">
                  <c:v>101.6</c:v>
                </c:pt>
                <c:pt idx="2">
                  <c:v>107.2</c:v>
                </c:pt>
                <c:pt idx="3">
                  <c:v>105</c:v>
                </c:pt>
                <c:pt idx="4">
                  <c:v>95.8</c:v>
                </c:pt>
                <c:pt idx="5">
                  <c:v>99.5</c:v>
                </c:pt>
                <c:pt idx="6">
                  <c:v>100.7</c:v>
                </c:pt>
                <c:pt idx="7">
                  <c:v>106.9</c:v>
                </c:pt>
                <c:pt idx="8">
                  <c:v>108.5</c:v>
                </c:pt>
                <c:pt idx="9">
                  <c:v>114.8</c:v>
                </c:pt>
                <c:pt idx="10">
                  <c:v>122.8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令和元年9月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218.3</c:v>
                </c:pt>
                <c:pt idx="1">
                  <c:v>215.3</c:v>
                </c:pt>
                <c:pt idx="2">
                  <c:v>214.8</c:v>
                </c:pt>
                <c:pt idx="3">
                  <c:v>215</c:v>
                </c:pt>
                <c:pt idx="4">
                  <c:v>220.5</c:v>
                </c:pt>
                <c:pt idx="5">
                  <c:v>225.3</c:v>
                </c:pt>
                <c:pt idx="6">
                  <c:v>226.3</c:v>
                </c:pt>
                <c:pt idx="7">
                  <c:v>228.9</c:v>
                </c:pt>
                <c:pt idx="8">
                  <c:v>231.8</c:v>
                </c:pt>
                <c:pt idx="9">
                  <c:v>234.9</c:v>
                </c:pt>
                <c:pt idx="10">
                  <c:v>239.6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124560"/>
        <c:axId val="397126912"/>
      </c:lineChart>
      <c:catAx>
        <c:axId val="3971245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97126912"/>
        <c:crosses val="autoZero"/>
        <c:auto val="1"/>
        <c:lblAlgn val="ctr"/>
        <c:lblOffset val="100"/>
        <c:tickLblSkip val="1"/>
        <c:noMultiLvlLbl val="0"/>
      </c:catAx>
      <c:valAx>
        <c:axId val="39712691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71245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令和元年</a:t>
            </a:r>
            <a:r>
              <a:rPr lang="en-US" altLang="ja-JP" sz="1100"/>
              <a:t>9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8.712403116712255E-3"/>
                  <c:y val="-1.4650181298720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265825126950513E-3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760825915038024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707955565606E-3"/>
                  <c:y val="-1.10183904489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その他の食料工業品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26116</c:v>
                </c:pt>
                <c:pt idx="1">
                  <c:v>18179</c:v>
                </c:pt>
                <c:pt idx="2">
                  <c:v>7083</c:v>
                </c:pt>
                <c:pt idx="3">
                  <c:v>5006</c:v>
                </c:pt>
                <c:pt idx="4">
                  <c:v>3614</c:v>
                </c:pt>
                <c:pt idx="5">
                  <c:v>2681</c:v>
                </c:pt>
                <c:pt idx="6">
                  <c:v>2467</c:v>
                </c:pt>
                <c:pt idx="7">
                  <c:v>2015</c:v>
                </c:pt>
                <c:pt idx="8">
                  <c:v>1552</c:v>
                </c:pt>
                <c:pt idx="9">
                  <c:v>1502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948664706728732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5935733229168497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716220198323773E-3"/>
                  <c:y val="-7.2944088800892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その他の食料工業品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32430</c:v>
                </c:pt>
                <c:pt idx="1">
                  <c:v>32222</c:v>
                </c:pt>
                <c:pt idx="2">
                  <c:v>5044</c:v>
                </c:pt>
                <c:pt idx="3">
                  <c:v>4949</c:v>
                </c:pt>
                <c:pt idx="4">
                  <c:v>2685</c:v>
                </c:pt>
                <c:pt idx="5">
                  <c:v>1000</c:v>
                </c:pt>
                <c:pt idx="6">
                  <c:v>4014</c:v>
                </c:pt>
                <c:pt idx="7">
                  <c:v>1403</c:v>
                </c:pt>
                <c:pt idx="8">
                  <c:v>1787</c:v>
                </c:pt>
                <c:pt idx="9">
                  <c:v>2254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133576"/>
        <c:axId val="397131224"/>
      </c:barChart>
      <c:catAx>
        <c:axId val="397133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7131224"/>
        <c:crosses val="autoZero"/>
        <c:auto val="1"/>
        <c:lblAlgn val="ctr"/>
        <c:lblOffset val="100"/>
        <c:noMultiLvlLbl val="0"/>
      </c:catAx>
      <c:valAx>
        <c:axId val="397131224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7133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altLang="en-US" sz="1100"/>
              <a:t>令和元年</a:t>
            </a:r>
            <a:r>
              <a:rPr lang="en-US" altLang="ja-JP" sz="1100"/>
              <a:t>9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-3.47218211127817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943355119825708E-2"/>
                  <c:y val="2.2726676210928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858387799563953E-3"/>
                  <c:y val="4.265091863524004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145969498910684E-3"/>
                  <c:y val="1.1363338105464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電気機械</c:v>
                </c:pt>
                <c:pt idx="6">
                  <c:v>雑品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52211</c:v>
                </c:pt>
                <c:pt idx="1">
                  <c:v>15454</c:v>
                </c:pt>
                <c:pt idx="2">
                  <c:v>11937</c:v>
                </c:pt>
                <c:pt idx="3">
                  <c:v>10478</c:v>
                </c:pt>
                <c:pt idx="4">
                  <c:v>9004</c:v>
                </c:pt>
                <c:pt idx="5">
                  <c:v>8209</c:v>
                </c:pt>
                <c:pt idx="6">
                  <c:v>4255</c:v>
                </c:pt>
                <c:pt idx="7">
                  <c:v>3368</c:v>
                </c:pt>
                <c:pt idx="8">
                  <c:v>2758</c:v>
                </c:pt>
                <c:pt idx="9">
                  <c:v>2078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7054020208258125E-3"/>
                  <c:y val="3.7872822715342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055392585730709E-3"/>
                  <c:y val="1.136363636363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287581699346402E-3"/>
                  <c:y val="3.7875805297065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7055392585730709E-3"/>
                  <c:y val="7.5754593175853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4858387799563632E-3"/>
                  <c:y val="-1.1364232879980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2.2727272727272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電気機械</c:v>
                </c:pt>
                <c:pt idx="6">
                  <c:v>雑品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61304</c:v>
                </c:pt>
                <c:pt idx="1">
                  <c:v>16598</c:v>
                </c:pt>
                <c:pt idx="2">
                  <c:v>6127</c:v>
                </c:pt>
                <c:pt idx="3">
                  <c:v>11502</c:v>
                </c:pt>
                <c:pt idx="4">
                  <c:v>21385</c:v>
                </c:pt>
                <c:pt idx="5">
                  <c:v>8099</c:v>
                </c:pt>
                <c:pt idx="6">
                  <c:v>3053</c:v>
                </c:pt>
                <c:pt idx="7">
                  <c:v>4551</c:v>
                </c:pt>
                <c:pt idx="8">
                  <c:v>882</c:v>
                </c:pt>
                <c:pt idx="9">
                  <c:v>1832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131616"/>
        <c:axId val="535846584"/>
      </c:barChart>
      <c:catAx>
        <c:axId val="397131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5846584"/>
        <c:crosses val="autoZero"/>
        <c:auto val="1"/>
        <c:lblAlgn val="ctr"/>
        <c:lblOffset val="100"/>
        <c:noMultiLvlLbl val="0"/>
      </c:catAx>
      <c:valAx>
        <c:axId val="535846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13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令和元年</a:t>
            </a:r>
            <a:r>
              <a:rPr lang="en-US" altLang="ja-JP" sz="1100"/>
              <a:t>9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0921985815602757E-3"/>
                  <c:y val="7.7519379844960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0553465877445E-17"/>
                  <c:y val="3.8756637978392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0921985815602835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191489361702126E-3"/>
                  <c:y val="1.1627601782335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652482269503553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382978723404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3829787234055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その他の食料工業品</c:v>
                </c:pt>
                <c:pt idx="2">
                  <c:v>その他の機械</c:v>
                </c:pt>
                <c:pt idx="3">
                  <c:v>飲料</c:v>
                </c:pt>
                <c:pt idx="4">
                  <c:v>雑穀</c:v>
                </c:pt>
                <c:pt idx="5">
                  <c:v>雑品</c:v>
                </c:pt>
                <c:pt idx="6">
                  <c:v>鉄鋼</c:v>
                </c:pt>
                <c:pt idx="7">
                  <c:v>電気機械</c:v>
                </c:pt>
                <c:pt idx="8">
                  <c:v>紙・パルプ</c:v>
                </c:pt>
                <c:pt idx="9">
                  <c:v>木材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20460</c:v>
                </c:pt>
                <c:pt idx="1">
                  <c:v>16538</c:v>
                </c:pt>
                <c:pt idx="2">
                  <c:v>16533</c:v>
                </c:pt>
                <c:pt idx="3">
                  <c:v>15648</c:v>
                </c:pt>
                <c:pt idx="4">
                  <c:v>14497</c:v>
                </c:pt>
                <c:pt idx="5">
                  <c:v>13475</c:v>
                </c:pt>
                <c:pt idx="6">
                  <c:v>11412</c:v>
                </c:pt>
                <c:pt idx="7">
                  <c:v>10359</c:v>
                </c:pt>
                <c:pt idx="8">
                  <c:v>9886</c:v>
                </c:pt>
                <c:pt idx="9">
                  <c:v>8316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418E-3"/>
                  <c:y val="7.7516327900872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652482269503553E-3"/>
                  <c:y val="-2.3255813953488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8652482269503553E-3"/>
                  <c:y val="-2.3256119147897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91489361702126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921985815602185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460992907801418E-3"/>
                  <c:y val="-1.1628212171153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60992907800117E-3"/>
                  <c:y val="-1.550448635780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その他の食料工業品</c:v>
                </c:pt>
                <c:pt idx="2">
                  <c:v>その他の機械</c:v>
                </c:pt>
                <c:pt idx="3">
                  <c:v>飲料</c:v>
                </c:pt>
                <c:pt idx="4">
                  <c:v>雑穀</c:v>
                </c:pt>
                <c:pt idx="5">
                  <c:v>雑品</c:v>
                </c:pt>
                <c:pt idx="6">
                  <c:v>鉄鋼</c:v>
                </c:pt>
                <c:pt idx="7">
                  <c:v>電気機械</c:v>
                </c:pt>
                <c:pt idx="8">
                  <c:v>紙・パルプ</c:v>
                </c:pt>
                <c:pt idx="9">
                  <c:v>木材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14936</c:v>
                </c:pt>
                <c:pt idx="1">
                  <c:v>15688</c:v>
                </c:pt>
                <c:pt idx="2">
                  <c:v>20246</c:v>
                </c:pt>
                <c:pt idx="3">
                  <c:v>14234</c:v>
                </c:pt>
                <c:pt idx="4">
                  <c:v>14297</c:v>
                </c:pt>
                <c:pt idx="5">
                  <c:v>12608</c:v>
                </c:pt>
                <c:pt idx="6">
                  <c:v>11273</c:v>
                </c:pt>
                <c:pt idx="7">
                  <c:v>11570</c:v>
                </c:pt>
                <c:pt idx="8">
                  <c:v>7020</c:v>
                </c:pt>
                <c:pt idx="9">
                  <c:v>5023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535852464"/>
        <c:axId val="535852856"/>
      </c:barChart>
      <c:catAx>
        <c:axId val="53585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5852856"/>
        <c:crosses val="autoZero"/>
        <c:auto val="1"/>
        <c:lblAlgn val="ctr"/>
        <c:lblOffset val="100"/>
        <c:noMultiLvlLbl val="0"/>
      </c:catAx>
      <c:valAx>
        <c:axId val="53585285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58524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令和元年</a:t>
            </a:r>
            <a:r>
              <a:rPr lang="en-US" altLang="ja-JP" sz="1100"/>
              <a:t>9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555555555555557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55555555555228E-3"/>
                  <c:y val="-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666666666666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765E-3"/>
                  <c:y val="-7.130124777183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その他の化学工業品</c:v>
                </c:pt>
                <c:pt idx="3">
                  <c:v>紙・パルプ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非鉄金属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54860</c:v>
                </c:pt>
                <c:pt idx="1">
                  <c:v>6260</c:v>
                </c:pt>
                <c:pt idx="2">
                  <c:v>3276</c:v>
                </c:pt>
                <c:pt idx="3">
                  <c:v>3231</c:v>
                </c:pt>
                <c:pt idx="4">
                  <c:v>2430</c:v>
                </c:pt>
                <c:pt idx="5">
                  <c:v>685</c:v>
                </c:pt>
                <c:pt idx="6">
                  <c:v>663</c:v>
                </c:pt>
                <c:pt idx="7">
                  <c:v>412</c:v>
                </c:pt>
                <c:pt idx="8">
                  <c:v>373</c:v>
                </c:pt>
                <c:pt idx="9">
                  <c:v>368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5554155730533684E-3"/>
                  <c:y val="-1.7825873370106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333333333333011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333333333332681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その他の化学工業品</c:v>
                </c:pt>
                <c:pt idx="3">
                  <c:v>紙・パルプ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非鉄金属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27697</c:v>
                </c:pt>
                <c:pt idx="1">
                  <c:v>1986</c:v>
                </c:pt>
                <c:pt idx="2">
                  <c:v>4256</c:v>
                </c:pt>
                <c:pt idx="3">
                  <c:v>2374</c:v>
                </c:pt>
                <c:pt idx="4">
                  <c:v>841</c:v>
                </c:pt>
                <c:pt idx="5">
                  <c:v>653</c:v>
                </c:pt>
                <c:pt idx="6">
                  <c:v>666</c:v>
                </c:pt>
                <c:pt idx="7">
                  <c:v>390</c:v>
                </c:pt>
                <c:pt idx="8">
                  <c:v>303</c:v>
                </c:pt>
                <c:pt idx="9">
                  <c:v>373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854424"/>
        <c:axId val="535845800"/>
      </c:barChart>
      <c:catAx>
        <c:axId val="535854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5845800"/>
        <c:crosses val="autoZero"/>
        <c:auto val="1"/>
        <c:lblAlgn val="ctr"/>
        <c:lblOffset val="100"/>
        <c:noMultiLvlLbl val="0"/>
      </c:catAx>
      <c:valAx>
        <c:axId val="53584580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5854424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令和元年</a:t>
            </a:r>
            <a:r>
              <a:rPr lang="en-US" altLang="ja-JP" sz="1100"/>
              <a:t>9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1.7847769028871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499190553936664E-3"/>
                  <c:y val="-2.8423565698355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153216084204E-3"/>
                  <c:y val="-5.39525779616537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7811464511818559E-3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67368645848532E-3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雑品</c:v>
                </c:pt>
                <c:pt idx="2">
                  <c:v>その他の食料工業品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その他の日用品</c:v>
                </c:pt>
                <c:pt idx="6">
                  <c:v>鉄鋼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32509</c:v>
                </c:pt>
                <c:pt idx="1">
                  <c:v>17618</c:v>
                </c:pt>
                <c:pt idx="2">
                  <c:v>15047</c:v>
                </c:pt>
                <c:pt idx="3">
                  <c:v>9363</c:v>
                </c:pt>
                <c:pt idx="4">
                  <c:v>7230</c:v>
                </c:pt>
                <c:pt idx="5">
                  <c:v>7220</c:v>
                </c:pt>
                <c:pt idx="6">
                  <c:v>7020</c:v>
                </c:pt>
                <c:pt idx="7">
                  <c:v>5682</c:v>
                </c:pt>
                <c:pt idx="8">
                  <c:v>2850</c:v>
                </c:pt>
                <c:pt idx="9">
                  <c:v>1308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498687664041995E-2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225714895874235E-3"/>
                  <c:y val="3.73474502127911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0036717851213477E-3"/>
                  <c:y val="7.595830182244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9912510936133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4811002955339246E-3"/>
                  <c:y val="-1.1394338419561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雑品</c:v>
                </c:pt>
                <c:pt idx="2">
                  <c:v>その他の食料工業品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その他の日用品</c:v>
                </c:pt>
                <c:pt idx="6">
                  <c:v>鉄鋼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32855</c:v>
                </c:pt>
                <c:pt idx="1">
                  <c:v>15453</c:v>
                </c:pt>
                <c:pt idx="2">
                  <c:v>28600</c:v>
                </c:pt>
                <c:pt idx="3">
                  <c:v>7211</c:v>
                </c:pt>
                <c:pt idx="4">
                  <c:v>6546</c:v>
                </c:pt>
                <c:pt idx="5">
                  <c:v>6165</c:v>
                </c:pt>
                <c:pt idx="6">
                  <c:v>7686</c:v>
                </c:pt>
                <c:pt idx="7">
                  <c:v>3400</c:v>
                </c:pt>
                <c:pt idx="8">
                  <c:v>2810</c:v>
                </c:pt>
                <c:pt idx="9">
                  <c:v>3199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853248"/>
        <c:axId val="535846976"/>
      </c:barChart>
      <c:catAx>
        <c:axId val="535853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5846976"/>
        <c:crosses val="autoZero"/>
        <c:auto val="1"/>
        <c:lblAlgn val="ctr"/>
        <c:lblOffset val="100"/>
        <c:noMultiLvlLbl val="0"/>
      </c:catAx>
      <c:valAx>
        <c:axId val="5358469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585324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令和元年</a:t>
            </a:r>
            <a:r>
              <a:rPr lang="en-US" altLang="ja-JP" sz="1100"/>
              <a:t>9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7488226470070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899529058803159E-3"/>
                  <c:y val="-3.5842293906810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485066956318638E-2"/>
                  <c:y val="1.43369175627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22237049117078E-2"/>
                  <c:y val="2.508960573476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37441132350354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37441132350354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0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米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84660</c:v>
                </c:pt>
                <c:pt idx="1">
                  <c:v>35083</c:v>
                </c:pt>
                <c:pt idx="2">
                  <c:v>19541</c:v>
                </c:pt>
                <c:pt idx="3">
                  <c:v>16133</c:v>
                </c:pt>
                <c:pt idx="4">
                  <c:v>14165</c:v>
                </c:pt>
                <c:pt idx="5">
                  <c:v>11100</c:v>
                </c:pt>
                <c:pt idx="6">
                  <c:v>10426</c:v>
                </c:pt>
                <c:pt idx="7">
                  <c:v>7817</c:v>
                </c:pt>
                <c:pt idx="8">
                  <c:v>6048</c:v>
                </c:pt>
                <c:pt idx="9">
                  <c:v>5061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7374411323503549E-3"/>
                  <c:y val="1.075240594925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474882264700709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424646794101493E-3"/>
                  <c:y val="-1.79217113989783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759749821132351E-7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4949764529401419E-3"/>
                  <c:y val="-2.1505940789659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2424646794102135E-3"/>
                  <c:y val="-1.4337199785510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米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53847</c:v>
                </c:pt>
                <c:pt idx="1">
                  <c:v>28269</c:v>
                </c:pt>
                <c:pt idx="2">
                  <c:v>16481</c:v>
                </c:pt>
                <c:pt idx="3">
                  <c:v>16876</c:v>
                </c:pt>
                <c:pt idx="4">
                  <c:v>13033</c:v>
                </c:pt>
                <c:pt idx="5">
                  <c:v>12618</c:v>
                </c:pt>
                <c:pt idx="6">
                  <c:v>8539</c:v>
                </c:pt>
                <c:pt idx="7">
                  <c:v>6486</c:v>
                </c:pt>
                <c:pt idx="8">
                  <c:v>7440</c:v>
                </c:pt>
                <c:pt idx="9">
                  <c:v>4274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852072"/>
        <c:axId val="535847760"/>
      </c:barChart>
      <c:catAx>
        <c:axId val="535852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5847760"/>
        <c:crosses val="autoZero"/>
        <c:auto val="1"/>
        <c:lblAlgn val="ctr"/>
        <c:lblOffset val="100"/>
        <c:noMultiLvlLbl val="0"/>
      </c:catAx>
      <c:valAx>
        <c:axId val="53584776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585207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1.7656628262832609E-3"/>
                  <c:y val="-1.1979755338337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041720688528392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8041720688528719E-3"/>
                  <c:y val="-3.819835915790026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811659586728367E-5"/>
                  <c:y val="-6.0554944824462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890895164208893E-3"/>
                  <c:y val="1.4449994012465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217686142645825E-3"/>
                  <c:y val="-7.3069008499491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849174475680499E-3"/>
                  <c:y val="-3.0326685022189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4220732448604569E-3"/>
                  <c:y val="8.8535828771988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4028186235756679E-3"/>
                  <c:y val="-1.410235619862137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鉄鋼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182219</c:v>
                </c:pt>
                <c:pt idx="1">
                  <c:v>120349</c:v>
                </c:pt>
                <c:pt idx="2">
                  <c:v>92954</c:v>
                </c:pt>
                <c:pt idx="3">
                  <c:v>90328</c:v>
                </c:pt>
                <c:pt idx="4">
                  <c:v>81289</c:v>
                </c:pt>
                <c:pt idx="5">
                  <c:v>79227</c:v>
                </c:pt>
                <c:pt idx="6">
                  <c:v>69878</c:v>
                </c:pt>
                <c:pt idx="7">
                  <c:v>50947</c:v>
                </c:pt>
                <c:pt idx="8">
                  <c:v>50493</c:v>
                </c:pt>
                <c:pt idx="9">
                  <c:v>48842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809491685025316E-2"/>
                  <c:y val="3.17257292195654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1094034932380444E-3"/>
                  <c:y val="-1.4899469183415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4806803768002238E-3"/>
                  <c:y val="-3.41629251412929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1292202932464119E-3"/>
                  <c:y val="2.343457617045748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608990643237868E-4"/>
                  <c:y val="-5.5502450202111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9532583527460671E-3"/>
                  <c:y val="5.95144496424938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8.65649809160528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83564002290878E-3"/>
                  <c:y val="2.528590768792362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7753604092662417E-3"/>
                  <c:y val="1.2167231947701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9.0412938323240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鉄鋼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163324</c:v>
                </c:pt>
                <c:pt idx="1">
                  <c:v>93335</c:v>
                </c:pt>
                <c:pt idx="2">
                  <c:v>84815</c:v>
                </c:pt>
                <c:pt idx="3">
                  <c:v>88256</c:v>
                </c:pt>
                <c:pt idx="4">
                  <c:v>91265</c:v>
                </c:pt>
                <c:pt idx="5">
                  <c:v>72371</c:v>
                </c:pt>
                <c:pt idx="6">
                  <c:v>60310</c:v>
                </c:pt>
                <c:pt idx="7">
                  <c:v>52952</c:v>
                </c:pt>
                <c:pt idx="8">
                  <c:v>46135</c:v>
                </c:pt>
                <c:pt idx="9">
                  <c:v>37813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535857168"/>
        <c:axId val="535850112"/>
      </c:barChart>
      <c:catAx>
        <c:axId val="535857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5850112"/>
        <c:crosses val="autoZero"/>
        <c:auto val="1"/>
        <c:lblAlgn val="ctr"/>
        <c:lblOffset val="100"/>
        <c:noMultiLvlLbl val="0"/>
      </c:catAx>
      <c:valAx>
        <c:axId val="535850112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5857168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令和元年</a:t>
            </a:r>
            <a:r>
              <a:rPr lang="en-US" altLang="ja-JP" sz="1000"/>
              <a:t>9</a:t>
            </a:r>
            <a:r>
              <a:rPr lang="ja-JP" altLang="en-US" sz="1000"/>
              <a:t>月保管残高　　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3396269960896096"/>
                  <c:y val="-7.02454704175193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4.6952346055882777E-2"/>
                  <c:y val="-0.124719321979025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5608757514147953"/>
                  <c:y val="-7.38345647322719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2003066926328337"/>
                  <c:y val="-9.07345612635424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6092595478603492E-3"/>
                  <c:y val="-7.5527535930255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7.0738721194031282E-2"/>
                  <c:y val="-6.28385768959497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182219</c:v>
                </c:pt>
                <c:pt idx="1">
                  <c:v>120349</c:v>
                </c:pt>
                <c:pt idx="2">
                  <c:v>92954</c:v>
                </c:pt>
                <c:pt idx="3">
                  <c:v>90328</c:v>
                </c:pt>
                <c:pt idx="4">
                  <c:v>81289</c:v>
                </c:pt>
                <c:pt idx="5">
                  <c:v>79227</c:v>
                </c:pt>
                <c:pt idx="6">
                  <c:v>69878</c:v>
                </c:pt>
                <c:pt idx="7">
                  <c:v>50947</c:v>
                </c:pt>
                <c:pt idx="8">
                  <c:v>50493</c:v>
                </c:pt>
                <c:pt idx="9">
                  <c:v>48842</c:v>
                </c:pt>
                <c:pt idx="10">
                  <c:v>337005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9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8.757428222235579E-2"/>
                  <c:y val="2.60749643136713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3621646530825"/>
                  <c:y val="-5.87215084956485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3890070993034268"/>
                  <c:y val="-0.123708500253257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3.0014626034341189E-2"/>
                  <c:y val="-7.1286434590413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12699645368756379"/>
                  <c:y val="-6.6882741630980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4599026266754825"/>
                  <c:y val="-0.155912879311138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9.2953991438093145E-2"/>
                  <c:y val="-4.74526868351982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2454569133056843"/>
                  <c:y val="-7.48938619514665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163324</c:v>
                </c:pt>
                <c:pt idx="1">
                  <c:v>93335</c:v>
                </c:pt>
                <c:pt idx="2">
                  <c:v>84815</c:v>
                </c:pt>
                <c:pt idx="3">
                  <c:v>88256</c:v>
                </c:pt>
                <c:pt idx="4">
                  <c:v>91265</c:v>
                </c:pt>
                <c:pt idx="5">
                  <c:v>72371</c:v>
                </c:pt>
                <c:pt idx="6">
                  <c:v>60310</c:v>
                </c:pt>
                <c:pt idx="7">
                  <c:v>52952</c:v>
                </c:pt>
                <c:pt idx="8">
                  <c:v>46135</c:v>
                </c:pt>
                <c:pt idx="9">
                  <c:v>37813</c:v>
                </c:pt>
                <c:pt idx="10">
                  <c:v>353502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令和元年</a:t>
            </a:r>
            <a:r>
              <a:rPr lang="en-US" altLang="ja-JP" sz="1100"/>
              <a:t>9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8534749889331559E-3"/>
                  <c:y val="-2.91630297938261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6555998229305E-2"/>
                  <c:y val="7.407409567631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413899955731975E-3"/>
                  <c:y val="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413899955733276E-3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19792</c:v>
                </c:pt>
                <c:pt idx="1">
                  <c:v>13689</c:v>
                </c:pt>
                <c:pt idx="2">
                  <c:v>10246</c:v>
                </c:pt>
                <c:pt idx="3">
                  <c:v>6743</c:v>
                </c:pt>
                <c:pt idx="4">
                  <c:v>6127</c:v>
                </c:pt>
                <c:pt idx="5">
                  <c:v>4723</c:v>
                </c:pt>
                <c:pt idx="6">
                  <c:v>4012</c:v>
                </c:pt>
                <c:pt idx="7">
                  <c:v>3628</c:v>
                </c:pt>
                <c:pt idx="8">
                  <c:v>3088</c:v>
                </c:pt>
                <c:pt idx="9">
                  <c:v>2807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706949977865987E-3"/>
                  <c:y val="-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8277999114646E-3"/>
                  <c:y val="-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120849933598934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120849933598934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413899955731329E-3"/>
                  <c:y val="1.1110531090851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120849933598934E-3"/>
                  <c:y val="7.40740956763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22942</c:v>
                </c:pt>
                <c:pt idx="1">
                  <c:v>18104</c:v>
                </c:pt>
                <c:pt idx="2">
                  <c:v>12011</c:v>
                </c:pt>
                <c:pt idx="3">
                  <c:v>4285</c:v>
                </c:pt>
                <c:pt idx="4">
                  <c:v>5207</c:v>
                </c:pt>
                <c:pt idx="5">
                  <c:v>4163</c:v>
                </c:pt>
                <c:pt idx="6">
                  <c:v>4551</c:v>
                </c:pt>
                <c:pt idx="7">
                  <c:v>2849</c:v>
                </c:pt>
                <c:pt idx="8">
                  <c:v>3100</c:v>
                </c:pt>
                <c:pt idx="9">
                  <c:v>2885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849720"/>
        <c:axId val="535850504"/>
      </c:barChart>
      <c:catAx>
        <c:axId val="535849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5850504"/>
        <c:crosses val="autoZero"/>
        <c:auto val="1"/>
        <c:lblAlgn val="ctr"/>
        <c:lblOffset val="100"/>
        <c:noMultiLvlLbl val="0"/>
      </c:catAx>
      <c:valAx>
        <c:axId val="53585050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5358497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2,396,087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2,396,087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208141</c:v>
                </c:pt>
                <c:pt idx="1">
                  <c:v>404990</c:v>
                </c:pt>
                <c:pt idx="2">
                  <c:v>488222</c:v>
                </c:pt>
                <c:pt idx="3">
                  <c:v>85288</c:v>
                </c:pt>
                <c:pt idx="4">
                  <c:v>414074</c:v>
                </c:pt>
                <c:pt idx="5">
                  <c:v>795372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令和元年</a:t>
            </a:r>
            <a:r>
              <a:rPr lang="en-US" altLang="ja-JP" sz="1100" baseline="0"/>
              <a:t>9</a:t>
            </a:r>
            <a:r>
              <a:rPr lang="ja-JP" altLang="en-US" sz="1100" baseline="0"/>
              <a:t>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768346595932819E-3"/>
                  <c:y val="-7.6631369354692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73386383731211E-3"/>
                  <c:y val="3.8311159380938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366931918656055E-3"/>
                  <c:y val="-1.1494554559990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016864270574016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050397877984082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10079575596816E-2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100795755968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その他の日用品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電気機械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117675</c:v>
                </c:pt>
                <c:pt idx="1">
                  <c:v>21702</c:v>
                </c:pt>
                <c:pt idx="2">
                  <c:v>20940</c:v>
                </c:pt>
                <c:pt idx="3">
                  <c:v>15448</c:v>
                </c:pt>
                <c:pt idx="4">
                  <c:v>13135</c:v>
                </c:pt>
                <c:pt idx="5">
                  <c:v>11307</c:v>
                </c:pt>
                <c:pt idx="6">
                  <c:v>9884</c:v>
                </c:pt>
                <c:pt idx="7">
                  <c:v>9714</c:v>
                </c:pt>
                <c:pt idx="8">
                  <c:v>7294</c:v>
                </c:pt>
                <c:pt idx="9">
                  <c:v>3318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683465959328012E-2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3386383731211E-3"/>
                  <c:y val="7.66253356261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97877984082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0610079575596752E-2"/>
                  <c:y val="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66931918656055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その他の日用品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電気機械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109955</c:v>
                </c:pt>
                <c:pt idx="1">
                  <c:v>14644</c:v>
                </c:pt>
                <c:pt idx="2">
                  <c:v>22145</c:v>
                </c:pt>
                <c:pt idx="3">
                  <c:v>12300</c:v>
                </c:pt>
                <c:pt idx="4">
                  <c:v>11699</c:v>
                </c:pt>
                <c:pt idx="5">
                  <c:v>12263</c:v>
                </c:pt>
                <c:pt idx="6">
                  <c:v>11435</c:v>
                </c:pt>
                <c:pt idx="7">
                  <c:v>13452</c:v>
                </c:pt>
                <c:pt idx="8">
                  <c:v>7690</c:v>
                </c:pt>
                <c:pt idx="9">
                  <c:v>1896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848152"/>
        <c:axId val="535857560"/>
      </c:barChart>
      <c:catAx>
        <c:axId val="535848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5857560"/>
        <c:crosses val="autoZero"/>
        <c:auto val="1"/>
        <c:lblAlgn val="ctr"/>
        <c:lblOffset val="100"/>
        <c:noMultiLvlLbl val="0"/>
      </c:catAx>
      <c:valAx>
        <c:axId val="535857560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584815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令和元年</a:t>
            </a:r>
            <a:r>
              <a:rPr lang="en-US" altLang="ja-JP" sz="1000"/>
              <a:t>9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695185664633539E-2"/>
                  <c:y val="-2.9878912194799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12654720527954E-3"/>
                  <c:y val="-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126547205279211E-3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9518566463357E-2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5664633506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9126547205279211E-3"/>
                  <c:y val="3.734239102465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01237764223365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雑品</c:v>
                </c:pt>
                <c:pt idx="2">
                  <c:v>麦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紙・パルプ</c:v>
                </c:pt>
                <c:pt idx="6">
                  <c:v>電気機械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その他の日用品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75421</c:v>
                </c:pt>
                <c:pt idx="1">
                  <c:v>36386</c:v>
                </c:pt>
                <c:pt idx="2">
                  <c:v>34973</c:v>
                </c:pt>
                <c:pt idx="3">
                  <c:v>26042</c:v>
                </c:pt>
                <c:pt idx="4">
                  <c:v>22030</c:v>
                </c:pt>
                <c:pt idx="5">
                  <c:v>22020</c:v>
                </c:pt>
                <c:pt idx="6">
                  <c:v>19821</c:v>
                </c:pt>
                <c:pt idx="7">
                  <c:v>19773</c:v>
                </c:pt>
                <c:pt idx="8">
                  <c:v>17794</c:v>
                </c:pt>
                <c:pt idx="9">
                  <c:v>15916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825309441056169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301237764223044E-3"/>
                  <c:y val="7.4690663667040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75928323167528E-3"/>
                  <c:y val="1.4939309056956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56506188821110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475928323167528E-3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7771660873909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223934309663056E-3"/>
                  <c:y val="-5.8816177396438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9126547205279211E-3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1298430628878324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雑品</c:v>
                </c:pt>
                <c:pt idx="2">
                  <c:v>麦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紙・パルプ</c:v>
                </c:pt>
                <c:pt idx="6">
                  <c:v>電気機械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その他の日用品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69815</c:v>
                </c:pt>
                <c:pt idx="1">
                  <c:v>36100</c:v>
                </c:pt>
                <c:pt idx="2">
                  <c:v>43039</c:v>
                </c:pt>
                <c:pt idx="3">
                  <c:v>25418</c:v>
                </c:pt>
                <c:pt idx="4">
                  <c:v>35881</c:v>
                </c:pt>
                <c:pt idx="5">
                  <c:v>14252</c:v>
                </c:pt>
                <c:pt idx="6">
                  <c:v>18721</c:v>
                </c:pt>
                <c:pt idx="7">
                  <c:v>24480</c:v>
                </c:pt>
                <c:pt idx="8">
                  <c:v>14584</c:v>
                </c:pt>
                <c:pt idx="9">
                  <c:v>14708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854032"/>
        <c:axId val="535848936"/>
      </c:barChart>
      <c:catAx>
        <c:axId val="53585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5848936"/>
        <c:crosses val="autoZero"/>
        <c:auto val="1"/>
        <c:lblAlgn val="ctr"/>
        <c:lblOffset val="100"/>
        <c:noMultiLvlLbl val="0"/>
      </c:catAx>
      <c:valAx>
        <c:axId val="53584893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585403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令和元年</a:t>
            </a:r>
            <a:r>
              <a:rPr lang="en-US" altLang="ja-JP" sz="1000"/>
              <a:t>9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5.340453938584796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0453938584812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缶詰・びん詰</c:v>
                </c:pt>
                <c:pt idx="4">
                  <c:v>その他の製造工業品</c:v>
                </c:pt>
                <c:pt idx="5">
                  <c:v>雑品</c:v>
                </c:pt>
                <c:pt idx="6">
                  <c:v>非鉄金属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35504</c:v>
                </c:pt>
                <c:pt idx="1">
                  <c:v>8137</c:v>
                </c:pt>
                <c:pt idx="2">
                  <c:v>4391</c:v>
                </c:pt>
                <c:pt idx="3">
                  <c:v>2515</c:v>
                </c:pt>
                <c:pt idx="4">
                  <c:v>1629</c:v>
                </c:pt>
                <c:pt idx="5">
                  <c:v>1117</c:v>
                </c:pt>
                <c:pt idx="6">
                  <c:v>693</c:v>
                </c:pt>
                <c:pt idx="7">
                  <c:v>671</c:v>
                </c:pt>
                <c:pt idx="8">
                  <c:v>642</c:v>
                </c:pt>
                <c:pt idx="9">
                  <c:v>602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801513128615949E-2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7.4906367041197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缶詰・びん詰</c:v>
                </c:pt>
                <c:pt idx="4">
                  <c:v>その他の製造工業品</c:v>
                </c:pt>
                <c:pt idx="5">
                  <c:v>雑品</c:v>
                </c:pt>
                <c:pt idx="6">
                  <c:v>非鉄金属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27745</c:v>
                </c:pt>
                <c:pt idx="1">
                  <c:v>3461</c:v>
                </c:pt>
                <c:pt idx="2">
                  <c:v>799</c:v>
                </c:pt>
                <c:pt idx="3">
                  <c:v>1086</c:v>
                </c:pt>
                <c:pt idx="4">
                  <c:v>1170</c:v>
                </c:pt>
                <c:pt idx="5">
                  <c:v>995</c:v>
                </c:pt>
                <c:pt idx="6">
                  <c:v>416</c:v>
                </c:pt>
                <c:pt idx="7">
                  <c:v>1477</c:v>
                </c:pt>
                <c:pt idx="8">
                  <c:v>1976</c:v>
                </c:pt>
                <c:pt idx="9">
                  <c:v>515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854816"/>
        <c:axId val="535855208"/>
      </c:barChart>
      <c:catAx>
        <c:axId val="53585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35855208"/>
        <c:crosses val="autoZero"/>
        <c:auto val="1"/>
        <c:lblAlgn val="ctr"/>
        <c:lblOffset val="100"/>
        <c:noMultiLvlLbl val="0"/>
      </c:catAx>
      <c:valAx>
        <c:axId val="5358552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535854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令和元年</a:t>
            </a:r>
            <a:r>
              <a:rPr lang="en-US" altLang="ja-JP" sz="1000"/>
              <a:t>9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0695187165775418E-2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75935828877002E-3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95187165775433E-2"/>
                  <c:y val="1.582591986601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475935828877661E-3"/>
                  <c:y val="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59714795654E-3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75935828877002E-3"/>
                  <c:y val="-2.7695359765527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31422</c:v>
                </c:pt>
                <c:pt idx="1">
                  <c:v>21228</c:v>
                </c:pt>
                <c:pt idx="2">
                  <c:v>16918</c:v>
                </c:pt>
                <c:pt idx="3">
                  <c:v>14418</c:v>
                </c:pt>
                <c:pt idx="4">
                  <c:v>8346</c:v>
                </c:pt>
                <c:pt idx="5">
                  <c:v>7900</c:v>
                </c:pt>
                <c:pt idx="6">
                  <c:v>5005</c:v>
                </c:pt>
                <c:pt idx="7">
                  <c:v>4952</c:v>
                </c:pt>
                <c:pt idx="8">
                  <c:v>4189</c:v>
                </c:pt>
                <c:pt idx="9">
                  <c:v>3637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1.2477718360071301E-2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2163038443723944E-3"/>
                  <c:y val="3.932803393475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8013390037475263E-3"/>
                  <c:y val="-1.582591986601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7429646160540088E-3"/>
                  <c:y val="7.842553281635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7.8543915681492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024001010568215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6316476483220347E-3"/>
                  <c:y val="-7.98305505052456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30111</c:v>
                </c:pt>
                <c:pt idx="1">
                  <c:v>17278</c:v>
                </c:pt>
                <c:pt idx="2">
                  <c:v>16865</c:v>
                </c:pt>
                <c:pt idx="3">
                  <c:v>15322</c:v>
                </c:pt>
                <c:pt idx="4">
                  <c:v>7661</c:v>
                </c:pt>
                <c:pt idx="5">
                  <c:v>7387</c:v>
                </c:pt>
                <c:pt idx="6">
                  <c:v>3985</c:v>
                </c:pt>
                <c:pt idx="7">
                  <c:v>4319</c:v>
                </c:pt>
                <c:pt idx="8">
                  <c:v>5005</c:v>
                </c:pt>
                <c:pt idx="9">
                  <c:v>2755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846192"/>
        <c:axId val="535859128"/>
      </c:barChart>
      <c:catAx>
        <c:axId val="53584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5859128"/>
        <c:crosses val="autoZero"/>
        <c:auto val="1"/>
        <c:lblAlgn val="ctr"/>
        <c:lblOffset val="100"/>
        <c:noMultiLvlLbl val="0"/>
      </c:catAx>
      <c:valAx>
        <c:axId val="53585912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58461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令和元年</a:t>
            </a:r>
            <a:r>
              <a:rPr lang="en-US" altLang="ja-JP" sz="1000"/>
              <a:t>9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03380133038926E-3"/>
                  <c:y val="7.57926649543138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336374619839188E-2"/>
                  <c:y val="-1.7806504133507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596036606535327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097529475482231E-3"/>
                  <c:y val="-3.817704605112715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38303545390166E-2"/>
                  <c:y val="-7.1879517734081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60559096779505E-3"/>
                  <c:y val="-3.6223279576683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827257703898125E-3"/>
                  <c:y val="-6.9791008744229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8463942007250395E-3"/>
                  <c:y val="-1.0639325164568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369287172436778E-2"/>
                  <c:y val="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紙・パルプ</c:v>
                </c:pt>
                <c:pt idx="8">
                  <c:v>その他の化学工業品</c:v>
                </c:pt>
                <c:pt idx="9">
                  <c:v>織物製品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84051</c:v>
                </c:pt>
                <c:pt idx="1">
                  <c:v>27795</c:v>
                </c:pt>
                <c:pt idx="2">
                  <c:v>23655</c:v>
                </c:pt>
                <c:pt idx="3">
                  <c:v>23482</c:v>
                </c:pt>
                <c:pt idx="4">
                  <c:v>21378</c:v>
                </c:pt>
                <c:pt idx="5">
                  <c:v>19206</c:v>
                </c:pt>
                <c:pt idx="6">
                  <c:v>15678</c:v>
                </c:pt>
                <c:pt idx="7">
                  <c:v>13617</c:v>
                </c:pt>
                <c:pt idx="8">
                  <c:v>13271</c:v>
                </c:pt>
                <c:pt idx="9">
                  <c:v>9465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591176102987127E-2"/>
                  <c:y val="-7.1492133002090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7902901026260614E-3"/>
                  <c:y val="-3.6411357671200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13155300031E-3"/>
                  <c:y val="1.796566872984607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330417031139766E-5"/>
                  <c:y val="3.48814686934186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584926883491E-3"/>
                  <c:y val="1.06760986427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62885194777E-3"/>
                  <c:y val="7.0916670175586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460845172131262E-3"/>
                  <c:y val="-2.1429112804749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紙・パルプ</c:v>
                </c:pt>
                <c:pt idx="8">
                  <c:v>その他の化学工業品</c:v>
                </c:pt>
                <c:pt idx="9">
                  <c:v>織物製品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58798</c:v>
                </c:pt>
                <c:pt idx="1">
                  <c:v>27625</c:v>
                </c:pt>
                <c:pt idx="2">
                  <c:v>30339</c:v>
                </c:pt>
                <c:pt idx="3">
                  <c:v>20447</c:v>
                </c:pt>
                <c:pt idx="4">
                  <c:v>20079</c:v>
                </c:pt>
                <c:pt idx="5">
                  <c:v>16604</c:v>
                </c:pt>
                <c:pt idx="6">
                  <c:v>11306</c:v>
                </c:pt>
                <c:pt idx="7">
                  <c:v>11711</c:v>
                </c:pt>
                <c:pt idx="8">
                  <c:v>14809</c:v>
                </c:pt>
                <c:pt idx="9">
                  <c:v>9489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859912"/>
        <c:axId val="535861480"/>
      </c:barChart>
      <c:catAx>
        <c:axId val="535859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5861480"/>
        <c:crosses val="autoZero"/>
        <c:auto val="1"/>
        <c:lblAlgn val="ctr"/>
        <c:lblOffset val="100"/>
        <c:noMultiLvlLbl val="0"/>
      </c:catAx>
      <c:valAx>
        <c:axId val="535861480"/>
        <c:scaling>
          <c:orientation val="minMax"/>
          <c:max val="12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5859912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858344"/>
        <c:axId val="535860304"/>
      </c:lineChart>
      <c:catAx>
        <c:axId val="535858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86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860304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85834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666254635352288E-2"/>
                  <c:y val="-6.9949494949494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861088"/>
        <c:axId val="539267600"/>
      </c:lineChart>
      <c:catAx>
        <c:axId val="535861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67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9267600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86108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485473686935866E-2"/>
                  <c:y val="-6.55251141552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266424"/>
        <c:axId val="539263288"/>
      </c:lineChart>
      <c:catAx>
        <c:axId val="539266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63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9263288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6642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264464"/>
        <c:axId val="539265248"/>
      </c:lineChart>
      <c:catAx>
        <c:axId val="539264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6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9265248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64464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263680"/>
        <c:axId val="539273872"/>
      </c:lineChart>
      <c:catAx>
        <c:axId val="539263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73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9273872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6368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令和元年</a:t>
            </a:r>
            <a:r>
              <a:rPr lang="en-US" altLang="ja-JP" sz="1200" baseline="0"/>
              <a:t>9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150077</c:v>
                </c:pt>
                <c:pt idx="1">
                  <c:v>261268</c:v>
                </c:pt>
                <c:pt idx="2">
                  <c:v>311257</c:v>
                </c:pt>
                <c:pt idx="3">
                  <c:v>53941</c:v>
                </c:pt>
                <c:pt idx="4">
                  <c:v>322120</c:v>
                </c:pt>
                <c:pt idx="5">
                  <c:v>517112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58064</c:v>
                </c:pt>
                <c:pt idx="1">
                  <c:v>143722</c:v>
                </c:pt>
                <c:pt idx="2">
                  <c:v>176965</c:v>
                </c:pt>
                <c:pt idx="3">
                  <c:v>31347</c:v>
                </c:pt>
                <c:pt idx="4">
                  <c:v>91954</c:v>
                </c:pt>
                <c:pt idx="5">
                  <c:v>278260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0.72103525975180283</c:v>
                </c:pt>
                <c:pt idx="1">
                  <c:v>0.64512210178029084</c:v>
                </c:pt>
                <c:pt idx="2">
                  <c:v>0.6375316966461978</c:v>
                </c:pt>
                <c:pt idx="3">
                  <c:v>0.6324570865772442</c:v>
                </c:pt>
                <c:pt idx="4">
                  <c:v>0.77792858281369992</c:v>
                </c:pt>
                <c:pt idx="5">
                  <c:v>0.65015112425380828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7123384"/>
        <c:axId val="397122208"/>
        <c:axId val="0"/>
      </c:bar3DChart>
      <c:catAx>
        <c:axId val="39712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7122208"/>
        <c:crosses val="autoZero"/>
        <c:auto val="1"/>
        <c:lblAlgn val="ctr"/>
        <c:lblOffset val="100"/>
        <c:noMultiLvlLbl val="0"/>
      </c:catAx>
      <c:valAx>
        <c:axId val="39712220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712338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507788354131974E-2"/>
                  <c:y val="7.4576271186440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272304"/>
        <c:axId val="539268384"/>
      </c:lineChart>
      <c:catAx>
        <c:axId val="539272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68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9268384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7230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5427033155105916E-2"/>
                  <c:y val="-5.7981220657276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269168"/>
        <c:axId val="539275440"/>
      </c:lineChart>
      <c:catAx>
        <c:axId val="539269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7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9275440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69168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7374468099744413E-2"/>
                  <c:y val="-4.9285714285714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269952"/>
        <c:axId val="539268776"/>
      </c:lineChart>
      <c:catAx>
        <c:axId val="539269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68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9268776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6995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071895424836602E-2"/>
                  <c:y val="-3.879210220673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88739642838764E-2"/>
                  <c:y val="-4.343786295005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274264"/>
        <c:axId val="539271912"/>
      </c:lineChart>
      <c:catAx>
        <c:axId val="539274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71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9271912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7426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2489189504053516E-2"/>
                  <c:y val="-4.389671361502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270344"/>
        <c:axId val="539264072"/>
      </c:lineChart>
      <c:catAx>
        <c:axId val="539270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64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9264072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703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3165903281699E-2"/>
                  <c:y val="3.1666666666666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266032"/>
        <c:axId val="539275048"/>
      </c:lineChart>
      <c:catAx>
        <c:axId val="539266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75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9275048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66032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404582239720037E-2"/>
                  <c:y val="5.8768873403019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274656"/>
        <c:axId val="539273480"/>
      </c:lineChart>
      <c:catAx>
        <c:axId val="539274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73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9273480"/>
        <c:scaling>
          <c:orientation val="minMax"/>
          <c:max val="14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74656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737206001000846E-2"/>
                  <c:y val="5.4502923976608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278968"/>
        <c:axId val="539275832"/>
      </c:lineChart>
      <c:catAx>
        <c:axId val="539278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75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9275832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7896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735998909227254E-2"/>
                  <c:y val="5.4312354312354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90111463339808E-2"/>
                  <c:y val="4.032634032634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277008"/>
        <c:axId val="539278576"/>
      </c:lineChart>
      <c:catAx>
        <c:axId val="539277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7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9278576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77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021713194941541E-2"/>
                  <c:y val="4.3764172335600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558509731738205E-2"/>
                  <c:y val="3.015873015873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278184"/>
        <c:axId val="539277792"/>
      </c:lineChart>
      <c:catAx>
        <c:axId val="539278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7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9277792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27818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124168"/>
        <c:axId val="397124952"/>
      </c:lineChart>
      <c:catAx>
        <c:axId val="39712416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397124952"/>
        <c:crosses val="autoZero"/>
        <c:auto val="1"/>
        <c:lblAlgn val="ctr"/>
        <c:lblOffset val="100"/>
        <c:tickLblSkip val="1"/>
        <c:noMultiLvlLbl val="0"/>
      </c:catAx>
      <c:valAx>
        <c:axId val="397124952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397124168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  <c:pt idx="7">
                  <c:v>12.4</c:v>
                </c:pt>
                <c:pt idx="8">
                  <c:v>12.2</c:v>
                </c:pt>
                <c:pt idx="9">
                  <c:v>13.1</c:v>
                </c:pt>
                <c:pt idx="10">
                  <c:v>11</c:v>
                </c:pt>
                <c:pt idx="11">
                  <c:v>10.6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199376342548622E-2"/>
                  <c:y val="6.853801169590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9.6</c:v>
                </c:pt>
                <c:pt idx="1">
                  <c:v>10.1</c:v>
                </c:pt>
                <c:pt idx="2">
                  <c:v>12</c:v>
                </c:pt>
                <c:pt idx="3">
                  <c:v>12.2</c:v>
                </c:pt>
                <c:pt idx="4">
                  <c:v>12.4</c:v>
                </c:pt>
                <c:pt idx="5">
                  <c:v>12.6</c:v>
                </c:pt>
                <c:pt idx="6">
                  <c:v>12.7</c:v>
                </c:pt>
                <c:pt idx="7">
                  <c:v>9.8000000000000007</c:v>
                </c:pt>
                <c:pt idx="8">
                  <c:v>11.4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756456"/>
        <c:axId val="540747048"/>
      </c:lineChart>
      <c:catAx>
        <c:axId val="540756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0747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0747048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075645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  <c:pt idx="7">
                  <c:v>11.5</c:v>
                </c:pt>
                <c:pt idx="8">
                  <c:v>12.7</c:v>
                </c:pt>
                <c:pt idx="9">
                  <c:v>14</c:v>
                </c:pt>
                <c:pt idx="10">
                  <c:v>13.5</c:v>
                </c:pt>
                <c:pt idx="11">
                  <c:v>13.1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0588812762041114E-2"/>
                  <c:y val="4.9650349650349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11.9</c:v>
                </c:pt>
                <c:pt idx="2">
                  <c:v>12.6</c:v>
                </c:pt>
                <c:pt idx="3">
                  <c:v>11.8</c:v>
                </c:pt>
                <c:pt idx="4">
                  <c:v>12.6</c:v>
                </c:pt>
                <c:pt idx="5">
                  <c:v>13.9</c:v>
                </c:pt>
                <c:pt idx="6">
                  <c:v>14.6</c:v>
                </c:pt>
                <c:pt idx="7">
                  <c:v>13.4</c:v>
                </c:pt>
                <c:pt idx="8">
                  <c:v>13.4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754888"/>
        <c:axId val="540750576"/>
      </c:lineChart>
      <c:catAx>
        <c:axId val="540754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075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0750576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07548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5.8294440467668816E-2"/>
                  <c:y val="0.19342403628117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751360"/>
        <c:axId val="540754104"/>
      </c:lineChart>
      <c:catAx>
        <c:axId val="540751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0754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0754104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075136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08456097485858E-2"/>
                  <c:y val="4.8299319727891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708456097485921E-2"/>
                  <c:y val="5.7369614512471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758024"/>
        <c:axId val="540749008"/>
      </c:lineChart>
      <c:catAx>
        <c:axId val="540758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074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0749008"/>
        <c:scaling>
          <c:orientation val="minMax"/>
          <c:max val="24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075802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267257389170987E-2"/>
                  <c:y val="6.045400238948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748545465759339E-2"/>
                  <c:y val="5.0896057347670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749792"/>
        <c:axId val="540746264"/>
      </c:lineChart>
      <c:catAx>
        <c:axId val="540749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0746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0746264"/>
        <c:scaling>
          <c:orientation val="minMax"/>
          <c:max val="34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074979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970081477755306E-2"/>
                  <c:y val="4.3615819209039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748224"/>
        <c:axId val="540750184"/>
      </c:lineChart>
      <c:catAx>
        <c:axId val="540748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0750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0750184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074822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127696"/>
        <c:axId val="397128480"/>
      </c:lineChart>
      <c:catAx>
        <c:axId val="39712769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97128480"/>
        <c:crosses val="autoZero"/>
        <c:auto val="1"/>
        <c:lblAlgn val="ctr"/>
        <c:lblOffset val="100"/>
        <c:noMultiLvlLbl val="0"/>
      </c:catAx>
      <c:valAx>
        <c:axId val="397128480"/>
        <c:scaling>
          <c:orientation val="minMax"/>
          <c:max val="13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7127696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133184"/>
        <c:axId val="397132792"/>
      </c:lineChart>
      <c:catAx>
        <c:axId val="39713318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397132792"/>
        <c:crosses val="autoZero"/>
        <c:auto val="1"/>
        <c:lblAlgn val="ctr"/>
        <c:lblOffset val="100"/>
        <c:noMultiLvlLbl val="0"/>
      </c:catAx>
      <c:valAx>
        <c:axId val="397132792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397133184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5.3548936399868789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84917698428738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849176984287383E-3"/>
                  <c:y val="-1.4430014430014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698353968576075E-3"/>
                  <c:y val="8.65778141368687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139670793715084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39811338415747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合成樹脂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100750</c:v>
                </c:pt>
                <c:pt idx="1">
                  <c:v>97473</c:v>
                </c:pt>
                <c:pt idx="2">
                  <c:v>96339</c:v>
                </c:pt>
                <c:pt idx="3">
                  <c:v>94443</c:v>
                </c:pt>
                <c:pt idx="4">
                  <c:v>54417</c:v>
                </c:pt>
                <c:pt idx="5">
                  <c:v>47897</c:v>
                </c:pt>
                <c:pt idx="6">
                  <c:v>47234</c:v>
                </c:pt>
                <c:pt idx="7">
                  <c:v>30940</c:v>
                </c:pt>
                <c:pt idx="8">
                  <c:v>30910</c:v>
                </c:pt>
                <c:pt idx="9">
                  <c:v>30615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83E-3"/>
                  <c:y val="-1.1544466032655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709365645871766E-2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924588492143691E-3"/>
                  <c:y val="-2.88600288600291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84917698428673E-3"/>
                  <c:y val="-8.65846314665217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84917698428673E-3"/>
                  <c:y val="5.77200577200571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849176984288037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94423889001169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849176984287383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54753095286084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5415797280572483E-4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合成樹脂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120720</c:v>
                </c:pt>
                <c:pt idx="1">
                  <c:v>64481</c:v>
                </c:pt>
                <c:pt idx="2">
                  <c:v>102039</c:v>
                </c:pt>
                <c:pt idx="3">
                  <c:v>66557</c:v>
                </c:pt>
                <c:pt idx="4">
                  <c:v>53169</c:v>
                </c:pt>
                <c:pt idx="5">
                  <c:v>61294</c:v>
                </c:pt>
                <c:pt idx="6">
                  <c:v>44583</c:v>
                </c:pt>
                <c:pt idx="7">
                  <c:v>30354</c:v>
                </c:pt>
                <c:pt idx="8">
                  <c:v>25549</c:v>
                </c:pt>
                <c:pt idx="9">
                  <c:v>35146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397126128"/>
        <c:axId val="397126520"/>
      </c:barChart>
      <c:catAx>
        <c:axId val="397126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7126520"/>
        <c:crosses val="autoZero"/>
        <c:auto val="1"/>
        <c:lblAlgn val="ctr"/>
        <c:lblOffset val="100"/>
        <c:noMultiLvlLbl val="0"/>
      </c:catAx>
      <c:valAx>
        <c:axId val="397126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712612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令和元年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9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8060976775213755E-2"/>
                  <c:y val="-5.88680199378747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9032580329168264"/>
                  <c:y val="-0.13094897541477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4.7677800958640854E-2"/>
                  <c:y val="-3.66175443665873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6528942429204896"/>
                  <c:y val="-0.113211009174311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32463677083103"/>
                      <c:h val="0.1209940041898432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2.7406061421809454E-2"/>
                  <c:y val="-9.59329625081269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6.0963875242090487E-2"/>
                  <c:y val="-2.49449782079992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15654560273982"/>
                      <c:h val="0.11487779623877291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0"/>
                  <c:y val="-3.731007247947217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73610456812557"/>
                      <c:h val="0.1515750439451948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1596413696151261E-3"/>
                  <c:y val="3.0828216427075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03456939677411"/>
                      <c:h val="0.13628452406751909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合成樹脂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100750</c:v>
                </c:pt>
                <c:pt idx="1">
                  <c:v>97473</c:v>
                </c:pt>
                <c:pt idx="2">
                  <c:v>96339</c:v>
                </c:pt>
                <c:pt idx="3">
                  <c:v>94443</c:v>
                </c:pt>
                <c:pt idx="4">
                  <c:v>54417</c:v>
                </c:pt>
                <c:pt idx="5">
                  <c:v>47897</c:v>
                </c:pt>
                <c:pt idx="6">
                  <c:v>47234</c:v>
                </c:pt>
                <c:pt idx="7">
                  <c:v>30940</c:v>
                </c:pt>
                <c:pt idx="8">
                  <c:v>30910</c:v>
                </c:pt>
                <c:pt idx="9">
                  <c:v>30615</c:v>
                </c:pt>
                <c:pt idx="10">
                  <c:v>158914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合成樹脂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合成樹脂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100750</c:v>
                </c:pt>
                <c:pt idx="1">
                  <c:v>97473</c:v>
                </c:pt>
                <c:pt idx="2">
                  <c:v>96339</c:v>
                </c:pt>
                <c:pt idx="3">
                  <c:v>94443</c:v>
                </c:pt>
                <c:pt idx="4">
                  <c:v>54417</c:v>
                </c:pt>
                <c:pt idx="5">
                  <c:v>47897</c:v>
                </c:pt>
                <c:pt idx="6">
                  <c:v>47234</c:v>
                </c:pt>
                <c:pt idx="7">
                  <c:v>30940</c:v>
                </c:pt>
                <c:pt idx="8">
                  <c:v>30910</c:v>
                </c:pt>
                <c:pt idx="9">
                  <c:v>30615</c:v>
                </c:pt>
                <c:pt idx="10">
                  <c:v>158914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30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9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75928486038487"/>
                  <c:y val="0.156210094427851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270548242538386"/>
                  <c:y val="1.53848010378013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7921366699391717E-2"/>
                  <c:y val="-5.05044800434429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4486933408133143"/>
                  <c:y val="-0.121639605394153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4.2312916992246263E-2"/>
                  <c:y val="-7.36165565511208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54988626421697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7.5049855409295152E-2"/>
                  <c:y val="-0.10840293239207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09318587085011"/>
                  <c:y val="-8.555899478082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54694022025866"/>
                      <c:h val="8.142540803089269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1053862541991412"/>
                  <c:y val="-7.29040938848162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8"/>
                      <c:h val="0.1703142969197815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3.7831339784816974E-2"/>
                  <c:y val="5.73204211542522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4871805146494093E-3"/>
                  <c:y val="3.653905330799167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821869594544956"/>
                      <c:h val="0.1028813467282106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合成樹脂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120720</c:v>
                </c:pt>
                <c:pt idx="1">
                  <c:v>64481</c:v>
                </c:pt>
                <c:pt idx="2">
                  <c:v>102039</c:v>
                </c:pt>
                <c:pt idx="3">
                  <c:v>66557</c:v>
                </c:pt>
                <c:pt idx="4">
                  <c:v>53169</c:v>
                </c:pt>
                <c:pt idx="5">
                  <c:v>61294</c:v>
                </c:pt>
                <c:pt idx="6">
                  <c:v>44583</c:v>
                </c:pt>
                <c:pt idx="7">
                  <c:v>30354</c:v>
                </c:pt>
                <c:pt idx="8">
                  <c:v>25549</c:v>
                </c:pt>
                <c:pt idx="9">
                  <c:v>35146</c:v>
                </c:pt>
                <c:pt idx="10" formatCode="#,##0_);[Red]\(#,##0\)">
                  <c:v>166516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25</xdr:row>
      <xdr:rowOff>19050</xdr:rowOff>
    </xdr:from>
    <xdr:to>
      <xdr:col>6</xdr:col>
      <xdr:colOff>1133475</xdr:colOff>
      <xdr:row>49</xdr:row>
      <xdr:rowOff>123825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7"/>
          <a:ext cx="563830" cy="1419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0.83562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50"/>
          <a:ext cx="585538" cy="1352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0.89939</cdr:x>
      <cdr:y>0.12324</cdr:y>
    </cdr:from>
    <cdr:to>
      <cdr:x>0.9922</cdr:x>
      <cdr:y>0.67958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769" y="333369"/>
          <a:ext cx="679808" cy="1504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0.175</cdr:y>
    </cdr:from>
    <cdr:to>
      <cdr:x>0.99213</cdr:x>
      <cdr:y>0.71071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72" y="466725"/>
          <a:ext cx="676321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0.90457</cdr:x>
      <cdr:y>0.18118</cdr:y>
    </cdr:from>
    <cdr:to>
      <cdr:x>0.99215</cdr:x>
      <cdr:y>0.72474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233" y="495287"/>
          <a:ext cx="638162" cy="1485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0.91383</cdr:x>
      <cdr:y>0.32042</cdr:y>
    </cdr:from>
    <cdr:to>
      <cdr:x>0.99086</cdr:x>
      <cdr:y>0.65845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34" y="866767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0.90719</cdr:x>
      <cdr:y>0.2</cdr:y>
    </cdr:from>
    <cdr:to>
      <cdr:x>0.99478</cdr:x>
      <cdr:y>0.66786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21" y="533404"/>
          <a:ext cx="638236" cy="1247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0.25532</cdr:y>
    </cdr:from>
    <cdr:to>
      <cdr:x>0.98829</cdr:x>
      <cdr:y>0.65505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71" y="697959"/>
          <a:ext cx="699041" cy="10927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0.90735</cdr:x>
      <cdr:y>0.36235</cdr:y>
    </cdr:from>
    <cdr:to>
      <cdr:x>0.99741</cdr:x>
      <cdr:y>0.79649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3345" y="983644"/>
          <a:ext cx="661380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0.14783</cdr:y>
    </cdr:from>
    <cdr:to>
      <cdr:x>1</cdr:x>
      <cdr:y>0.81469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02708"/>
          <a:ext cx="666757" cy="1816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0.89234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60" y="1002693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0.16531</cdr:y>
    </cdr:from>
    <cdr:to>
      <cdr:x>1</cdr:x>
      <cdr:y>0.73776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50341"/>
          <a:ext cx="666757" cy="1559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0.8934</cdr:x>
      <cdr:y>0.12412</cdr:y>
    </cdr:from>
    <cdr:to>
      <cdr:x>1</cdr:x>
      <cdr:y>0.79252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2419" y="347593"/>
          <a:ext cx="781831" cy="18717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0.90874</cdr:x>
      <cdr:y>0.40194</cdr:y>
    </cdr:from>
    <cdr:to>
      <cdr:x>0.99349</cdr:x>
      <cdr:y>0.76871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941" y="1125560"/>
          <a:ext cx="619156" cy="1027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0.89426</cdr:x>
      <cdr:y>0.21504</cdr:y>
    </cdr:from>
    <cdr:to>
      <cdr:x>0.98825</cdr:x>
      <cdr:y>0.90681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660" y="571470"/>
          <a:ext cx="685765" cy="1838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07" y="647677"/>
          <a:ext cx="914400" cy="1333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M8" sqref="M8"/>
    </sheetView>
  </sheetViews>
  <sheetFormatPr defaultRowHeight="17.25"/>
  <cols>
    <col min="1" max="1" width="9.625" style="320" customWidth="1"/>
    <col min="2" max="2" width="7.25" style="371" customWidth="1"/>
    <col min="3" max="3" width="9.625" style="372" customWidth="1"/>
    <col min="4" max="4" width="9" style="320"/>
    <col min="5" max="5" width="20" style="320" bestFit="1" customWidth="1"/>
    <col min="6" max="6" width="18.625" style="320" customWidth="1"/>
    <col min="7" max="7" width="7.75" style="320" customWidth="1"/>
    <col min="8" max="8" width="2.375" style="320" customWidth="1"/>
    <col min="9" max="9" width="7.75" style="320" customWidth="1"/>
    <col min="10" max="256" width="9" style="320"/>
    <col min="257" max="257" width="9.625" style="320" customWidth="1"/>
    <col min="258" max="258" width="7.25" style="320" customWidth="1"/>
    <col min="259" max="259" width="9.625" style="320" customWidth="1"/>
    <col min="260" max="260" width="9" style="320"/>
    <col min="261" max="261" width="20" style="320" bestFit="1" customWidth="1"/>
    <col min="262" max="262" width="18.625" style="320" customWidth="1"/>
    <col min="263" max="263" width="7.75" style="320" customWidth="1"/>
    <col min="264" max="264" width="2.375" style="320" customWidth="1"/>
    <col min="265" max="265" width="7.75" style="320" customWidth="1"/>
    <col min="266" max="512" width="9" style="320"/>
    <col min="513" max="513" width="9.625" style="320" customWidth="1"/>
    <col min="514" max="514" width="7.25" style="320" customWidth="1"/>
    <col min="515" max="515" width="9.625" style="320" customWidth="1"/>
    <col min="516" max="516" width="9" style="320"/>
    <col min="517" max="517" width="20" style="320" bestFit="1" customWidth="1"/>
    <col min="518" max="518" width="18.625" style="320" customWidth="1"/>
    <col min="519" max="519" width="7.75" style="320" customWidth="1"/>
    <col min="520" max="520" width="2.375" style="320" customWidth="1"/>
    <col min="521" max="521" width="7.75" style="320" customWidth="1"/>
    <col min="522" max="768" width="9" style="320"/>
    <col min="769" max="769" width="9.625" style="320" customWidth="1"/>
    <col min="770" max="770" width="7.25" style="320" customWidth="1"/>
    <col min="771" max="771" width="9.625" style="320" customWidth="1"/>
    <col min="772" max="772" width="9" style="320"/>
    <col min="773" max="773" width="20" style="320" bestFit="1" customWidth="1"/>
    <col min="774" max="774" width="18.625" style="320" customWidth="1"/>
    <col min="775" max="775" width="7.75" style="320" customWidth="1"/>
    <col min="776" max="776" width="2.375" style="320" customWidth="1"/>
    <col min="777" max="777" width="7.75" style="320" customWidth="1"/>
    <col min="778" max="1024" width="9" style="320"/>
    <col min="1025" max="1025" width="9.625" style="320" customWidth="1"/>
    <col min="1026" max="1026" width="7.25" style="320" customWidth="1"/>
    <col min="1027" max="1027" width="9.625" style="320" customWidth="1"/>
    <col min="1028" max="1028" width="9" style="320"/>
    <col min="1029" max="1029" width="20" style="320" bestFit="1" customWidth="1"/>
    <col min="1030" max="1030" width="18.625" style="320" customWidth="1"/>
    <col min="1031" max="1031" width="7.75" style="320" customWidth="1"/>
    <col min="1032" max="1032" width="2.375" style="320" customWidth="1"/>
    <col min="1033" max="1033" width="7.75" style="320" customWidth="1"/>
    <col min="1034" max="1280" width="9" style="320"/>
    <col min="1281" max="1281" width="9.625" style="320" customWidth="1"/>
    <col min="1282" max="1282" width="7.25" style="320" customWidth="1"/>
    <col min="1283" max="1283" width="9.625" style="320" customWidth="1"/>
    <col min="1284" max="1284" width="9" style="320"/>
    <col min="1285" max="1285" width="20" style="320" bestFit="1" customWidth="1"/>
    <col min="1286" max="1286" width="18.625" style="320" customWidth="1"/>
    <col min="1287" max="1287" width="7.75" style="320" customWidth="1"/>
    <col min="1288" max="1288" width="2.375" style="320" customWidth="1"/>
    <col min="1289" max="1289" width="7.75" style="320" customWidth="1"/>
    <col min="1290" max="1536" width="9" style="320"/>
    <col min="1537" max="1537" width="9.625" style="320" customWidth="1"/>
    <col min="1538" max="1538" width="7.25" style="320" customWidth="1"/>
    <col min="1539" max="1539" width="9.625" style="320" customWidth="1"/>
    <col min="1540" max="1540" width="9" style="320"/>
    <col min="1541" max="1541" width="20" style="320" bestFit="1" customWidth="1"/>
    <col min="1542" max="1542" width="18.625" style="320" customWidth="1"/>
    <col min="1543" max="1543" width="7.75" style="320" customWidth="1"/>
    <col min="1544" max="1544" width="2.375" style="320" customWidth="1"/>
    <col min="1545" max="1545" width="7.75" style="320" customWidth="1"/>
    <col min="1546" max="1792" width="9" style="320"/>
    <col min="1793" max="1793" width="9.625" style="320" customWidth="1"/>
    <col min="1794" max="1794" width="7.25" style="320" customWidth="1"/>
    <col min="1795" max="1795" width="9.625" style="320" customWidth="1"/>
    <col min="1796" max="1796" width="9" style="320"/>
    <col min="1797" max="1797" width="20" style="320" bestFit="1" customWidth="1"/>
    <col min="1798" max="1798" width="18.625" style="320" customWidth="1"/>
    <col min="1799" max="1799" width="7.75" style="320" customWidth="1"/>
    <col min="1800" max="1800" width="2.375" style="320" customWidth="1"/>
    <col min="1801" max="1801" width="7.75" style="320" customWidth="1"/>
    <col min="1802" max="2048" width="9" style="320"/>
    <col min="2049" max="2049" width="9.625" style="320" customWidth="1"/>
    <col min="2050" max="2050" width="7.25" style="320" customWidth="1"/>
    <col min="2051" max="2051" width="9.625" style="320" customWidth="1"/>
    <col min="2052" max="2052" width="9" style="320"/>
    <col min="2053" max="2053" width="20" style="320" bestFit="1" customWidth="1"/>
    <col min="2054" max="2054" width="18.625" style="320" customWidth="1"/>
    <col min="2055" max="2055" width="7.75" style="320" customWidth="1"/>
    <col min="2056" max="2056" width="2.375" style="320" customWidth="1"/>
    <col min="2057" max="2057" width="7.75" style="320" customWidth="1"/>
    <col min="2058" max="2304" width="9" style="320"/>
    <col min="2305" max="2305" width="9.625" style="320" customWidth="1"/>
    <col min="2306" max="2306" width="7.25" style="320" customWidth="1"/>
    <col min="2307" max="2307" width="9.625" style="320" customWidth="1"/>
    <col min="2308" max="2308" width="9" style="320"/>
    <col min="2309" max="2309" width="20" style="320" bestFit="1" customWidth="1"/>
    <col min="2310" max="2310" width="18.625" style="320" customWidth="1"/>
    <col min="2311" max="2311" width="7.75" style="320" customWidth="1"/>
    <col min="2312" max="2312" width="2.375" style="320" customWidth="1"/>
    <col min="2313" max="2313" width="7.75" style="320" customWidth="1"/>
    <col min="2314" max="2560" width="9" style="320"/>
    <col min="2561" max="2561" width="9.625" style="320" customWidth="1"/>
    <col min="2562" max="2562" width="7.25" style="320" customWidth="1"/>
    <col min="2563" max="2563" width="9.625" style="320" customWidth="1"/>
    <col min="2564" max="2564" width="9" style="320"/>
    <col min="2565" max="2565" width="20" style="320" bestFit="1" customWidth="1"/>
    <col min="2566" max="2566" width="18.625" style="320" customWidth="1"/>
    <col min="2567" max="2567" width="7.75" style="320" customWidth="1"/>
    <col min="2568" max="2568" width="2.375" style="320" customWidth="1"/>
    <col min="2569" max="2569" width="7.75" style="320" customWidth="1"/>
    <col min="2570" max="2816" width="9" style="320"/>
    <col min="2817" max="2817" width="9.625" style="320" customWidth="1"/>
    <col min="2818" max="2818" width="7.25" style="320" customWidth="1"/>
    <col min="2819" max="2819" width="9.625" style="320" customWidth="1"/>
    <col min="2820" max="2820" width="9" style="320"/>
    <col min="2821" max="2821" width="20" style="320" bestFit="1" customWidth="1"/>
    <col min="2822" max="2822" width="18.625" style="320" customWidth="1"/>
    <col min="2823" max="2823" width="7.75" style="320" customWidth="1"/>
    <col min="2824" max="2824" width="2.375" style="320" customWidth="1"/>
    <col min="2825" max="2825" width="7.75" style="320" customWidth="1"/>
    <col min="2826" max="3072" width="9" style="320"/>
    <col min="3073" max="3073" width="9.625" style="320" customWidth="1"/>
    <col min="3074" max="3074" width="7.25" style="320" customWidth="1"/>
    <col min="3075" max="3075" width="9.625" style="320" customWidth="1"/>
    <col min="3076" max="3076" width="9" style="320"/>
    <col min="3077" max="3077" width="20" style="320" bestFit="1" customWidth="1"/>
    <col min="3078" max="3078" width="18.625" style="320" customWidth="1"/>
    <col min="3079" max="3079" width="7.75" style="320" customWidth="1"/>
    <col min="3080" max="3080" width="2.375" style="320" customWidth="1"/>
    <col min="3081" max="3081" width="7.75" style="320" customWidth="1"/>
    <col min="3082" max="3328" width="9" style="320"/>
    <col min="3329" max="3329" width="9.625" style="320" customWidth="1"/>
    <col min="3330" max="3330" width="7.25" style="320" customWidth="1"/>
    <col min="3331" max="3331" width="9.625" style="320" customWidth="1"/>
    <col min="3332" max="3332" width="9" style="320"/>
    <col min="3333" max="3333" width="20" style="320" bestFit="1" customWidth="1"/>
    <col min="3334" max="3334" width="18.625" style="320" customWidth="1"/>
    <col min="3335" max="3335" width="7.75" style="320" customWidth="1"/>
    <col min="3336" max="3336" width="2.375" style="320" customWidth="1"/>
    <col min="3337" max="3337" width="7.75" style="320" customWidth="1"/>
    <col min="3338" max="3584" width="9" style="320"/>
    <col min="3585" max="3585" width="9.625" style="320" customWidth="1"/>
    <col min="3586" max="3586" width="7.25" style="320" customWidth="1"/>
    <col min="3587" max="3587" width="9.625" style="320" customWidth="1"/>
    <col min="3588" max="3588" width="9" style="320"/>
    <col min="3589" max="3589" width="20" style="320" bestFit="1" customWidth="1"/>
    <col min="3590" max="3590" width="18.625" style="320" customWidth="1"/>
    <col min="3591" max="3591" width="7.75" style="320" customWidth="1"/>
    <col min="3592" max="3592" width="2.375" style="320" customWidth="1"/>
    <col min="3593" max="3593" width="7.75" style="320" customWidth="1"/>
    <col min="3594" max="3840" width="9" style="320"/>
    <col min="3841" max="3841" width="9.625" style="320" customWidth="1"/>
    <col min="3842" max="3842" width="7.25" style="320" customWidth="1"/>
    <col min="3843" max="3843" width="9.625" style="320" customWidth="1"/>
    <col min="3844" max="3844" width="9" style="320"/>
    <col min="3845" max="3845" width="20" style="320" bestFit="1" customWidth="1"/>
    <col min="3846" max="3846" width="18.625" style="320" customWidth="1"/>
    <col min="3847" max="3847" width="7.75" style="320" customWidth="1"/>
    <col min="3848" max="3848" width="2.375" style="320" customWidth="1"/>
    <col min="3849" max="3849" width="7.75" style="320" customWidth="1"/>
    <col min="3850" max="4096" width="9" style="320"/>
    <col min="4097" max="4097" width="9.625" style="320" customWidth="1"/>
    <col min="4098" max="4098" width="7.25" style="320" customWidth="1"/>
    <col min="4099" max="4099" width="9.625" style="320" customWidth="1"/>
    <col min="4100" max="4100" width="9" style="320"/>
    <col min="4101" max="4101" width="20" style="320" bestFit="1" customWidth="1"/>
    <col min="4102" max="4102" width="18.625" style="320" customWidth="1"/>
    <col min="4103" max="4103" width="7.75" style="320" customWidth="1"/>
    <col min="4104" max="4104" width="2.375" style="320" customWidth="1"/>
    <col min="4105" max="4105" width="7.75" style="320" customWidth="1"/>
    <col min="4106" max="4352" width="9" style="320"/>
    <col min="4353" max="4353" width="9.625" style="320" customWidth="1"/>
    <col min="4354" max="4354" width="7.25" style="320" customWidth="1"/>
    <col min="4355" max="4355" width="9.625" style="320" customWidth="1"/>
    <col min="4356" max="4356" width="9" style="320"/>
    <col min="4357" max="4357" width="20" style="320" bestFit="1" customWidth="1"/>
    <col min="4358" max="4358" width="18.625" style="320" customWidth="1"/>
    <col min="4359" max="4359" width="7.75" style="320" customWidth="1"/>
    <col min="4360" max="4360" width="2.375" style="320" customWidth="1"/>
    <col min="4361" max="4361" width="7.75" style="320" customWidth="1"/>
    <col min="4362" max="4608" width="9" style="320"/>
    <col min="4609" max="4609" width="9.625" style="320" customWidth="1"/>
    <col min="4610" max="4610" width="7.25" style="320" customWidth="1"/>
    <col min="4611" max="4611" width="9.625" style="320" customWidth="1"/>
    <col min="4612" max="4612" width="9" style="320"/>
    <col min="4613" max="4613" width="20" style="320" bestFit="1" customWidth="1"/>
    <col min="4614" max="4614" width="18.625" style="320" customWidth="1"/>
    <col min="4615" max="4615" width="7.75" style="320" customWidth="1"/>
    <col min="4616" max="4616" width="2.375" style="320" customWidth="1"/>
    <col min="4617" max="4617" width="7.75" style="320" customWidth="1"/>
    <col min="4618" max="4864" width="9" style="320"/>
    <col min="4865" max="4865" width="9.625" style="320" customWidth="1"/>
    <col min="4866" max="4866" width="7.25" style="320" customWidth="1"/>
    <col min="4867" max="4867" width="9.625" style="320" customWidth="1"/>
    <col min="4868" max="4868" width="9" style="320"/>
    <col min="4869" max="4869" width="20" style="320" bestFit="1" customWidth="1"/>
    <col min="4870" max="4870" width="18.625" style="320" customWidth="1"/>
    <col min="4871" max="4871" width="7.75" style="320" customWidth="1"/>
    <col min="4872" max="4872" width="2.375" style="320" customWidth="1"/>
    <col min="4873" max="4873" width="7.75" style="320" customWidth="1"/>
    <col min="4874" max="5120" width="9" style="320"/>
    <col min="5121" max="5121" width="9.625" style="320" customWidth="1"/>
    <col min="5122" max="5122" width="7.25" style="320" customWidth="1"/>
    <col min="5123" max="5123" width="9.625" style="320" customWidth="1"/>
    <col min="5124" max="5124" width="9" style="320"/>
    <col min="5125" max="5125" width="20" style="320" bestFit="1" customWidth="1"/>
    <col min="5126" max="5126" width="18.625" style="320" customWidth="1"/>
    <col min="5127" max="5127" width="7.75" style="320" customWidth="1"/>
    <col min="5128" max="5128" width="2.375" style="320" customWidth="1"/>
    <col min="5129" max="5129" width="7.75" style="320" customWidth="1"/>
    <col min="5130" max="5376" width="9" style="320"/>
    <col min="5377" max="5377" width="9.625" style="320" customWidth="1"/>
    <col min="5378" max="5378" width="7.25" style="320" customWidth="1"/>
    <col min="5379" max="5379" width="9.625" style="320" customWidth="1"/>
    <col min="5380" max="5380" width="9" style="320"/>
    <col min="5381" max="5381" width="20" style="320" bestFit="1" customWidth="1"/>
    <col min="5382" max="5382" width="18.625" style="320" customWidth="1"/>
    <col min="5383" max="5383" width="7.75" style="320" customWidth="1"/>
    <col min="5384" max="5384" width="2.375" style="320" customWidth="1"/>
    <col min="5385" max="5385" width="7.75" style="320" customWidth="1"/>
    <col min="5386" max="5632" width="9" style="320"/>
    <col min="5633" max="5633" width="9.625" style="320" customWidth="1"/>
    <col min="5634" max="5634" width="7.25" style="320" customWidth="1"/>
    <col min="5635" max="5635" width="9.625" style="320" customWidth="1"/>
    <col min="5636" max="5636" width="9" style="320"/>
    <col min="5637" max="5637" width="20" style="320" bestFit="1" customWidth="1"/>
    <col min="5638" max="5638" width="18.625" style="320" customWidth="1"/>
    <col min="5639" max="5639" width="7.75" style="320" customWidth="1"/>
    <col min="5640" max="5640" width="2.375" style="320" customWidth="1"/>
    <col min="5641" max="5641" width="7.75" style="320" customWidth="1"/>
    <col min="5642" max="5888" width="9" style="320"/>
    <col min="5889" max="5889" width="9.625" style="320" customWidth="1"/>
    <col min="5890" max="5890" width="7.25" style="320" customWidth="1"/>
    <col min="5891" max="5891" width="9.625" style="320" customWidth="1"/>
    <col min="5892" max="5892" width="9" style="320"/>
    <col min="5893" max="5893" width="20" style="320" bestFit="1" customWidth="1"/>
    <col min="5894" max="5894" width="18.625" style="320" customWidth="1"/>
    <col min="5895" max="5895" width="7.75" style="320" customWidth="1"/>
    <col min="5896" max="5896" width="2.375" style="320" customWidth="1"/>
    <col min="5897" max="5897" width="7.75" style="320" customWidth="1"/>
    <col min="5898" max="6144" width="9" style="320"/>
    <col min="6145" max="6145" width="9.625" style="320" customWidth="1"/>
    <col min="6146" max="6146" width="7.25" style="320" customWidth="1"/>
    <col min="6147" max="6147" width="9.625" style="320" customWidth="1"/>
    <col min="6148" max="6148" width="9" style="320"/>
    <col min="6149" max="6149" width="20" style="320" bestFit="1" customWidth="1"/>
    <col min="6150" max="6150" width="18.625" style="320" customWidth="1"/>
    <col min="6151" max="6151" width="7.75" style="320" customWidth="1"/>
    <col min="6152" max="6152" width="2.375" style="320" customWidth="1"/>
    <col min="6153" max="6153" width="7.75" style="320" customWidth="1"/>
    <col min="6154" max="6400" width="9" style="320"/>
    <col min="6401" max="6401" width="9.625" style="320" customWidth="1"/>
    <col min="6402" max="6402" width="7.25" style="320" customWidth="1"/>
    <col min="6403" max="6403" width="9.625" style="320" customWidth="1"/>
    <col min="6404" max="6404" width="9" style="320"/>
    <col min="6405" max="6405" width="20" style="320" bestFit="1" customWidth="1"/>
    <col min="6406" max="6406" width="18.625" style="320" customWidth="1"/>
    <col min="6407" max="6407" width="7.75" style="320" customWidth="1"/>
    <col min="6408" max="6408" width="2.375" style="320" customWidth="1"/>
    <col min="6409" max="6409" width="7.75" style="320" customWidth="1"/>
    <col min="6410" max="6656" width="9" style="320"/>
    <col min="6657" max="6657" width="9.625" style="320" customWidth="1"/>
    <col min="6658" max="6658" width="7.25" style="320" customWidth="1"/>
    <col min="6659" max="6659" width="9.625" style="320" customWidth="1"/>
    <col min="6660" max="6660" width="9" style="320"/>
    <col min="6661" max="6661" width="20" style="320" bestFit="1" customWidth="1"/>
    <col min="6662" max="6662" width="18.625" style="320" customWidth="1"/>
    <col min="6663" max="6663" width="7.75" style="320" customWidth="1"/>
    <col min="6664" max="6664" width="2.375" style="320" customWidth="1"/>
    <col min="6665" max="6665" width="7.75" style="320" customWidth="1"/>
    <col min="6666" max="6912" width="9" style="320"/>
    <col min="6913" max="6913" width="9.625" style="320" customWidth="1"/>
    <col min="6914" max="6914" width="7.25" style="320" customWidth="1"/>
    <col min="6915" max="6915" width="9.625" style="320" customWidth="1"/>
    <col min="6916" max="6916" width="9" style="320"/>
    <col min="6917" max="6917" width="20" style="320" bestFit="1" customWidth="1"/>
    <col min="6918" max="6918" width="18.625" style="320" customWidth="1"/>
    <col min="6919" max="6919" width="7.75" style="320" customWidth="1"/>
    <col min="6920" max="6920" width="2.375" style="320" customWidth="1"/>
    <col min="6921" max="6921" width="7.75" style="320" customWidth="1"/>
    <col min="6922" max="7168" width="9" style="320"/>
    <col min="7169" max="7169" width="9.625" style="320" customWidth="1"/>
    <col min="7170" max="7170" width="7.25" style="320" customWidth="1"/>
    <col min="7171" max="7171" width="9.625" style="320" customWidth="1"/>
    <col min="7172" max="7172" width="9" style="320"/>
    <col min="7173" max="7173" width="20" style="320" bestFit="1" customWidth="1"/>
    <col min="7174" max="7174" width="18.625" style="320" customWidth="1"/>
    <col min="7175" max="7175" width="7.75" style="320" customWidth="1"/>
    <col min="7176" max="7176" width="2.375" style="320" customWidth="1"/>
    <col min="7177" max="7177" width="7.75" style="320" customWidth="1"/>
    <col min="7178" max="7424" width="9" style="320"/>
    <col min="7425" max="7425" width="9.625" style="320" customWidth="1"/>
    <col min="7426" max="7426" width="7.25" style="320" customWidth="1"/>
    <col min="7427" max="7427" width="9.625" style="320" customWidth="1"/>
    <col min="7428" max="7428" width="9" style="320"/>
    <col min="7429" max="7429" width="20" style="320" bestFit="1" customWidth="1"/>
    <col min="7430" max="7430" width="18.625" style="320" customWidth="1"/>
    <col min="7431" max="7431" width="7.75" style="320" customWidth="1"/>
    <col min="7432" max="7432" width="2.375" style="320" customWidth="1"/>
    <col min="7433" max="7433" width="7.75" style="320" customWidth="1"/>
    <col min="7434" max="7680" width="9" style="320"/>
    <col min="7681" max="7681" width="9.625" style="320" customWidth="1"/>
    <col min="7682" max="7682" width="7.25" style="320" customWidth="1"/>
    <col min="7683" max="7683" width="9.625" style="320" customWidth="1"/>
    <col min="7684" max="7684" width="9" style="320"/>
    <col min="7685" max="7685" width="20" style="320" bestFit="1" customWidth="1"/>
    <col min="7686" max="7686" width="18.625" style="320" customWidth="1"/>
    <col min="7687" max="7687" width="7.75" style="320" customWidth="1"/>
    <col min="7688" max="7688" width="2.375" style="320" customWidth="1"/>
    <col min="7689" max="7689" width="7.75" style="320" customWidth="1"/>
    <col min="7690" max="7936" width="9" style="320"/>
    <col min="7937" max="7937" width="9.625" style="320" customWidth="1"/>
    <col min="7938" max="7938" width="7.25" style="320" customWidth="1"/>
    <col min="7939" max="7939" width="9.625" style="320" customWidth="1"/>
    <col min="7940" max="7940" width="9" style="320"/>
    <col min="7941" max="7941" width="20" style="320" bestFit="1" customWidth="1"/>
    <col min="7942" max="7942" width="18.625" style="320" customWidth="1"/>
    <col min="7943" max="7943" width="7.75" style="320" customWidth="1"/>
    <col min="7944" max="7944" width="2.375" style="320" customWidth="1"/>
    <col min="7945" max="7945" width="7.75" style="320" customWidth="1"/>
    <col min="7946" max="8192" width="9" style="320"/>
    <col min="8193" max="8193" width="9.625" style="320" customWidth="1"/>
    <col min="8194" max="8194" width="7.25" style="320" customWidth="1"/>
    <col min="8195" max="8195" width="9.625" style="320" customWidth="1"/>
    <col min="8196" max="8196" width="9" style="320"/>
    <col min="8197" max="8197" width="20" style="320" bestFit="1" customWidth="1"/>
    <col min="8198" max="8198" width="18.625" style="320" customWidth="1"/>
    <col min="8199" max="8199" width="7.75" style="320" customWidth="1"/>
    <col min="8200" max="8200" width="2.375" style="320" customWidth="1"/>
    <col min="8201" max="8201" width="7.75" style="320" customWidth="1"/>
    <col min="8202" max="8448" width="9" style="320"/>
    <col min="8449" max="8449" width="9.625" style="320" customWidth="1"/>
    <col min="8450" max="8450" width="7.25" style="320" customWidth="1"/>
    <col min="8451" max="8451" width="9.625" style="320" customWidth="1"/>
    <col min="8452" max="8452" width="9" style="320"/>
    <col min="8453" max="8453" width="20" style="320" bestFit="1" customWidth="1"/>
    <col min="8454" max="8454" width="18.625" style="320" customWidth="1"/>
    <col min="8455" max="8455" width="7.75" style="320" customWidth="1"/>
    <col min="8456" max="8456" width="2.375" style="320" customWidth="1"/>
    <col min="8457" max="8457" width="7.75" style="320" customWidth="1"/>
    <col min="8458" max="8704" width="9" style="320"/>
    <col min="8705" max="8705" width="9.625" style="320" customWidth="1"/>
    <col min="8706" max="8706" width="7.25" style="320" customWidth="1"/>
    <col min="8707" max="8707" width="9.625" style="320" customWidth="1"/>
    <col min="8708" max="8708" width="9" style="320"/>
    <col min="8709" max="8709" width="20" style="320" bestFit="1" customWidth="1"/>
    <col min="8710" max="8710" width="18.625" style="320" customWidth="1"/>
    <col min="8711" max="8711" width="7.75" style="320" customWidth="1"/>
    <col min="8712" max="8712" width="2.375" style="320" customWidth="1"/>
    <col min="8713" max="8713" width="7.75" style="320" customWidth="1"/>
    <col min="8714" max="8960" width="9" style="320"/>
    <col min="8961" max="8961" width="9.625" style="320" customWidth="1"/>
    <col min="8962" max="8962" width="7.25" style="320" customWidth="1"/>
    <col min="8963" max="8963" width="9.625" style="320" customWidth="1"/>
    <col min="8964" max="8964" width="9" style="320"/>
    <col min="8965" max="8965" width="20" style="320" bestFit="1" customWidth="1"/>
    <col min="8966" max="8966" width="18.625" style="320" customWidth="1"/>
    <col min="8967" max="8967" width="7.75" style="320" customWidth="1"/>
    <col min="8968" max="8968" width="2.375" style="320" customWidth="1"/>
    <col min="8969" max="8969" width="7.75" style="320" customWidth="1"/>
    <col min="8970" max="9216" width="9" style="320"/>
    <col min="9217" max="9217" width="9.625" style="320" customWidth="1"/>
    <col min="9218" max="9218" width="7.25" style="320" customWidth="1"/>
    <col min="9219" max="9219" width="9.625" style="320" customWidth="1"/>
    <col min="9220" max="9220" width="9" style="320"/>
    <col min="9221" max="9221" width="20" style="320" bestFit="1" customWidth="1"/>
    <col min="9222" max="9222" width="18.625" style="320" customWidth="1"/>
    <col min="9223" max="9223" width="7.75" style="320" customWidth="1"/>
    <col min="9224" max="9224" width="2.375" style="320" customWidth="1"/>
    <col min="9225" max="9225" width="7.75" style="320" customWidth="1"/>
    <col min="9226" max="9472" width="9" style="320"/>
    <col min="9473" max="9473" width="9.625" style="320" customWidth="1"/>
    <col min="9474" max="9474" width="7.25" style="320" customWidth="1"/>
    <col min="9475" max="9475" width="9.625" style="320" customWidth="1"/>
    <col min="9476" max="9476" width="9" style="320"/>
    <col min="9477" max="9477" width="20" style="320" bestFit="1" customWidth="1"/>
    <col min="9478" max="9478" width="18.625" style="320" customWidth="1"/>
    <col min="9479" max="9479" width="7.75" style="320" customWidth="1"/>
    <col min="9480" max="9480" width="2.375" style="320" customWidth="1"/>
    <col min="9481" max="9481" width="7.75" style="320" customWidth="1"/>
    <col min="9482" max="9728" width="9" style="320"/>
    <col min="9729" max="9729" width="9.625" style="320" customWidth="1"/>
    <col min="9730" max="9730" width="7.25" style="320" customWidth="1"/>
    <col min="9731" max="9731" width="9.625" style="320" customWidth="1"/>
    <col min="9732" max="9732" width="9" style="320"/>
    <col min="9733" max="9733" width="20" style="320" bestFit="1" customWidth="1"/>
    <col min="9734" max="9734" width="18.625" style="320" customWidth="1"/>
    <col min="9735" max="9735" width="7.75" style="320" customWidth="1"/>
    <col min="9736" max="9736" width="2.375" style="320" customWidth="1"/>
    <col min="9737" max="9737" width="7.75" style="320" customWidth="1"/>
    <col min="9738" max="9984" width="9" style="320"/>
    <col min="9985" max="9985" width="9.625" style="320" customWidth="1"/>
    <col min="9986" max="9986" width="7.25" style="320" customWidth="1"/>
    <col min="9987" max="9987" width="9.625" style="320" customWidth="1"/>
    <col min="9988" max="9988" width="9" style="320"/>
    <col min="9989" max="9989" width="20" style="320" bestFit="1" customWidth="1"/>
    <col min="9990" max="9990" width="18.625" style="320" customWidth="1"/>
    <col min="9991" max="9991" width="7.75" style="320" customWidth="1"/>
    <col min="9992" max="9992" width="2.375" style="320" customWidth="1"/>
    <col min="9993" max="9993" width="7.75" style="320" customWidth="1"/>
    <col min="9994" max="10240" width="9" style="320"/>
    <col min="10241" max="10241" width="9.625" style="320" customWidth="1"/>
    <col min="10242" max="10242" width="7.25" style="320" customWidth="1"/>
    <col min="10243" max="10243" width="9.625" style="320" customWidth="1"/>
    <col min="10244" max="10244" width="9" style="320"/>
    <col min="10245" max="10245" width="20" style="320" bestFit="1" customWidth="1"/>
    <col min="10246" max="10246" width="18.625" style="320" customWidth="1"/>
    <col min="10247" max="10247" width="7.75" style="320" customWidth="1"/>
    <col min="10248" max="10248" width="2.375" style="320" customWidth="1"/>
    <col min="10249" max="10249" width="7.75" style="320" customWidth="1"/>
    <col min="10250" max="10496" width="9" style="320"/>
    <col min="10497" max="10497" width="9.625" style="320" customWidth="1"/>
    <col min="10498" max="10498" width="7.25" style="320" customWidth="1"/>
    <col min="10499" max="10499" width="9.625" style="320" customWidth="1"/>
    <col min="10500" max="10500" width="9" style="320"/>
    <col min="10501" max="10501" width="20" style="320" bestFit="1" customWidth="1"/>
    <col min="10502" max="10502" width="18.625" style="320" customWidth="1"/>
    <col min="10503" max="10503" width="7.75" style="320" customWidth="1"/>
    <col min="10504" max="10504" width="2.375" style="320" customWidth="1"/>
    <col min="10505" max="10505" width="7.75" style="320" customWidth="1"/>
    <col min="10506" max="10752" width="9" style="320"/>
    <col min="10753" max="10753" width="9.625" style="320" customWidth="1"/>
    <col min="10754" max="10754" width="7.25" style="320" customWidth="1"/>
    <col min="10755" max="10755" width="9.625" style="320" customWidth="1"/>
    <col min="10756" max="10756" width="9" style="320"/>
    <col min="10757" max="10757" width="20" style="320" bestFit="1" customWidth="1"/>
    <col min="10758" max="10758" width="18.625" style="320" customWidth="1"/>
    <col min="10759" max="10759" width="7.75" style="320" customWidth="1"/>
    <col min="10760" max="10760" width="2.375" style="320" customWidth="1"/>
    <col min="10761" max="10761" width="7.75" style="320" customWidth="1"/>
    <col min="10762" max="11008" width="9" style="320"/>
    <col min="11009" max="11009" width="9.625" style="320" customWidth="1"/>
    <col min="11010" max="11010" width="7.25" style="320" customWidth="1"/>
    <col min="11011" max="11011" width="9.625" style="320" customWidth="1"/>
    <col min="11012" max="11012" width="9" style="320"/>
    <col min="11013" max="11013" width="20" style="320" bestFit="1" customWidth="1"/>
    <col min="11014" max="11014" width="18.625" style="320" customWidth="1"/>
    <col min="11015" max="11015" width="7.75" style="320" customWidth="1"/>
    <col min="11016" max="11016" width="2.375" style="320" customWidth="1"/>
    <col min="11017" max="11017" width="7.75" style="320" customWidth="1"/>
    <col min="11018" max="11264" width="9" style="320"/>
    <col min="11265" max="11265" width="9.625" style="320" customWidth="1"/>
    <col min="11266" max="11266" width="7.25" style="320" customWidth="1"/>
    <col min="11267" max="11267" width="9.625" style="320" customWidth="1"/>
    <col min="11268" max="11268" width="9" style="320"/>
    <col min="11269" max="11269" width="20" style="320" bestFit="1" customWidth="1"/>
    <col min="11270" max="11270" width="18.625" style="320" customWidth="1"/>
    <col min="11271" max="11271" width="7.75" style="320" customWidth="1"/>
    <col min="11272" max="11272" width="2.375" style="320" customWidth="1"/>
    <col min="11273" max="11273" width="7.75" style="320" customWidth="1"/>
    <col min="11274" max="11520" width="9" style="320"/>
    <col min="11521" max="11521" width="9.625" style="320" customWidth="1"/>
    <col min="11522" max="11522" width="7.25" style="320" customWidth="1"/>
    <col min="11523" max="11523" width="9.625" style="320" customWidth="1"/>
    <col min="11524" max="11524" width="9" style="320"/>
    <col min="11525" max="11525" width="20" style="320" bestFit="1" customWidth="1"/>
    <col min="11526" max="11526" width="18.625" style="320" customWidth="1"/>
    <col min="11527" max="11527" width="7.75" style="320" customWidth="1"/>
    <col min="11528" max="11528" width="2.375" style="320" customWidth="1"/>
    <col min="11529" max="11529" width="7.75" style="320" customWidth="1"/>
    <col min="11530" max="11776" width="9" style="320"/>
    <col min="11777" max="11777" width="9.625" style="320" customWidth="1"/>
    <col min="11778" max="11778" width="7.25" style="320" customWidth="1"/>
    <col min="11779" max="11779" width="9.625" style="320" customWidth="1"/>
    <col min="11780" max="11780" width="9" style="320"/>
    <col min="11781" max="11781" width="20" style="320" bestFit="1" customWidth="1"/>
    <col min="11782" max="11782" width="18.625" style="320" customWidth="1"/>
    <col min="11783" max="11783" width="7.75" style="320" customWidth="1"/>
    <col min="11784" max="11784" width="2.375" style="320" customWidth="1"/>
    <col min="11785" max="11785" width="7.75" style="320" customWidth="1"/>
    <col min="11786" max="12032" width="9" style="320"/>
    <col min="12033" max="12033" width="9.625" style="320" customWidth="1"/>
    <col min="12034" max="12034" width="7.25" style="320" customWidth="1"/>
    <col min="12035" max="12035" width="9.625" style="320" customWidth="1"/>
    <col min="12036" max="12036" width="9" style="320"/>
    <col min="12037" max="12037" width="20" style="320" bestFit="1" customWidth="1"/>
    <col min="12038" max="12038" width="18.625" style="320" customWidth="1"/>
    <col min="12039" max="12039" width="7.75" style="320" customWidth="1"/>
    <col min="12040" max="12040" width="2.375" style="320" customWidth="1"/>
    <col min="12041" max="12041" width="7.75" style="320" customWidth="1"/>
    <col min="12042" max="12288" width="9" style="320"/>
    <col min="12289" max="12289" width="9.625" style="320" customWidth="1"/>
    <col min="12290" max="12290" width="7.25" style="320" customWidth="1"/>
    <col min="12291" max="12291" width="9.625" style="320" customWidth="1"/>
    <col min="12292" max="12292" width="9" style="320"/>
    <col min="12293" max="12293" width="20" style="320" bestFit="1" customWidth="1"/>
    <col min="12294" max="12294" width="18.625" style="320" customWidth="1"/>
    <col min="12295" max="12295" width="7.75" style="320" customWidth="1"/>
    <col min="12296" max="12296" width="2.375" style="320" customWidth="1"/>
    <col min="12297" max="12297" width="7.75" style="320" customWidth="1"/>
    <col min="12298" max="12544" width="9" style="320"/>
    <col min="12545" max="12545" width="9.625" style="320" customWidth="1"/>
    <col min="12546" max="12546" width="7.25" style="320" customWidth="1"/>
    <col min="12547" max="12547" width="9.625" style="320" customWidth="1"/>
    <col min="12548" max="12548" width="9" style="320"/>
    <col min="12549" max="12549" width="20" style="320" bestFit="1" customWidth="1"/>
    <col min="12550" max="12550" width="18.625" style="320" customWidth="1"/>
    <col min="12551" max="12551" width="7.75" style="320" customWidth="1"/>
    <col min="12552" max="12552" width="2.375" style="320" customWidth="1"/>
    <col min="12553" max="12553" width="7.75" style="320" customWidth="1"/>
    <col min="12554" max="12800" width="9" style="320"/>
    <col min="12801" max="12801" width="9.625" style="320" customWidth="1"/>
    <col min="12802" max="12802" width="7.25" style="320" customWidth="1"/>
    <col min="12803" max="12803" width="9.625" style="320" customWidth="1"/>
    <col min="12804" max="12804" width="9" style="320"/>
    <col min="12805" max="12805" width="20" style="320" bestFit="1" customWidth="1"/>
    <col min="12806" max="12806" width="18.625" style="320" customWidth="1"/>
    <col min="12807" max="12807" width="7.75" style="320" customWidth="1"/>
    <col min="12808" max="12808" width="2.375" style="320" customWidth="1"/>
    <col min="12809" max="12809" width="7.75" style="320" customWidth="1"/>
    <col min="12810" max="13056" width="9" style="320"/>
    <col min="13057" max="13057" width="9.625" style="320" customWidth="1"/>
    <col min="13058" max="13058" width="7.25" style="320" customWidth="1"/>
    <col min="13059" max="13059" width="9.625" style="320" customWidth="1"/>
    <col min="13060" max="13060" width="9" style="320"/>
    <col min="13061" max="13061" width="20" style="320" bestFit="1" customWidth="1"/>
    <col min="13062" max="13062" width="18.625" style="320" customWidth="1"/>
    <col min="13063" max="13063" width="7.75" style="320" customWidth="1"/>
    <col min="13064" max="13064" width="2.375" style="320" customWidth="1"/>
    <col min="13065" max="13065" width="7.75" style="320" customWidth="1"/>
    <col min="13066" max="13312" width="9" style="320"/>
    <col min="13313" max="13313" width="9.625" style="320" customWidth="1"/>
    <col min="13314" max="13314" width="7.25" style="320" customWidth="1"/>
    <col min="13315" max="13315" width="9.625" style="320" customWidth="1"/>
    <col min="13316" max="13316" width="9" style="320"/>
    <col min="13317" max="13317" width="20" style="320" bestFit="1" customWidth="1"/>
    <col min="13318" max="13318" width="18.625" style="320" customWidth="1"/>
    <col min="13319" max="13319" width="7.75" style="320" customWidth="1"/>
    <col min="13320" max="13320" width="2.375" style="320" customWidth="1"/>
    <col min="13321" max="13321" width="7.75" style="320" customWidth="1"/>
    <col min="13322" max="13568" width="9" style="320"/>
    <col min="13569" max="13569" width="9.625" style="320" customWidth="1"/>
    <col min="13570" max="13570" width="7.25" style="320" customWidth="1"/>
    <col min="13571" max="13571" width="9.625" style="320" customWidth="1"/>
    <col min="13572" max="13572" width="9" style="320"/>
    <col min="13573" max="13573" width="20" style="320" bestFit="1" customWidth="1"/>
    <col min="13574" max="13574" width="18.625" style="320" customWidth="1"/>
    <col min="13575" max="13575" width="7.75" style="320" customWidth="1"/>
    <col min="13576" max="13576" width="2.375" style="320" customWidth="1"/>
    <col min="13577" max="13577" width="7.75" style="320" customWidth="1"/>
    <col min="13578" max="13824" width="9" style="320"/>
    <col min="13825" max="13825" width="9.625" style="320" customWidth="1"/>
    <col min="13826" max="13826" width="7.25" style="320" customWidth="1"/>
    <col min="13827" max="13827" width="9.625" style="320" customWidth="1"/>
    <col min="13828" max="13828" width="9" style="320"/>
    <col min="13829" max="13829" width="20" style="320" bestFit="1" customWidth="1"/>
    <col min="13830" max="13830" width="18.625" style="320" customWidth="1"/>
    <col min="13831" max="13831" width="7.75" style="320" customWidth="1"/>
    <col min="13832" max="13832" width="2.375" style="320" customWidth="1"/>
    <col min="13833" max="13833" width="7.75" style="320" customWidth="1"/>
    <col min="13834" max="14080" width="9" style="320"/>
    <col min="14081" max="14081" width="9.625" style="320" customWidth="1"/>
    <col min="14082" max="14082" width="7.25" style="320" customWidth="1"/>
    <col min="14083" max="14083" width="9.625" style="320" customWidth="1"/>
    <col min="14084" max="14084" width="9" style="320"/>
    <col min="14085" max="14085" width="20" style="320" bestFit="1" customWidth="1"/>
    <col min="14086" max="14086" width="18.625" style="320" customWidth="1"/>
    <col min="14087" max="14087" width="7.75" style="320" customWidth="1"/>
    <col min="14088" max="14088" width="2.375" style="320" customWidth="1"/>
    <col min="14089" max="14089" width="7.75" style="320" customWidth="1"/>
    <col min="14090" max="14336" width="9" style="320"/>
    <col min="14337" max="14337" width="9.625" style="320" customWidth="1"/>
    <col min="14338" max="14338" width="7.25" style="320" customWidth="1"/>
    <col min="14339" max="14339" width="9.625" style="320" customWidth="1"/>
    <col min="14340" max="14340" width="9" style="320"/>
    <col min="14341" max="14341" width="20" style="320" bestFit="1" customWidth="1"/>
    <col min="14342" max="14342" width="18.625" style="320" customWidth="1"/>
    <col min="14343" max="14343" width="7.75" style="320" customWidth="1"/>
    <col min="14344" max="14344" width="2.375" style="320" customWidth="1"/>
    <col min="14345" max="14345" width="7.75" style="320" customWidth="1"/>
    <col min="14346" max="14592" width="9" style="320"/>
    <col min="14593" max="14593" width="9.625" style="320" customWidth="1"/>
    <col min="14594" max="14594" width="7.25" style="320" customWidth="1"/>
    <col min="14595" max="14595" width="9.625" style="320" customWidth="1"/>
    <col min="14596" max="14596" width="9" style="320"/>
    <col min="14597" max="14597" width="20" style="320" bestFit="1" customWidth="1"/>
    <col min="14598" max="14598" width="18.625" style="320" customWidth="1"/>
    <col min="14599" max="14599" width="7.75" style="320" customWidth="1"/>
    <col min="14600" max="14600" width="2.375" style="320" customWidth="1"/>
    <col min="14601" max="14601" width="7.75" style="320" customWidth="1"/>
    <col min="14602" max="14848" width="9" style="320"/>
    <col min="14849" max="14849" width="9.625" style="320" customWidth="1"/>
    <col min="14850" max="14850" width="7.25" style="320" customWidth="1"/>
    <col min="14851" max="14851" width="9.625" style="320" customWidth="1"/>
    <col min="14852" max="14852" width="9" style="320"/>
    <col min="14853" max="14853" width="20" style="320" bestFit="1" customWidth="1"/>
    <col min="14854" max="14854" width="18.625" style="320" customWidth="1"/>
    <col min="14855" max="14855" width="7.75" style="320" customWidth="1"/>
    <col min="14856" max="14856" width="2.375" style="320" customWidth="1"/>
    <col min="14857" max="14857" width="7.75" style="320" customWidth="1"/>
    <col min="14858" max="15104" width="9" style="320"/>
    <col min="15105" max="15105" width="9.625" style="320" customWidth="1"/>
    <col min="15106" max="15106" width="7.25" style="320" customWidth="1"/>
    <col min="15107" max="15107" width="9.625" style="320" customWidth="1"/>
    <col min="15108" max="15108" width="9" style="320"/>
    <col min="15109" max="15109" width="20" style="320" bestFit="1" customWidth="1"/>
    <col min="15110" max="15110" width="18.625" style="320" customWidth="1"/>
    <col min="15111" max="15111" width="7.75" style="320" customWidth="1"/>
    <col min="15112" max="15112" width="2.375" style="320" customWidth="1"/>
    <col min="15113" max="15113" width="7.75" style="320" customWidth="1"/>
    <col min="15114" max="15360" width="9" style="320"/>
    <col min="15361" max="15361" width="9.625" style="320" customWidth="1"/>
    <col min="15362" max="15362" width="7.25" style="320" customWidth="1"/>
    <col min="15363" max="15363" width="9.625" style="320" customWidth="1"/>
    <col min="15364" max="15364" width="9" style="320"/>
    <col min="15365" max="15365" width="20" style="320" bestFit="1" customWidth="1"/>
    <col min="15366" max="15366" width="18.625" style="320" customWidth="1"/>
    <col min="15367" max="15367" width="7.75" style="320" customWidth="1"/>
    <col min="15368" max="15368" width="2.375" style="320" customWidth="1"/>
    <col min="15369" max="15369" width="7.75" style="320" customWidth="1"/>
    <col min="15370" max="15616" width="9" style="320"/>
    <col min="15617" max="15617" width="9.625" style="320" customWidth="1"/>
    <col min="15618" max="15618" width="7.25" style="320" customWidth="1"/>
    <col min="15619" max="15619" width="9.625" style="320" customWidth="1"/>
    <col min="15620" max="15620" width="9" style="320"/>
    <col min="15621" max="15621" width="20" style="320" bestFit="1" customWidth="1"/>
    <col min="15622" max="15622" width="18.625" style="320" customWidth="1"/>
    <col min="15623" max="15623" width="7.75" style="320" customWidth="1"/>
    <col min="15624" max="15624" width="2.375" style="320" customWidth="1"/>
    <col min="15625" max="15625" width="7.75" style="320" customWidth="1"/>
    <col min="15626" max="15872" width="9" style="320"/>
    <col min="15873" max="15873" width="9.625" style="320" customWidth="1"/>
    <col min="15874" max="15874" width="7.25" style="320" customWidth="1"/>
    <col min="15875" max="15875" width="9.625" style="320" customWidth="1"/>
    <col min="15876" max="15876" width="9" style="320"/>
    <col min="15877" max="15877" width="20" style="320" bestFit="1" customWidth="1"/>
    <col min="15878" max="15878" width="18.625" style="320" customWidth="1"/>
    <col min="15879" max="15879" width="7.75" style="320" customWidth="1"/>
    <col min="15880" max="15880" width="2.375" style="320" customWidth="1"/>
    <col min="15881" max="15881" width="7.75" style="320" customWidth="1"/>
    <col min="15882" max="16128" width="9" style="320"/>
    <col min="16129" max="16129" width="9.625" style="320" customWidth="1"/>
    <col min="16130" max="16130" width="7.25" style="320" customWidth="1"/>
    <col min="16131" max="16131" width="9.625" style="320" customWidth="1"/>
    <col min="16132" max="16132" width="9" style="320"/>
    <col min="16133" max="16133" width="20" style="320" bestFit="1" customWidth="1"/>
    <col min="16134" max="16134" width="18.625" style="320" customWidth="1"/>
    <col min="16135" max="16135" width="7.75" style="320" customWidth="1"/>
    <col min="16136" max="16136" width="2.375" style="320" customWidth="1"/>
    <col min="16137" max="16137" width="7.75" style="320" customWidth="1"/>
    <col min="16138" max="16384" width="9" style="320"/>
  </cols>
  <sheetData>
    <row r="1" spans="1:8" ht="21" customHeight="1">
      <c r="A1" s="315"/>
      <c r="B1" s="316"/>
      <c r="C1" s="317"/>
      <c r="D1" s="318"/>
      <c r="E1" s="318"/>
      <c r="F1" s="318"/>
      <c r="G1" s="318"/>
      <c r="H1" s="319"/>
    </row>
    <row r="2" spans="1:8" ht="24">
      <c r="A2" s="551" t="s">
        <v>162</v>
      </c>
      <c r="B2" s="552"/>
      <c r="C2" s="552"/>
      <c r="D2" s="552"/>
      <c r="E2" s="552"/>
      <c r="F2" s="552"/>
      <c r="G2" s="552"/>
      <c r="H2" s="553"/>
    </row>
    <row r="3" spans="1:8" ht="30" customHeight="1">
      <c r="A3" s="554"/>
      <c r="B3" s="552"/>
      <c r="C3" s="552"/>
      <c r="D3" s="552"/>
      <c r="E3" s="552"/>
      <c r="F3" s="552"/>
      <c r="G3" s="552"/>
      <c r="H3" s="553"/>
    </row>
    <row r="4" spans="1:8">
      <c r="A4" s="141"/>
      <c r="B4" s="321"/>
      <c r="C4" s="322"/>
      <c r="D4" s="38"/>
      <c r="E4" s="38"/>
      <c r="F4" s="38"/>
      <c r="G4" s="38"/>
      <c r="H4" s="323"/>
    </row>
    <row r="5" spans="1:8">
      <c r="A5" s="324"/>
      <c r="B5" s="325"/>
      <c r="C5" s="325"/>
      <c r="D5" s="325"/>
      <c r="E5" s="325"/>
      <c r="F5" s="325"/>
      <c r="G5" s="325"/>
      <c r="H5" s="326"/>
    </row>
    <row r="6" spans="1:8" ht="23.25" customHeight="1">
      <c r="A6" s="327"/>
      <c r="B6" s="328" t="s">
        <v>163</v>
      </c>
      <c r="C6" s="329"/>
      <c r="D6" s="330" t="s">
        <v>164</v>
      </c>
      <c r="E6" s="330"/>
      <c r="F6" s="331"/>
      <c r="G6" s="331"/>
      <c r="H6" s="323"/>
    </row>
    <row r="7" spans="1:8" s="337" customFormat="1" ht="17.100000000000001" customHeight="1">
      <c r="A7" s="332"/>
      <c r="B7" s="333">
        <v>1</v>
      </c>
      <c r="C7" s="334"/>
      <c r="D7" s="331" t="s">
        <v>165</v>
      </c>
      <c r="E7" s="331"/>
      <c r="F7" s="331"/>
      <c r="G7" s="335"/>
      <c r="H7" s="336"/>
    </row>
    <row r="8" spans="1:8" s="337" customFormat="1" ht="17.100000000000001" customHeight="1">
      <c r="A8" s="332"/>
      <c r="B8" s="338"/>
      <c r="C8" s="334"/>
      <c r="D8" s="331"/>
      <c r="E8" s="331"/>
      <c r="F8" s="331"/>
      <c r="G8" s="331"/>
      <c r="H8" s="336"/>
    </row>
    <row r="9" spans="1:8" s="337" customFormat="1" ht="17.100000000000001" customHeight="1">
      <c r="A9" s="332"/>
      <c r="B9" s="339">
        <v>2</v>
      </c>
      <c r="C9" s="334"/>
      <c r="D9" s="331" t="s">
        <v>166</v>
      </c>
      <c r="E9" s="331"/>
      <c r="F9" s="331"/>
      <c r="G9" s="335"/>
      <c r="H9" s="336"/>
    </row>
    <row r="10" spans="1:8" s="337" customFormat="1" ht="17.100000000000001" customHeight="1">
      <c r="A10" s="332"/>
      <c r="B10" s="338"/>
      <c r="C10" s="334"/>
      <c r="D10" s="331"/>
      <c r="E10" s="331"/>
      <c r="F10" s="331"/>
      <c r="G10" s="331"/>
      <c r="H10" s="336"/>
    </row>
    <row r="11" spans="1:8" s="337" customFormat="1" ht="17.100000000000001" customHeight="1">
      <c r="A11" s="332"/>
      <c r="B11" s="340">
        <v>3</v>
      </c>
      <c r="C11" s="334"/>
      <c r="D11" s="331" t="s">
        <v>167</v>
      </c>
      <c r="E11" s="331"/>
      <c r="F11" s="331"/>
      <c r="G11" s="335"/>
      <c r="H11" s="336"/>
    </row>
    <row r="12" spans="1:8" s="337" customFormat="1" ht="17.100000000000001" customHeight="1">
      <c r="A12" s="332"/>
      <c r="B12" s="338"/>
      <c r="C12" s="334"/>
      <c r="D12" s="331"/>
      <c r="E12" s="331"/>
      <c r="F12" s="331"/>
      <c r="G12" s="331"/>
      <c r="H12" s="336"/>
    </row>
    <row r="13" spans="1:8" s="337" customFormat="1" ht="17.100000000000001" customHeight="1">
      <c r="A13" s="332"/>
      <c r="B13" s="472">
        <v>4</v>
      </c>
      <c r="C13" s="334"/>
      <c r="D13" s="331" t="s">
        <v>168</v>
      </c>
      <c r="E13" s="331"/>
      <c r="F13" s="331"/>
      <c r="G13" s="335"/>
      <c r="H13" s="336"/>
    </row>
    <row r="14" spans="1:8" s="337" customFormat="1" ht="17.100000000000001" customHeight="1">
      <c r="A14" s="332"/>
      <c r="B14" s="338" t="s">
        <v>169</v>
      </c>
      <c r="C14" s="334"/>
      <c r="D14" s="331"/>
      <c r="E14" s="331"/>
      <c r="F14" s="331"/>
      <c r="G14" s="331"/>
      <c r="H14" s="336"/>
    </row>
    <row r="15" spans="1:8" s="337" customFormat="1" ht="17.100000000000001" customHeight="1">
      <c r="A15" s="332"/>
      <c r="B15" s="341">
        <v>5</v>
      </c>
      <c r="C15" s="342"/>
      <c r="D15" s="331" t="s">
        <v>170</v>
      </c>
      <c r="E15" s="331"/>
      <c r="F15" s="331"/>
      <c r="G15" s="335"/>
      <c r="H15" s="336"/>
    </row>
    <row r="16" spans="1:8" s="337" customFormat="1" ht="17.100000000000001" customHeight="1">
      <c r="A16" s="332"/>
      <c r="B16" s="338"/>
      <c r="C16" s="334"/>
      <c r="D16" s="331"/>
      <c r="E16" s="331"/>
      <c r="F16" s="331"/>
      <c r="G16" s="331"/>
      <c r="H16" s="336"/>
    </row>
    <row r="17" spans="1:8" s="337" customFormat="1" ht="17.100000000000001" customHeight="1">
      <c r="A17" s="332"/>
      <c r="B17" s="343">
        <v>6</v>
      </c>
      <c r="C17" s="334"/>
      <c r="D17" s="331" t="s">
        <v>171</v>
      </c>
      <c r="E17" s="331"/>
      <c r="F17" s="331"/>
      <c r="G17" s="331"/>
      <c r="H17" s="336"/>
    </row>
    <row r="18" spans="1:8" s="337" customFormat="1" ht="17.100000000000001" customHeight="1">
      <c r="A18" s="332"/>
      <c r="B18" s="338"/>
      <c r="C18" s="334"/>
      <c r="D18" s="331"/>
      <c r="E18" s="331"/>
      <c r="F18" s="331"/>
      <c r="G18" s="331"/>
      <c r="H18" s="336"/>
    </row>
    <row r="19" spans="1:8" s="337" customFormat="1" ht="17.100000000000001" customHeight="1">
      <c r="A19" s="332"/>
      <c r="B19" s="344">
        <v>7</v>
      </c>
      <c r="C19" s="334"/>
      <c r="D19" s="331" t="s">
        <v>172</v>
      </c>
      <c r="E19" s="331"/>
      <c r="F19" s="331"/>
      <c r="G19" s="331"/>
      <c r="H19" s="336"/>
    </row>
    <row r="20" spans="1:8" s="337" customFormat="1" ht="17.100000000000001" customHeight="1">
      <c r="A20" s="332"/>
      <c r="B20" s="338"/>
      <c r="C20" s="334"/>
      <c r="D20" s="331"/>
      <c r="E20" s="331"/>
      <c r="F20" s="331"/>
      <c r="G20" s="331"/>
      <c r="H20" s="336"/>
    </row>
    <row r="21" spans="1:8" s="337" customFormat="1" ht="17.100000000000001" customHeight="1">
      <c r="A21" s="332"/>
      <c r="B21" s="345">
        <v>8</v>
      </c>
      <c r="C21" s="334"/>
      <c r="D21" s="331" t="s">
        <v>173</v>
      </c>
      <c r="E21" s="331"/>
      <c r="F21" s="331"/>
      <c r="G21" s="331"/>
      <c r="H21" s="336"/>
    </row>
    <row r="22" spans="1:8" s="337" customFormat="1" ht="17.100000000000001" customHeight="1">
      <c r="A22" s="332"/>
      <c r="B22" s="338"/>
      <c r="C22" s="334"/>
      <c r="D22" s="331"/>
      <c r="E22" s="331"/>
      <c r="F22" s="331"/>
      <c r="G22" s="331"/>
      <c r="H22" s="336"/>
    </row>
    <row r="23" spans="1:8" s="337" customFormat="1" ht="17.100000000000001" customHeight="1">
      <c r="A23" s="332"/>
      <c r="B23" s="346">
        <v>9</v>
      </c>
      <c r="C23" s="334"/>
      <c r="D23" s="331" t="s">
        <v>174</v>
      </c>
      <c r="E23" s="331"/>
      <c r="F23" s="331"/>
      <c r="G23" s="331"/>
      <c r="H23" s="336"/>
    </row>
    <row r="24" spans="1:8" s="337" customFormat="1" ht="17.100000000000001" customHeight="1">
      <c r="A24" s="332"/>
      <c r="B24" s="338"/>
      <c r="C24" s="334"/>
      <c r="D24" s="331"/>
      <c r="E24" s="331"/>
      <c r="F24" s="331"/>
      <c r="G24" s="331"/>
      <c r="H24" s="336"/>
    </row>
    <row r="25" spans="1:8" s="337" customFormat="1" ht="17.100000000000001" customHeight="1">
      <c r="A25" s="332"/>
      <c r="B25" s="347">
        <v>10</v>
      </c>
      <c r="C25" s="334"/>
      <c r="D25" s="331" t="s">
        <v>175</v>
      </c>
      <c r="E25" s="331"/>
      <c r="F25" s="331"/>
      <c r="G25" s="331"/>
      <c r="H25" s="336"/>
    </row>
    <row r="26" spans="1:8" s="337" customFormat="1" ht="17.100000000000001" customHeight="1">
      <c r="A26" s="332"/>
      <c r="B26" s="338"/>
      <c r="C26" s="334"/>
      <c r="D26" s="331"/>
      <c r="E26" s="331"/>
      <c r="F26" s="331"/>
      <c r="G26" s="331"/>
      <c r="H26" s="336"/>
    </row>
    <row r="27" spans="1:8" s="337" customFormat="1" ht="17.100000000000001" customHeight="1">
      <c r="A27" s="332"/>
      <c r="B27" s="348">
        <v>11</v>
      </c>
      <c r="C27" s="334"/>
      <c r="D27" s="331" t="s">
        <v>176</v>
      </c>
      <c r="E27" s="331"/>
      <c r="F27" s="331"/>
      <c r="G27" s="331"/>
      <c r="H27" s="336"/>
    </row>
    <row r="28" spans="1:8" s="337" customFormat="1" ht="17.100000000000001" customHeight="1">
      <c r="A28" s="332"/>
      <c r="B28" s="338"/>
      <c r="C28" s="334"/>
      <c r="D28" s="331"/>
      <c r="E28" s="331"/>
      <c r="F28" s="331"/>
      <c r="G28" s="331"/>
      <c r="H28" s="336"/>
    </row>
    <row r="29" spans="1:8" s="337" customFormat="1" ht="17.100000000000001" customHeight="1">
      <c r="A29" s="332"/>
      <c r="B29" s="373">
        <v>12</v>
      </c>
      <c r="C29" s="334"/>
      <c r="D29" s="331" t="s">
        <v>177</v>
      </c>
      <c r="E29" s="331"/>
      <c r="F29" s="331"/>
      <c r="G29" s="331"/>
      <c r="H29" s="336"/>
    </row>
    <row r="30" spans="1:8" s="337" customFormat="1" ht="17.100000000000001" customHeight="1">
      <c r="A30" s="349"/>
      <c r="B30" s="350"/>
      <c r="C30" s="351"/>
      <c r="D30" s="352"/>
      <c r="E30" s="352"/>
      <c r="F30" s="352"/>
      <c r="G30" s="352"/>
      <c r="H30" s="353"/>
    </row>
    <row r="31" spans="1:8" s="337" customFormat="1" ht="17.100000000000001" customHeight="1">
      <c r="A31" s="332"/>
      <c r="B31" s="373">
        <v>13</v>
      </c>
      <c r="C31" s="354"/>
      <c r="D31" s="331" t="s">
        <v>178</v>
      </c>
      <c r="E31" s="331"/>
      <c r="F31" s="331"/>
      <c r="G31" s="331"/>
      <c r="H31" s="336"/>
    </row>
    <row r="32" spans="1:8" s="337" customFormat="1" ht="17.100000000000001" customHeight="1">
      <c r="A32" s="332"/>
      <c r="B32" s="338"/>
      <c r="C32" s="334"/>
      <c r="D32" s="331"/>
      <c r="E32" s="331"/>
      <c r="F32" s="331"/>
      <c r="G32" s="331"/>
      <c r="H32" s="336"/>
    </row>
    <row r="33" spans="1:8" s="337" customFormat="1" ht="17.100000000000001" customHeight="1">
      <c r="A33" s="332"/>
      <c r="B33" s="373">
        <v>14</v>
      </c>
      <c r="C33" s="334"/>
      <c r="D33" s="331" t="s">
        <v>179</v>
      </c>
      <c r="E33" s="331"/>
      <c r="F33" s="331"/>
      <c r="G33" s="331"/>
      <c r="H33" s="336"/>
    </row>
    <row r="34" spans="1:8" s="337" customFormat="1" ht="17.100000000000001" customHeight="1">
      <c r="A34" s="355"/>
      <c r="B34" s="338"/>
      <c r="C34" s="334"/>
      <c r="D34" s="356"/>
      <c r="E34" s="356"/>
      <c r="F34" s="356"/>
      <c r="G34" s="356"/>
      <c r="H34" s="357"/>
    </row>
    <row r="35" spans="1:8" s="337" customFormat="1" ht="17.100000000000001" customHeight="1">
      <c r="A35" s="358"/>
      <c r="B35" s="373">
        <v>15</v>
      </c>
      <c r="C35" s="334"/>
      <c r="D35" s="359" t="s">
        <v>105</v>
      </c>
      <c r="E35" s="359" t="s">
        <v>180</v>
      </c>
      <c r="F35" s="359"/>
      <c r="G35" s="359"/>
      <c r="H35" s="360"/>
    </row>
    <row r="36" spans="1:8" s="337" customFormat="1" ht="17.100000000000001" customHeight="1">
      <c r="A36" s="355"/>
      <c r="B36" s="361"/>
      <c r="C36" s="362"/>
      <c r="D36" s="356"/>
      <c r="E36" s="356"/>
      <c r="F36" s="356"/>
      <c r="G36" s="356"/>
      <c r="H36" s="357"/>
    </row>
    <row r="37" spans="1:8" s="337" customFormat="1" ht="17.100000000000001" customHeight="1">
      <c r="A37" s="332"/>
      <c r="B37" s="373">
        <v>16</v>
      </c>
      <c r="C37" s="354"/>
      <c r="D37" s="331" t="s">
        <v>181</v>
      </c>
      <c r="E37" s="331"/>
      <c r="F37" s="331"/>
      <c r="G37" s="331"/>
      <c r="H37" s="336"/>
    </row>
    <row r="38" spans="1:8" s="337" customFormat="1" ht="17.100000000000001" customHeight="1">
      <c r="A38" s="332"/>
      <c r="B38" s="338"/>
      <c r="C38" s="334"/>
      <c r="D38" s="331"/>
      <c r="E38" s="331"/>
      <c r="F38" s="331"/>
      <c r="G38" s="331"/>
      <c r="H38" s="336"/>
    </row>
    <row r="39" spans="1:8" s="337" customFormat="1" ht="17.100000000000001" customHeight="1">
      <c r="A39" s="332"/>
      <c r="B39" s="373">
        <v>17</v>
      </c>
      <c r="C39" s="354"/>
      <c r="D39" s="331" t="s">
        <v>182</v>
      </c>
      <c r="E39" s="331"/>
      <c r="F39" s="331"/>
      <c r="G39" s="331"/>
      <c r="H39" s="336"/>
    </row>
    <row r="40" spans="1:8" s="337" customFormat="1" ht="17.100000000000001" customHeight="1">
      <c r="A40" s="332"/>
      <c r="B40" s="374"/>
      <c r="C40" s="354"/>
      <c r="D40" s="331"/>
      <c r="E40" s="331"/>
      <c r="F40" s="331"/>
      <c r="G40" s="331"/>
      <c r="H40" s="336"/>
    </row>
    <row r="41" spans="1:8" s="337" customFormat="1" ht="17.100000000000001" customHeight="1">
      <c r="A41" s="332"/>
      <c r="B41" s="338"/>
      <c r="C41" s="363"/>
      <c r="D41" s="331"/>
      <c r="E41" s="331"/>
      <c r="F41" s="331"/>
      <c r="G41" s="331"/>
      <c r="H41" s="336"/>
    </row>
    <row r="42" spans="1:8" s="337" customFormat="1" ht="29.25" customHeight="1">
      <c r="A42" s="555" t="s">
        <v>183</v>
      </c>
      <c r="B42" s="556"/>
      <c r="C42" s="556"/>
      <c r="D42" s="556"/>
      <c r="E42" s="556"/>
      <c r="F42" s="556"/>
      <c r="G42" s="556"/>
      <c r="H42" s="557"/>
    </row>
    <row r="43" spans="1:8" s="337" customFormat="1" ht="14.25">
      <c r="A43" s="364"/>
      <c r="B43" s="365"/>
      <c r="C43" s="366"/>
      <c r="D43" s="367"/>
      <c r="E43" s="367"/>
      <c r="F43" s="367"/>
      <c r="G43" s="367"/>
      <c r="H43" s="368"/>
    </row>
    <row r="44" spans="1:8" s="370" customFormat="1">
      <c r="A44" s="369"/>
      <c r="B44" s="321"/>
      <c r="C44" s="322"/>
      <c r="D44" s="369"/>
      <c r="E44" s="369"/>
      <c r="F44" s="369"/>
      <c r="G44" s="369"/>
      <c r="H44" s="369"/>
    </row>
    <row r="45" spans="1:8" s="370" customFormat="1">
      <c r="A45" s="369"/>
      <c r="B45" s="321"/>
      <c r="C45" s="322"/>
      <c r="D45" s="369"/>
      <c r="E45" s="369"/>
      <c r="F45" s="369"/>
      <c r="G45" s="369"/>
      <c r="H45" s="369"/>
    </row>
    <row r="46" spans="1:8" s="370" customFormat="1">
      <c r="A46" s="369"/>
      <c r="B46" s="321"/>
      <c r="C46" s="322"/>
      <c r="D46" s="369"/>
      <c r="E46" s="369"/>
      <c r="F46" s="369"/>
      <c r="G46" s="369"/>
      <c r="H46" s="369"/>
    </row>
    <row r="47" spans="1:8" s="370" customFormat="1">
      <c r="A47" s="369"/>
      <c r="B47" s="321"/>
      <c r="C47" s="322"/>
      <c r="D47" s="369"/>
      <c r="E47" s="369"/>
      <c r="F47" s="369"/>
      <c r="G47" s="369"/>
      <c r="H47" s="369"/>
    </row>
    <row r="48" spans="1:8" s="370" customFormat="1">
      <c r="A48" s="369"/>
      <c r="B48" s="321"/>
      <c r="C48" s="322"/>
      <c r="D48" s="369"/>
      <c r="E48" s="369"/>
      <c r="F48" s="369"/>
      <c r="G48" s="369"/>
      <c r="H48" s="369"/>
    </row>
    <row r="49" spans="1:8" s="370" customFormat="1">
      <c r="A49" s="369"/>
      <c r="B49" s="321"/>
      <c r="C49" s="322"/>
      <c r="D49" s="369"/>
      <c r="E49" s="369"/>
      <c r="F49" s="369"/>
      <c r="G49" s="369"/>
      <c r="H49" s="369"/>
    </row>
    <row r="50" spans="1:8" s="370" customFormat="1">
      <c r="A50" s="369"/>
      <c r="B50" s="321"/>
      <c r="C50" s="322"/>
      <c r="D50" s="369"/>
      <c r="E50" s="369"/>
      <c r="F50" s="369"/>
      <c r="G50" s="369"/>
      <c r="H50" s="369"/>
    </row>
    <row r="51" spans="1:8" s="370" customFormat="1">
      <c r="A51" s="369"/>
      <c r="B51" s="321"/>
      <c r="C51" s="322"/>
      <c r="D51" s="369"/>
      <c r="E51" s="369"/>
      <c r="F51" s="369"/>
      <c r="G51" s="369"/>
      <c r="H51" s="369"/>
    </row>
    <row r="52" spans="1:8" s="370" customFormat="1">
      <c r="A52" s="369"/>
      <c r="B52" s="321"/>
      <c r="C52" s="322"/>
      <c r="D52" s="369"/>
      <c r="E52" s="369"/>
      <c r="F52" s="369"/>
      <c r="G52" s="369"/>
      <c r="H52" s="369"/>
    </row>
    <row r="53" spans="1:8" s="370" customFormat="1">
      <c r="A53" s="369"/>
      <c r="B53" s="321"/>
      <c r="C53" s="322"/>
      <c r="D53" s="369"/>
      <c r="E53" s="369"/>
      <c r="F53" s="369"/>
      <c r="G53" s="369"/>
      <c r="H53" s="369"/>
    </row>
    <row r="54" spans="1:8" s="370" customFormat="1">
      <c r="A54" s="369"/>
      <c r="B54" s="321"/>
      <c r="C54" s="322"/>
      <c r="D54" s="369"/>
      <c r="E54" s="369"/>
      <c r="F54" s="369"/>
      <c r="G54" s="369"/>
      <c r="H54" s="369"/>
    </row>
    <row r="55" spans="1:8" s="370" customFormat="1">
      <c r="B55" s="371"/>
      <c r="C55" s="372"/>
    </row>
    <row r="56" spans="1:8" s="370" customFormat="1">
      <c r="B56" s="371"/>
      <c r="C56" s="372"/>
    </row>
    <row r="57" spans="1:8" s="370" customFormat="1">
      <c r="B57" s="371"/>
      <c r="C57" s="372"/>
    </row>
    <row r="58" spans="1:8" s="370" customFormat="1">
      <c r="B58" s="371"/>
      <c r="C58" s="372"/>
    </row>
    <row r="59" spans="1:8" s="370" customFormat="1">
      <c r="B59" s="371"/>
      <c r="C59" s="372"/>
    </row>
    <row r="60" spans="1:8" s="370" customFormat="1">
      <c r="B60" s="371"/>
      <c r="C60" s="372"/>
    </row>
    <row r="61" spans="1:8" s="370" customFormat="1">
      <c r="B61" s="371"/>
      <c r="C61" s="372"/>
    </row>
    <row r="62" spans="1:8" s="370" customFormat="1">
      <c r="B62" s="371"/>
      <c r="C62" s="372"/>
    </row>
    <row r="63" spans="1:8" s="370" customFormat="1">
      <c r="B63" s="371"/>
      <c r="C63" s="372"/>
    </row>
    <row r="64" spans="1:8" s="370" customFormat="1">
      <c r="B64" s="371"/>
      <c r="C64" s="372"/>
    </row>
    <row r="65" spans="2:3" s="370" customFormat="1">
      <c r="B65" s="371"/>
      <c r="C65" s="372"/>
    </row>
    <row r="66" spans="2:3" s="370" customFormat="1">
      <c r="B66" s="371"/>
      <c r="C66" s="372"/>
    </row>
    <row r="67" spans="2:3" s="370" customFormat="1">
      <c r="B67" s="371"/>
      <c r="C67" s="372"/>
    </row>
    <row r="68" spans="2:3" s="370" customFormat="1">
      <c r="B68" s="371"/>
      <c r="C68" s="372"/>
    </row>
    <row r="69" spans="2:3" s="370" customFormat="1">
      <c r="B69" s="371"/>
      <c r="C69" s="372"/>
    </row>
    <row r="70" spans="2:3" s="370" customFormat="1">
      <c r="B70" s="371"/>
      <c r="C70" s="372"/>
    </row>
    <row r="71" spans="2:3" s="370" customFormat="1">
      <c r="B71" s="371"/>
      <c r="C71" s="372"/>
    </row>
    <row r="72" spans="2:3" s="370" customFormat="1">
      <c r="B72" s="371"/>
      <c r="C72" s="372"/>
    </row>
    <row r="73" spans="2:3" s="370" customFormat="1">
      <c r="B73" s="371"/>
      <c r="C73" s="372"/>
    </row>
    <row r="74" spans="2:3" s="370" customFormat="1">
      <c r="B74" s="371"/>
      <c r="C74" s="372"/>
    </row>
    <row r="75" spans="2:3" s="370" customFormat="1">
      <c r="B75" s="371"/>
      <c r="C75" s="372"/>
    </row>
    <row r="76" spans="2:3" s="370" customFormat="1">
      <c r="B76" s="371"/>
      <c r="C76" s="372"/>
    </row>
    <row r="77" spans="2:3" s="370" customFormat="1">
      <c r="B77" s="371"/>
      <c r="C77" s="372"/>
    </row>
    <row r="78" spans="2:3" s="370" customFormat="1">
      <c r="B78" s="371"/>
      <c r="C78" s="372"/>
    </row>
    <row r="79" spans="2:3" s="370" customFormat="1">
      <c r="B79" s="371"/>
      <c r="C79" s="372"/>
    </row>
    <row r="80" spans="2:3" s="370" customFormat="1">
      <c r="B80" s="371"/>
      <c r="C80" s="372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I50" sqref="I50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4"/>
      <c r="B1" s="575"/>
      <c r="C1" s="575"/>
      <c r="D1" s="575"/>
      <c r="E1" s="575"/>
      <c r="F1" s="575"/>
      <c r="G1" s="575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221</v>
      </c>
      <c r="D21" s="74" t="s">
        <v>208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85</v>
      </c>
      <c r="C22" s="9">
        <v>19792</v>
      </c>
      <c r="D22" s="9">
        <v>22942</v>
      </c>
      <c r="E22" s="109">
        <v>98.7</v>
      </c>
      <c r="F22" s="41">
        <f>SUM(C22/D22*100)</f>
        <v>86.269723650945863</v>
      </c>
      <c r="G22" s="96"/>
    </row>
    <row r="23" spans="1:9">
      <c r="A23" s="95">
        <v>2</v>
      </c>
      <c r="B23" s="7" t="s">
        <v>108</v>
      </c>
      <c r="C23" s="9">
        <v>13689</v>
      </c>
      <c r="D23" s="9">
        <v>18104</v>
      </c>
      <c r="E23" s="109">
        <v>81.099999999999994</v>
      </c>
      <c r="F23" s="41">
        <f>SUM(C23/D23*100)</f>
        <v>75.613124171453833</v>
      </c>
      <c r="G23" s="96"/>
    </row>
    <row r="24" spans="1:9">
      <c r="A24" s="95">
        <v>3</v>
      </c>
      <c r="B24" s="7" t="s">
        <v>153</v>
      </c>
      <c r="C24" s="9">
        <v>10246</v>
      </c>
      <c r="D24" s="9">
        <v>12011</v>
      </c>
      <c r="E24" s="109">
        <v>95.7</v>
      </c>
      <c r="F24" s="41">
        <f t="shared" ref="F24:F32" si="0">SUM(C24/D24*100)</f>
        <v>85.30513695778869</v>
      </c>
      <c r="G24" s="96"/>
    </row>
    <row r="25" spans="1:9">
      <c r="A25" s="95">
        <v>4</v>
      </c>
      <c r="B25" s="7" t="s">
        <v>214</v>
      </c>
      <c r="C25" s="9">
        <v>6743</v>
      </c>
      <c r="D25" s="9">
        <v>4285</v>
      </c>
      <c r="E25" s="109">
        <v>95.4</v>
      </c>
      <c r="F25" s="41">
        <f t="shared" si="0"/>
        <v>157.36289381563594</v>
      </c>
      <c r="G25" s="96"/>
    </row>
    <row r="26" spans="1:9" ht="13.5" customHeight="1">
      <c r="A26" s="95">
        <v>5</v>
      </c>
      <c r="B26" s="7" t="s">
        <v>115</v>
      </c>
      <c r="C26" s="9">
        <v>6127</v>
      </c>
      <c r="D26" s="6">
        <v>5207</v>
      </c>
      <c r="E26" s="109">
        <v>102.9</v>
      </c>
      <c r="F26" s="41">
        <f t="shared" si="0"/>
        <v>117.66852314192433</v>
      </c>
      <c r="G26" s="96"/>
    </row>
    <row r="27" spans="1:9" ht="13.5" customHeight="1">
      <c r="A27" s="95">
        <v>6</v>
      </c>
      <c r="B27" s="7" t="s">
        <v>116</v>
      </c>
      <c r="C27" s="9">
        <v>4723</v>
      </c>
      <c r="D27" s="9">
        <v>4163</v>
      </c>
      <c r="E27" s="109">
        <v>103.2</v>
      </c>
      <c r="F27" s="41">
        <f t="shared" si="0"/>
        <v>113.45183761710305</v>
      </c>
      <c r="G27" s="96"/>
    </row>
    <row r="28" spans="1:9" ht="13.5" customHeight="1">
      <c r="A28" s="95">
        <v>7</v>
      </c>
      <c r="B28" s="7" t="s">
        <v>106</v>
      </c>
      <c r="C28" s="101">
        <v>4012</v>
      </c>
      <c r="D28" s="101">
        <v>4551</v>
      </c>
      <c r="E28" s="109">
        <v>95.6</v>
      </c>
      <c r="F28" s="41">
        <f t="shared" si="0"/>
        <v>88.156449132058896</v>
      </c>
      <c r="G28" s="96"/>
    </row>
    <row r="29" spans="1:9" ht="13.5" customHeight="1">
      <c r="A29" s="95">
        <v>8</v>
      </c>
      <c r="B29" s="7" t="s">
        <v>109</v>
      </c>
      <c r="C29" s="101">
        <v>3628</v>
      </c>
      <c r="D29" s="101">
        <v>2849</v>
      </c>
      <c r="E29" s="109">
        <v>88.6</v>
      </c>
      <c r="F29" s="41">
        <f t="shared" si="0"/>
        <v>127.34292734292734</v>
      </c>
      <c r="G29" s="96"/>
    </row>
    <row r="30" spans="1:9" ht="13.5" customHeight="1">
      <c r="A30" s="95">
        <v>9</v>
      </c>
      <c r="B30" s="7" t="s">
        <v>88</v>
      </c>
      <c r="C30" s="101">
        <v>3088</v>
      </c>
      <c r="D30" s="101">
        <v>3100</v>
      </c>
      <c r="E30" s="109">
        <v>98.3</v>
      </c>
      <c r="F30" s="41">
        <f t="shared" si="0"/>
        <v>99.612903225806448</v>
      </c>
      <c r="G30" s="96"/>
    </row>
    <row r="31" spans="1:9" ht="13.5" customHeight="1" thickBot="1">
      <c r="A31" s="97">
        <v>10</v>
      </c>
      <c r="B31" s="7" t="s">
        <v>87</v>
      </c>
      <c r="C31" s="98">
        <v>2807</v>
      </c>
      <c r="D31" s="98">
        <v>2885</v>
      </c>
      <c r="E31" s="110">
        <v>83.5</v>
      </c>
      <c r="F31" s="41">
        <f t="shared" si="0"/>
        <v>97.296360485268636</v>
      </c>
      <c r="G31" s="99"/>
    </row>
    <row r="32" spans="1:9" ht="13.5" customHeight="1" thickBot="1">
      <c r="A32" s="80"/>
      <c r="B32" s="81" t="s">
        <v>59</v>
      </c>
      <c r="C32" s="82">
        <v>88126</v>
      </c>
      <c r="D32" s="82">
        <v>93483</v>
      </c>
      <c r="E32" s="83">
        <v>94.5</v>
      </c>
      <c r="F32" s="107">
        <f t="shared" si="0"/>
        <v>94.269546334627691</v>
      </c>
      <c r="G32" s="121">
        <v>84.7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221</v>
      </c>
      <c r="D53" s="74" t="s">
        <v>208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117675</v>
      </c>
      <c r="D54" s="9">
        <v>109955</v>
      </c>
      <c r="E54" s="41">
        <v>95.3</v>
      </c>
      <c r="F54" s="41">
        <f t="shared" ref="F54:F64" si="1">SUM(C54/D54*100)</f>
        <v>107.02105406757309</v>
      </c>
      <c r="G54" s="96"/>
      <c r="K54" s="325"/>
    </row>
    <row r="55" spans="1:11">
      <c r="A55" s="95">
        <v>2</v>
      </c>
      <c r="B55" s="302" t="s">
        <v>110</v>
      </c>
      <c r="C55" s="9">
        <v>21702</v>
      </c>
      <c r="D55" s="9">
        <v>14644</v>
      </c>
      <c r="E55" s="41">
        <v>95.9</v>
      </c>
      <c r="F55" s="41">
        <f t="shared" si="1"/>
        <v>148.19721387599017</v>
      </c>
      <c r="G55" s="96"/>
    </row>
    <row r="56" spans="1:11">
      <c r="A56" s="95">
        <v>3</v>
      </c>
      <c r="B56" s="302" t="s">
        <v>116</v>
      </c>
      <c r="C56" s="9">
        <v>20940</v>
      </c>
      <c r="D56" s="9">
        <v>22145</v>
      </c>
      <c r="E56" s="41">
        <v>110.7</v>
      </c>
      <c r="F56" s="41">
        <f t="shared" si="1"/>
        <v>94.558591104086702</v>
      </c>
      <c r="G56" s="96"/>
    </row>
    <row r="57" spans="1:11">
      <c r="A57" s="95">
        <v>4</v>
      </c>
      <c r="B57" s="302" t="s">
        <v>108</v>
      </c>
      <c r="C57" s="9">
        <v>15448</v>
      </c>
      <c r="D57" s="9">
        <v>12300</v>
      </c>
      <c r="E57" s="461">
        <v>94.4</v>
      </c>
      <c r="F57" s="41">
        <f t="shared" si="1"/>
        <v>125.59349593495935</v>
      </c>
      <c r="G57" s="96"/>
    </row>
    <row r="58" spans="1:11">
      <c r="A58" s="95">
        <v>5</v>
      </c>
      <c r="B58" s="302" t="s">
        <v>87</v>
      </c>
      <c r="C58" s="9">
        <v>13135</v>
      </c>
      <c r="D58" s="9">
        <v>11699</v>
      </c>
      <c r="E58" s="41">
        <v>99.3</v>
      </c>
      <c r="F58" s="230">
        <f t="shared" si="1"/>
        <v>112.27455338063082</v>
      </c>
      <c r="G58" s="96"/>
    </row>
    <row r="59" spans="1:11">
      <c r="A59" s="95">
        <v>6</v>
      </c>
      <c r="B59" s="302" t="s">
        <v>115</v>
      </c>
      <c r="C59" s="9">
        <v>11307</v>
      </c>
      <c r="D59" s="9">
        <v>12263</v>
      </c>
      <c r="E59" s="41">
        <v>96.4</v>
      </c>
      <c r="F59" s="41">
        <f t="shared" si="1"/>
        <v>92.204191470276442</v>
      </c>
      <c r="G59" s="96"/>
    </row>
    <row r="60" spans="1:11">
      <c r="A60" s="95">
        <v>7</v>
      </c>
      <c r="B60" s="302" t="s">
        <v>109</v>
      </c>
      <c r="C60" s="9">
        <v>9884</v>
      </c>
      <c r="D60" s="9">
        <v>11435</v>
      </c>
      <c r="E60" s="142">
        <v>99.2</v>
      </c>
      <c r="F60" s="41">
        <f t="shared" si="1"/>
        <v>86.436379536510714</v>
      </c>
      <c r="G60" s="96"/>
    </row>
    <row r="61" spans="1:11">
      <c r="A61" s="95">
        <v>8</v>
      </c>
      <c r="B61" s="302" t="s">
        <v>88</v>
      </c>
      <c r="C61" s="9">
        <v>9714</v>
      </c>
      <c r="D61" s="9">
        <v>13452</v>
      </c>
      <c r="E61" s="41">
        <v>96.4</v>
      </c>
      <c r="F61" s="41">
        <f t="shared" si="1"/>
        <v>72.212310437109721</v>
      </c>
      <c r="G61" s="96"/>
    </row>
    <row r="62" spans="1:11">
      <c r="A62" s="95">
        <v>9</v>
      </c>
      <c r="B62" s="302" t="s">
        <v>161</v>
      </c>
      <c r="C62" s="9">
        <v>7294</v>
      </c>
      <c r="D62" s="9">
        <v>7690</v>
      </c>
      <c r="E62" s="41">
        <v>91.9</v>
      </c>
      <c r="F62" s="41">
        <f t="shared" si="1"/>
        <v>94.850455136540972</v>
      </c>
      <c r="G62" s="96"/>
    </row>
    <row r="63" spans="1:11" ht="14.25" thickBot="1">
      <c r="A63" s="100">
        <v>10</v>
      </c>
      <c r="B63" s="302" t="s">
        <v>235</v>
      </c>
      <c r="C63" s="101">
        <v>3318</v>
      </c>
      <c r="D63" s="101">
        <v>1896</v>
      </c>
      <c r="E63" s="102">
        <v>93.6</v>
      </c>
      <c r="F63" s="41">
        <f t="shared" si="1"/>
        <v>175</v>
      </c>
      <c r="G63" s="104"/>
      <c r="H63" s="21"/>
    </row>
    <row r="64" spans="1:11" ht="14.25" thickBot="1">
      <c r="A64" s="80"/>
      <c r="B64" s="105" t="s">
        <v>62</v>
      </c>
      <c r="C64" s="106">
        <v>240598</v>
      </c>
      <c r="D64" s="106">
        <v>230657</v>
      </c>
      <c r="E64" s="107">
        <v>95.7</v>
      </c>
      <c r="F64" s="298">
        <f t="shared" si="1"/>
        <v>104.30986269655808</v>
      </c>
      <c r="G64" s="121">
        <v>52.7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I22" sqref="I22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221</v>
      </c>
      <c r="D21" s="74" t="s">
        <v>208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2" t="s">
        <v>114</v>
      </c>
      <c r="C22" s="9">
        <v>75421</v>
      </c>
      <c r="D22" s="9">
        <v>69815</v>
      </c>
      <c r="E22" s="41">
        <v>105.9</v>
      </c>
      <c r="F22" s="41">
        <f>SUM(C22/D22*100)</f>
        <v>108.02979302442168</v>
      </c>
      <c r="G22" s="96"/>
    </row>
    <row r="23" spans="1:11">
      <c r="A23" s="28">
        <v>2</v>
      </c>
      <c r="B23" s="302" t="s">
        <v>106</v>
      </c>
      <c r="C23" s="9">
        <v>36386</v>
      </c>
      <c r="D23" s="9">
        <v>36100</v>
      </c>
      <c r="E23" s="41">
        <v>96.5</v>
      </c>
      <c r="F23" s="41">
        <f t="shared" ref="F23:F32" si="0">SUM(C23/D23*100)</f>
        <v>100.79224376731301</v>
      </c>
      <c r="G23" s="96"/>
    </row>
    <row r="24" spans="1:11" ht="13.5" customHeight="1">
      <c r="A24" s="28">
        <v>3</v>
      </c>
      <c r="B24" s="302" t="s">
        <v>215</v>
      </c>
      <c r="C24" s="9">
        <v>34973</v>
      </c>
      <c r="D24" s="9">
        <v>43039</v>
      </c>
      <c r="E24" s="66">
        <v>81.2</v>
      </c>
      <c r="F24" s="41">
        <f t="shared" si="0"/>
        <v>81.258858244847701</v>
      </c>
      <c r="G24" s="96"/>
    </row>
    <row r="25" spans="1:11">
      <c r="A25" s="28">
        <v>4</v>
      </c>
      <c r="B25" s="302" t="s">
        <v>116</v>
      </c>
      <c r="C25" s="9">
        <v>26042</v>
      </c>
      <c r="D25" s="9">
        <v>25418</v>
      </c>
      <c r="E25" s="41">
        <v>99.9</v>
      </c>
      <c r="F25" s="41">
        <f t="shared" si="0"/>
        <v>102.45495318278385</v>
      </c>
      <c r="G25" s="96"/>
    </row>
    <row r="26" spans="1:11">
      <c r="A26" s="28">
        <v>5</v>
      </c>
      <c r="B26" s="302" t="s">
        <v>228</v>
      </c>
      <c r="C26" s="9">
        <v>22030</v>
      </c>
      <c r="D26" s="9">
        <v>35881</v>
      </c>
      <c r="E26" s="41">
        <v>84.6</v>
      </c>
      <c r="F26" s="41">
        <f t="shared" si="0"/>
        <v>61.397396951032576</v>
      </c>
      <c r="G26" s="96"/>
    </row>
    <row r="27" spans="1:11" ht="13.5" customHeight="1">
      <c r="A27" s="28">
        <v>6</v>
      </c>
      <c r="B27" s="302" t="s">
        <v>85</v>
      </c>
      <c r="C27" s="9">
        <v>22020</v>
      </c>
      <c r="D27" s="9">
        <v>14252</v>
      </c>
      <c r="E27" s="41">
        <v>116.2</v>
      </c>
      <c r="F27" s="41">
        <f t="shared" si="0"/>
        <v>154.50463092899241</v>
      </c>
      <c r="G27" s="96"/>
      <c r="K27" t="s">
        <v>197</v>
      </c>
    </row>
    <row r="28" spans="1:11" ht="13.5" customHeight="1">
      <c r="A28" s="28">
        <v>7</v>
      </c>
      <c r="B28" s="302" t="s">
        <v>88</v>
      </c>
      <c r="C28" s="9">
        <v>19821</v>
      </c>
      <c r="D28" s="9">
        <v>18721</v>
      </c>
      <c r="E28" s="451">
        <v>103.2</v>
      </c>
      <c r="F28" s="230">
        <f t="shared" si="0"/>
        <v>105.87575450029378</v>
      </c>
      <c r="G28" s="96"/>
    </row>
    <row r="29" spans="1:11">
      <c r="A29" s="28">
        <v>8</v>
      </c>
      <c r="B29" s="302" t="s">
        <v>154</v>
      </c>
      <c r="C29" s="9">
        <v>19773</v>
      </c>
      <c r="D29" s="9">
        <v>24480</v>
      </c>
      <c r="E29" s="41">
        <v>97.5</v>
      </c>
      <c r="F29" s="41">
        <f t="shared" si="0"/>
        <v>80.77205882352942</v>
      </c>
      <c r="G29" s="96"/>
    </row>
    <row r="30" spans="1:11">
      <c r="A30" s="28">
        <v>9</v>
      </c>
      <c r="B30" s="302" t="s">
        <v>110</v>
      </c>
      <c r="C30" s="9">
        <v>17794</v>
      </c>
      <c r="D30" s="9">
        <v>14584</v>
      </c>
      <c r="E30" s="41">
        <v>89.9</v>
      </c>
      <c r="F30" s="230">
        <f t="shared" si="0"/>
        <v>122.01042238069118</v>
      </c>
      <c r="G30" s="96"/>
    </row>
    <row r="31" spans="1:11" ht="14.25" thickBot="1">
      <c r="A31" s="108">
        <v>10</v>
      </c>
      <c r="B31" s="302" t="s">
        <v>87</v>
      </c>
      <c r="C31" s="101">
        <v>15916</v>
      </c>
      <c r="D31" s="101">
        <v>14708</v>
      </c>
      <c r="E31" s="102">
        <v>101.6</v>
      </c>
      <c r="F31" s="102">
        <f t="shared" si="0"/>
        <v>108.21321729670927</v>
      </c>
      <c r="G31" s="104"/>
    </row>
    <row r="32" spans="1:11" ht="14.25" thickBot="1">
      <c r="A32" s="80"/>
      <c r="B32" s="81" t="s">
        <v>64</v>
      </c>
      <c r="C32" s="82">
        <v>381490</v>
      </c>
      <c r="D32" s="82">
        <v>383711</v>
      </c>
      <c r="E32" s="85">
        <v>97</v>
      </c>
      <c r="F32" s="107">
        <f t="shared" si="0"/>
        <v>99.42117896020703</v>
      </c>
      <c r="G32" s="121">
        <v>45.6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221</v>
      </c>
      <c r="D53" s="74" t="s">
        <v>208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529" t="s">
        <v>88</v>
      </c>
      <c r="C54" s="9">
        <v>35504</v>
      </c>
      <c r="D54" s="9">
        <v>27745</v>
      </c>
      <c r="E54" s="109">
        <v>98.7</v>
      </c>
      <c r="F54" s="41">
        <f>SUM(C54/D54*100)</f>
        <v>127.96539917102182</v>
      </c>
      <c r="G54" s="96"/>
    </row>
    <row r="55" spans="1:8">
      <c r="A55" s="95">
        <v>2</v>
      </c>
      <c r="B55" s="7" t="s">
        <v>85</v>
      </c>
      <c r="C55" s="9">
        <v>8137</v>
      </c>
      <c r="D55" s="9">
        <v>3461</v>
      </c>
      <c r="E55" s="109">
        <v>82.2</v>
      </c>
      <c r="F55" s="41">
        <f t="shared" ref="F55:F64" si="1">SUM(C55/D55*100)</f>
        <v>235.10546084946546</v>
      </c>
      <c r="G55" s="96"/>
    </row>
    <row r="56" spans="1:8">
      <c r="A56" s="95">
        <v>3</v>
      </c>
      <c r="B56" s="302" t="s">
        <v>108</v>
      </c>
      <c r="C56" s="9">
        <v>4391</v>
      </c>
      <c r="D56" s="9">
        <v>799</v>
      </c>
      <c r="E56" s="109">
        <v>184.1</v>
      </c>
      <c r="F56" s="41">
        <f t="shared" si="1"/>
        <v>549.56195244055073</v>
      </c>
      <c r="G56" s="96"/>
    </row>
    <row r="57" spans="1:8">
      <c r="A57" s="95">
        <v>4</v>
      </c>
      <c r="B57" s="302" t="s">
        <v>114</v>
      </c>
      <c r="C57" s="9">
        <v>2515</v>
      </c>
      <c r="D57" s="9">
        <v>1086</v>
      </c>
      <c r="E57" s="109">
        <v>99.2</v>
      </c>
      <c r="F57" s="41">
        <f t="shared" si="1"/>
        <v>231.58379373848987</v>
      </c>
      <c r="G57" s="96"/>
      <c r="H57" s="63"/>
    </row>
    <row r="58" spans="1:8">
      <c r="A58" s="95">
        <v>5</v>
      </c>
      <c r="B58" s="302" t="s">
        <v>154</v>
      </c>
      <c r="C58" s="9">
        <v>1629</v>
      </c>
      <c r="D58" s="9">
        <v>1170</v>
      </c>
      <c r="E58" s="70">
        <v>119.1</v>
      </c>
      <c r="F58" s="41">
        <f t="shared" si="1"/>
        <v>139.23076923076923</v>
      </c>
      <c r="G58" s="96"/>
    </row>
    <row r="59" spans="1:8">
      <c r="A59" s="95">
        <v>6</v>
      </c>
      <c r="B59" s="302" t="s">
        <v>106</v>
      </c>
      <c r="C59" s="9">
        <v>1117</v>
      </c>
      <c r="D59" s="9">
        <v>995</v>
      </c>
      <c r="E59" s="109">
        <v>102</v>
      </c>
      <c r="F59" s="41">
        <f t="shared" si="1"/>
        <v>112.26130653266331</v>
      </c>
      <c r="G59" s="96"/>
    </row>
    <row r="60" spans="1:8">
      <c r="A60" s="95">
        <v>7</v>
      </c>
      <c r="B60" s="302" t="s">
        <v>214</v>
      </c>
      <c r="C60" s="9">
        <v>693</v>
      </c>
      <c r="D60" s="9">
        <v>416</v>
      </c>
      <c r="E60" s="109">
        <v>105</v>
      </c>
      <c r="F60" s="41">
        <f t="shared" si="1"/>
        <v>166.58653846153845</v>
      </c>
      <c r="G60" s="96"/>
    </row>
    <row r="61" spans="1:8">
      <c r="A61" s="95">
        <v>8</v>
      </c>
      <c r="B61" s="302" t="s">
        <v>116</v>
      </c>
      <c r="C61" s="9">
        <v>671</v>
      </c>
      <c r="D61" s="9">
        <v>1477</v>
      </c>
      <c r="E61" s="109">
        <v>110.2</v>
      </c>
      <c r="F61" s="41">
        <f t="shared" si="1"/>
        <v>45.429925524712253</v>
      </c>
      <c r="G61" s="96"/>
    </row>
    <row r="62" spans="1:8">
      <c r="A62" s="95">
        <v>9</v>
      </c>
      <c r="B62" s="302" t="s">
        <v>115</v>
      </c>
      <c r="C62" s="9">
        <v>642</v>
      </c>
      <c r="D62" s="9">
        <v>1976</v>
      </c>
      <c r="E62" s="109">
        <v>87.8</v>
      </c>
      <c r="F62" s="230">
        <f t="shared" si="1"/>
        <v>32.48987854251012</v>
      </c>
      <c r="G62" s="96"/>
    </row>
    <row r="63" spans="1:8" ht="14.25" thickBot="1">
      <c r="A63" s="97">
        <v>10</v>
      </c>
      <c r="B63" s="302" t="s">
        <v>109</v>
      </c>
      <c r="C63" s="98">
        <v>602</v>
      </c>
      <c r="D63" s="98">
        <v>515</v>
      </c>
      <c r="E63" s="110">
        <v>103.3</v>
      </c>
      <c r="F63" s="41">
        <f t="shared" si="1"/>
        <v>116.89320388349516</v>
      </c>
      <c r="G63" s="99"/>
    </row>
    <row r="64" spans="1:8" ht="14.25" thickBot="1">
      <c r="A64" s="80"/>
      <c r="B64" s="81" t="s">
        <v>60</v>
      </c>
      <c r="C64" s="82">
        <v>57640</v>
      </c>
      <c r="D64" s="82">
        <v>41584</v>
      </c>
      <c r="E64" s="83">
        <v>100.3</v>
      </c>
      <c r="F64" s="107">
        <f t="shared" si="1"/>
        <v>138.61100423239708</v>
      </c>
      <c r="G64" s="121">
        <v>127.5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J59" sqref="J59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221</v>
      </c>
      <c r="D20" s="74" t="s">
        <v>208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2" t="s">
        <v>116</v>
      </c>
      <c r="C21" s="9">
        <v>31422</v>
      </c>
      <c r="D21" s="9">
        <v>30111</v>
      </c>
      <c r="E21" s="109">
        <v>83.5</v>
      </c>
      <c r="F21" s="41">
        <f t="shared" ref="F21:F31" si="0">SUM(C21/D21*100)</f>
        <v>104.35389060476238</v>
      </c>
      <c r="G21" s="96"/>
    </row>
    <row r="22" spans="1:7">
      <c r="A22" s="95">
        <v>2</v>
      </c>
      <c r="B22" s="302" t="s">
        <v>108</v>
      </c>
      <c r="C22" s="9">
        <v>21228</v>
      </c>
      <c r="D22" s="9">
        <v>17278</v>
      </c>
      <c r="E22" s="109">
        <v>117.2</v>
      </c>
      <c r="F22" s="41">
        <f t="shared" si="0"/>
        <v>122.8614422965621</v>
      </c>
      <c r="G22" s="96"/>
    </row>
    <row r="23" spans="1:7" ht="13.5" customHeight="1">
      <c r="A23" s="95">
        <v>3</v>
      </c>
      <c r="B23" s="302" t="s">
        <v>188</v>
      </c>
      <c r="C23" s="9">
        <v>16918</v>
      </c>
      <c r="D23" s="9">
        <v>16865</v>
      </c>
      <c r="E23" s="109">
        <v>101.7</v>
      </c>
      <c r="F23" s="41">
        <f t="shared" si="0"/>
        <v>100.31426030240142</v>
      </c>
      <c r="G23" s="96"/>
    </row>
    <row r="24" spans="1:7" ht="13.5" customHeight="1">
      <c r="A24" s="95">
        <v>4</v>
      </c>
      <c r="B24" s="302" t="s">
        <v>106</v>
      </c>
      <c r="C24" s="9">
        <v>14418</v>
      </c>
      <c r="D24" s="9">
        <v>15322</v>
      </c>
      <c r="E24" s="109">
        <v>98.8</v>
      </c>
      <c r="F24" s="41">
        <f t="shared" si="0"/>
        <v>94.099986946873784</v>
      </c>
      <c r="G24" s="96"/>
    </row>
    <row r="25" spans="1:7" ht="13.5" customHeight="1">
      <c r="A25" s="95">
        <v>5</v>
      </c>
      <c r="B25" s="302" t="s">
        <v>110</v>
      </c>
      <c r="C25" s="9">
        <v>8346</v>
      </c>
      <c r="D25" s="9">
        <v>7661</v>
      </c>
      <c r="E25" s="109">
        <v>98.2</v>
      </c>
      <c r="F25" s="41">
        <f t="shared" si="0"/>
        <v>108.94139146325546</v>
      </c>
      <c r="G25" s="96"/>
    </row>
    <row r="26" spans="1:7" ht="13.5" customHeight="1">
      <c r="A26" s="95">
        <v>6</v>
      </c>
      <c r="B26" s="302" t="s">
        <v>109</v>
      </c>
      <c r="C26" s="9">
        <v>7900</v>
      </c>
      <c r="D26" s="9">
        <v>7387</v>
      </c>
      <c r="E26" s="109">
        <v>94.8</v>
      </c>
      <c r="F26" s="230">
        <f t="shared" si="0"/>
        <v>106.944632462434</v>
      </c>
      <c r="G26" s="96"/>
    </row>
    <row r="27" spans="1:7" ht="13.5" customHeight="1">
      <c r="A27" s="95">
        <v>7</v>
      </c>
      <c r="B27" s="302" t="s">
        <v>161</v>
      </c>
      <c r="C27" s="9">
        <v>5005</v>
      </c>
      <c r="D27" s="9">
        <v>3985</v>
      </c>
      <c r="E27" s="109">
        <v>122.5</v>
      </c>
      <c r="F27" s="230">
        <f t="shared" si="0"/>
        <v>125.59598494353827</v>
      </c>
      <c r="G27" s="96"/>
    </row>
    <row r="28" spans="1:7" ht="13.5" customHeight="1">
      <c r="A28" s="95">
        <v>8</v>
      </c>
      <c r="B28" s="302" t="s">
        <v>115</v>
      </c>
      <c r="C28" s="9">
        <v>4952</v>
      </c>
      <c r="D28" s="9">
        <v>4319</v>
      </c>
      <c r="E28" s="109">
        <v>114.4</v>
      </c>
      <c r="F28" s="41">
        <f t="shared" si="0"/>
        <v>114.65617040981708</v>
      </c>
      <c r="G28" s="96"/>
    </row>
    <row r="29" spans="1:7" ht="13.5" customHeight="1">
      <c r="A29" s="95">
        <v>9</v>
      </c>
      <c r="B29" s="302" t="s">
        <v>87</v>
      </c>
      <c r="C29" s="111">
        <v>4189</v>
      </c>
      <c r="D29" s="101">
        <v>5005</v>
      </c>
      <c r="E29" s="112">
        <v>113.7</v>
      </c>
      <c r="F29" s="41">
        <f t="shared" si="0"/>
        <v>83.696303696303701</v>
      </c>
      <c r="G29" s="96"/>
    </row>
    <row r="30" spans="1:7" ht="13.5" customHeight="1" thickBot="1">
      <c r="A30" s="100">
        <v>10</v>
      </c>
      <c r="B30" s="302" t="s">
        <v>111</v>
      </c>
      <c r="C30" s="101">
        <v>3637</v>
      </c>
      <c r="D30" s="101">
        <v>2755</v>
      </c>
      <c r="E30" s="112">
        <v>99.9</v>
      </c>
      <c r="F30" s="230">
        <f t="shared" si="0"/>
        <v>132.01451905626135</v>
      </c>
      <c r="G30" s="104"/>
    </row>
    <row r="31" spans="1:7" ht="13.5" customHeight="1" thickBot="1">
      <c r="A31" s="80"/>
      <c r="B31" s="81" t="s">
        <v>66</v>
      </c>
      <c r="C31" s="82">
        <v>134215</v>
      </c>
      <c r="D31" s="82">
        <v>127155</v>
      </c>
      <c r="E31" s="83">
        <v>99.8</v>
      </c>
      <c r="F31" s="107">
        <f t="shared" si="0"/>
        <v>105.55227871495418</v>
      </c>
      <c r="G31" s="121">
        <v>85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221</v>
      </c>
      <c r="D53" s="74" t="s">
        <v>208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302" t="s">
        <v>87</v>
      </c>
      <c r="C54" s="6">
        <v>84051</v>
      </c>
      <c r="D54" s="9">
        <v>58798</v>
      </c>
      <c r="E54" s="41">
        <v>81.2</v>
      </c>
      <c r="F54" s="41">
        <f t="shared" ref="F54:F64" si="1">SUM(C54/D54*100)</f>
        <v>142.94873975305282</v>
      </c>
      <c r="G54" s="96"/>
    </row>
    <row r="55" spans="1:7">
      <c r="A55" s="95">
        <v>2</v>
      </c>
      <c r="B55" s="302" t="s">
        <v>111</v>
      </c>
      <c r="C55" s="6">
        <v>27795</v>
      </c>
      <c r="D55" s="9">
        <v>27625</v>
      </c>
      <c r="E55" s="41">
        <v>101.7</v>
      </c>
      <c r="F55" s="41">
        <f t="shared" si="1"/>
        <v>100.61538461538461</v>
      </c>
      <c r="G55" s="96"/>
    </row>
    <row r="56" spans="1:7">
      <c r="A56" s="95">
        <v>3</v>
      </c>
      <c r="B56" s="302" t="s">
        <v>106</v>
      </c>
      <c r="C56" s="6">
        <v>23655</v>
      </c>
      <c r="D56" s="9">
        <v>30339</v>
      </c>
      <c r="E56" s="461">
        <v>97.2</v>
      </c>
      <c r="F56" s="41">
        <f t="shared" si="1"/>
        <v>77.968950855334711</v>
      </c>
      <c r="G56" s="96"/>
    </row>
    <row r="57" spans="1:7">
      <c r="A57" s="95">
        <v>4</v>
      </c>
      <c r="B57" s="302" t="s">
        <v>88</v>
      </c>
      <c r="C57" s="6">
        <v>23482</v>
      </c>
      <c r="D57" s="6">
        <v>20447</v>
      </c>
      <c r="E57" s="41">
        <v>100.1</v>
      </c>
      <c r="F57" s="41">
        <f t="shared" si="1"/>
        <v>114.84325328899105</v>
      </c>
      <c r="G57" s="96"/>
    </row>
    <row r="58" spans="1:7">
      <c r="A58" s="95">
        <v>5</v>
      </c>
      <c r="B58" s="302" t="s">
        <v>154</v>
      </c>
      <c r="C58" s="6">
        <v>21378</v>
      </c>
      <c r="D58" s="9">
        <v>20079</v>
      </c>
      <c r="E58" s="41">
        <v>101</v>
      </c>
      <c r="F58" s="41">
        <f t="shared" si="1"/>
        <v>106.46944568952637</v>
      </c>
      <c r="G58" s="96"/>
    </row>
    <row r="59" spans="1:7">
      <c r="A59" s="95">
        <v>6</v>
      </c>
      <c r="B59" s="302" t="s">
        <v>109</v>
      </c>
      <c r="C59" s="6">
        <v>19206</v>
      </c>
      <c r="D59" s="9">
        <v>16604</v>
      </c>
      <c r="E59" s="41">
        <v>105.8</v>
      </c>
      <c r="F59" s="41">
        <f t="shared" si="1"/>
        <v>115.67092266923633</v>
      </c>
      <c r="G59" s="96"/>
    </row>
    <row r="60" spans="1:7">
      <c r="A60" s="95">
        <v>7</v>
      </c>
      <c r="B60" s="302" t="s">
        <v>153</v>
      </c>
      <c r="C60" s="6">
        <v>15678</v>
      </c>
      <c r="D60" s="9">
        <v>11306</v>
      </c>
      <c r="E60" s="41">
        <v>109.3</v>
      </c>
      <c r="F60" s="41">
        <f t="shared" si="1"/>
        <v>138.6697328851937</v>
      </c>
      <c r="G60" s="96"/>
    </row>
    <row r="61" spans="1:7">
      <c r="A61" s="95">
        <v>8</v>
      </c>
      <c r="B61" s="302" t="s">
        <v>85</v>
      </c>
      <c r="C61" s="6">
        <v>13617</v>
      </c>
      <c r="D61" s="9">
        <v>11711</v>
      </c>
      <c r="E61" s="41">
        <v>98.5</v>
      </c>
      <c r="F61" s="41">
        <f t="shared" si="1"/>
        <v>116.27529672957048</v>
      </c>
      <c r="G61" s="96"/>
    </row>
    <row r="62" spans="1:7">
      <c r="A62" s="95">
        <v>9</v>
      </c>
      <c r="B62" s="302" t="s">
        <v>115</v>
      </c>
      <c r="C62" s="111">
        <v>13271</v>
      </c>
      <c r="D62" s="101">
        <v>14809</v>
      </c>
      <c r="E62" s="102">
        <v>95.8</v>
      </c>
      <c r="F62" s="41">
        <f t="shared" si="1"/>
        <v>89.614423661287063</v>
      </c>
      <c r="G62" s="96"/>
    </row>
    <row r="63" spans="1:7" ht="14.25" thickBot="1">
      <c r="A63" s="100">
        <v>10</v>
      </c>
      <c r="B63" s="302" t="s">
        <v>219</v>
      </c>
      <c r="C63" s="111">
        <v>9465</v>
      </c>
      <c r="D63" s="101">
        <v>9489</v>
      </c>
      <c r="E63" s="102">
        <v>98.8</v>
      </c>
      <c r="F63" s="102">
        <f t="shared" si="1"/>
        <v>99.747075561176104</v>
      </c>
      <c r="G63" s="104"/>
    </row>
    <row r="64" spans="1:7" ht="14.25" thickBot="1">
      <c r="A64" s="80"/>
      <c r="B64" s="81" t="s">
        <v>62</v>
      </c>
      <c r="C64" s="82">
        <v>301462</v>
      </c>
      <c r="D64" s="82">
        <v>267488</v>
      </c>
      <c r="E64" s="85">
        <v>95.4</v>
      </c>
      <c r="F64" s="107">
        <f t="shared" si="1"/>
        <v>112.70113051800455</v>
      </c>
      <c r="G64" s="121">
        <v>77.900000000000006</v>
      </c>
    </row>
    <row r="65" spans="4:9">
      <c r="D65" s="537"/>
    </row>
    <row r="68" spans="4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J71" sqref="J71"/>
    </sheetView>
  </sheetViews>
  <sheetFormatPr defaultRowHeight="13.5"/>
  <cols>
    <col min="1" max="1" width="9.375" style="313" customWidth="1"/>
    <col min="2" max="2" width="6.625" style="313" customWidth="1"/>
    <col min="3" max="3" width="6.875" style="313" customWidth="1"/>
    <col min="4" max="4" width="6.125" style="313" customWidth="1"/>
    <col min="5" max="5" width="6.625" style="313" customWidth="1"/>
    <col min="6" max="13" width="6.125" style="313" customWidth="1"/>
    <col min="14" max="14" width="8.625" style="313" customWidth="1"/>
    <col min="15" max="15" width="8.375" style="313" customWidth="1"/>
    <col min="16" max="16" width="5" style="313" customWidth="1"/>
    <col min="17" max="17" width="11.25" style="212" customWidth="1"/>
    <col min="18" max="18" width="12.5" style="313" customWidth="1"/>
    <col min="19" max="26" width="7.625" style="313" customWidth="1"/>
    <col min="27" max="16384" width="9" style="313"/>
  </cols>
  <sheetData>
    <row r="6" spans="1:17">
      <c r="Q6" s="418"/>
    </row>
    <row r="10" spans="1:17">
      <c r="O10" s="275"/>
    </row>
    <row r="15" spans="1:17" ht="12.75" customHeight="1"/>
    <row r="16" spans="1:17" ht="11.1" customHeight="1">
      <c r="A16" s="16"/>
      <c r="B16" s="209" t="s">
        <v>102</v>
      </c>
      <c r="C16" s="209" t="s">
        <v>103</v>
      </c>
      <c r="D16" s="209" t="s">
        <v>104</v>
      </c>
      <c r="E16" s="209" t="s">
        <v>93</v>
      </c>
      <c r="F16" s="209" t="s">
        <v>94</v>
      </c>
      <c r="G16" s="209" t="s">
        <v>95</v>
      </c>
      <c r="H16" s="209" t="s">
        <v>96</v>
      </c>
      <c r="I16" s="209" t="s">
        <v>97</v>
      </c>
      <c r="J16" s="209" t="s">
        <v>98</v>
      </c>
      <c r="K16" s="209" t="s">
        <v>99</v>
      </c>
      <c r="L16" s="209" t="s">
        <v>100</v>
      </c>
      <c r="M16" s="281" t="s">
        <v>101</v>
      </c>
      <c r="N16" s="283" t="s">
        <v>147</v>
      </c>
      <c r="O16" s="209" t="s">
        <v>149</v>
      </c>
    </row>
    <row r="17" spans="1:27" ht="11.1" customHeight="1">
      <c r="A17" s="10" t="s">
        <v>193</v>
      </c>
      <c r="B17" s="206">
        <v>55.9</v>
      </c>
      <c r="C17" s="206">
        <v>51.2</v>
      </c>
      <c r="D17" s="206">
        <v>69.599999999999994</v>
      </c>
      <c r="E17" s="206">
        <v>75</v>
      </c>
      <c r="F17" s="206">
        <v>69</v>
      </c>
      <c r="G17" s="206">
        <v>73.8</v>
      </c>
      <c r="H17" s="206">
        <v>72.400000000000006</v>
      </c>
      <c r="I17" s="206">
        <v>71.8</v>
      </c>
      <c r="J17" s="206">
        <v>69.3</v>
      </c>
      <c r="K17" s="206">
        <v>71.099999999999994</v>
      </c>
      <c r="L17" s="206">
        <v>59.4</v>
      </c>
      <c r="M17" s="207">
        <v>58.7</v>
      </c>
      <c r="N17" s="285">
        <f>SUM(B17:M17)</f>
        <v>797.19999999999993</v>
      </c>
      <c r="O17" s="284">
        <v>100.1</v>
      </c>
      <c r="P17" s="200"/>
      <c r="Q17" s="286"/>
      <c r="R17" s="287"/>
      <c r="S17" s="287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>
      <c r="A18" s="10" t="s">
        <v>198</v>
      </c>
      <c r="B18" s="206">
        <v>49.3</v>
      </c>
      <c r="C18" s="206">
        <v>64.900000000000006</v>
      </c>
      <c r="D18" s="206">
        <v>65.8</v>
      </c>
      <c r="E18" s="206">
        <v>72.599999999999994</v>
      </c>
      <c r="F18" s="206">
        <v>63.4</v>
      </c>
      <c r="G18" s="206">
        <v>66.2</v>
      </c>
      <c r="H18" s="208">
        <v>68</v>
      </c>
      <c r="I18" s="206">
        <v>72.900000000000006</v>
      </c>
      <c r="J18" s="206">
        <v>69.599999999999994</v>
      </c>
      <c r="K18" s="206">
        <v>66.400000000000006</v>
      </c>
      <c r="L18" s="206">
        <v>65.099999999999994</v>
      </c>
      <c r="M18" s="207">
        <v>62.1</v>
      </c>
      <c r="N18" s="285">
        <f>SUM(B18:M18)</f>
        <v>786.30000000000007</v>
      </c>
      <c r="O18" s="284">
        <f t="shared" ref="O18:O20" si="0">ROUND(N18/N17*100,1)</f>
        <v>98.6</v>
      </c>
      <c r="P18" s="200"/>
      <c r="Q18" s="287"/>
      <c r="R18" s="287"/>
      <c r="S18" s="287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>
      <c r="A19" s="10" t="s">
        <v>205</v>
      </c>
      <c r="B19" s="206">
        <v>63.2</v>
      </c>
      <c r="C19" s="206">
        <v>70</v>
      </c>
      <c r="D19" s="206">
        <v>71.900000000000006</v>
      </c>
      <c r="E19" s="206">
        <v>79.599999999999994</v>
      </c>
      <c r="F19" s="206">
        <v>76.7</v>
      </c>
      <c r="G19" s="206">
        <v>86</v>
      </c>
      <c r="H19" s="208">
        <v>86.4</v>
      </c>
      <c r="I19" s="206">
        <v>75.400000000000006</v>
      </c>
      <c r="J19" s="206">
        <v>75.400000000000006</v>
      </c>
      <c r="K19" s="206">
        <v>78.400000000000006</v>
      </c>
      <c r="L19" s="206">
        <v>67.5</v>
      </c>
      <c r="M19" s="207">
        <v>73.099999999999994</v>
      </c>
      <c r="N19" s="285">
        <f>SUM(B19:M19)</f>
        <v>903.59999999999991</v>
      </c>
      <c r="O19" s="284">
        <f t="shared" si="0"/>
        <v>114.9</v>
      </c>
      <c r="P19" s="200"/>
      <c r="Q19" s="222"/>
      <c r="R19" s="287"/>
      <c r="S19" s="287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>
      <c r="A20" s="10" t="s">
        <v>208</v>
      </c>
      <c r="B20" s="206">
        <v>61.5</v>
      </c>
      <c r="C20" s="206">
        <v>79.400000000000006</v>
      </c>
      <c r="D20" s="206">
        <v>78.3</v>
      </c>
      <c r="E20" s="206">
        <v>80.8</v>
      </c>
      <c r="F20" s="206">
        <v>75.5</v>
      </c>
      <c r="G20" s="206">
        <v>87.5</v>
      </c>
      <c r="H20" s="208">
        <v>76.400000000000006</v>
      </c>
      <c r="I20" s="206">
        <v>81.5</v>
      </c>
      <c r="J20" s="206">
        <v>93.4</v>
      </c>
      <c r="K20" s="206">
        <v>68.2</v>
      </c>
      <c r="L20" s="206">
        <v>78</v>
      </c>
      <c r="M20" s="207">
        <v>73.099999999999994</v>
      </c>
      <c r="N20" s="285">
        <f>SUM(B20:M20)</f>
        <v>933.6</v>
      </c>
      <c r="O20" s="284">
        <f t="shared" si="0"/>
        <v>103.3</v>
      </c>
      <c r="P20" s="200"/>
      <c r="Q20" s="222"/>
      <c r="R20" s="287"/>
      <c r="S20" s="287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>
      <c r="A21" s="10" t="s">
        <v>218</v>
      </c>
      <c r="B21" s="206">
        <v>67.599999999999994</v>
      </c>
      <c r="C21" s="206">
        <v>77.900000000000006</v>
      </c>
      <c r="D21" s="206">
        <v>84.6</v>
      </c>
      <c r="E21" s="206">
        <v>82.2</v>
      </c>
      <c r="F21" s="206">
        <v>73.400000000000006</v>
      </c>
      <c r="G21" s="206">
        <v>80.5</v>
      </c>
      <c r="H21" s="208">
        <v>83.7</v>
      </c>
      <c r="I21" s="206">
        <v>78.400000000000006</v>
      </c>
      <c r="J21" s="206">
        <v>74.3</v>
      </c>
      <c r="K21" s="206"/>
      <c r="L21" s="206"/>
      <c r="M21" s="207"/>
      <c r="N21" s="285"/>
      <c r="O21" s="284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>
      <c r="O28" s="214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09" t="s">
        <v>102</v>
      </c>
      <c r="C41" s="209" t="s">
        <v>103</v>
      </c>
      <c r="D41" s="209" t="s">
        <v>104</v>
      </c>
      <c r="E41" s="209" t="s">
        <v>93</v>
      </c>
      <c r="F41" s="209" t="s">
        <v>94</v>
      </c>
      <c r="G41" s="209" t="s">
        <v>95</v>
      </c>
      <c r="H41" s="209" t="s">
        <v>96</v>
      </c>
      <c r="I41" s="209" t="s">
        <v>97</v>
      </c>
      <c r="J41" s="209" t="s">
        <v>98</v>
      </c>
      <c r="K41" s="209" t="s">
        <v>99</v>
      </c>
      <c r="L41" s="209" t="s">
        <v>100</v>
      </c>
      <c r="M41" s="281" t="s">
        <v>101</v>
      </c>
      <c r="N41" s="283" t="s">
        <v>148</v>
      </c>
      <c r="O41" s="209" t="s">
        <v>149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193</v>
      </c>
      <c r="B42" s="215">
        <v>77.5</v>
      </c>
      <c r="C42" s="215">
        <v>73</v>
      </c>
      <c r="D42" s="215">
        <v>75.400000000000006</v>
      </c>
      <c r="E42" s="215">
        <v>84.5</v>
      </c>
      <c r="F42" s="215">
        <v>86.8</v>
      </c>
      <c r="G42" s="215">
        <v>88.4</v>
      </c>
      <c r="H42" s="215">
        <v>86.3</v>
      </c>
      <c r="I42" s="215">
        <v>82.4</v>
      </c>
      <c r="J42" s="215">
        <v>83.7</v>
      </c>
      <c r="K42" s="215">
        <v>87.4</v>
      </c>
      <c r="L42" s="215">
        <v>84.9</v>
      </c>
      <c r="M42" s="282">
        <v>79.099999999999994</v>
      </c>
      <c r="N42" s="289">
        <f>SUM(B42:M42)/12</f>
        <v>82.45</v>
      </c>
      <c r="O42" s="284">
        <v>95.5</v>
      </c>
      <c r="P42" s="200"/>
      <c r="Q42" s="388"/>
      <c r="R42" s="388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>
      <c r="A43" s="10" t="s">
        <v>198</v>
      </c>
      <c r="B43" s="215">
        <v>77.599999999999994</v>
      </c>
      <c r="C43" s="215">
        <v>82.9</v>
      </c>
      <c r="D43" s="215">
        <v>83.6</v>
      </c>
      <c r="E43" s="215">
        <v>80.900000000000006</v>
      </c>
      <c r="F43" s="215">
        <v>84.6</v>
      </c>
      <c r="G43" s="215">
        <v>85.1</v>
      </c>
      <c r="H43" s="215">
        <v>86.3</v>
      </c>
      <c r="I43" s="215">
        <v>93.5</v>
      </c>
      <c r="J43" s="215">
        <v>91</v>
      </c>
      <c r="K43" s="215">
        <v>88.9</v>
      </c>
      <c r="L43" s="215">
        <v>82.8</v>
      </c>
      <c r="M43" s="282">
        <v>75.900000000000006</v>
      </c>
      <c r="N43" s="289">
        <f>SUM(B43:M43)/12</f>
        <v>84.424999999999997</v>
      </c>
      <c r="O43" s="284">
        <f>ROUND(N43/N42*100,1)</f>
        <v>102.4</v>
      </c>
      <c r="P43" s="200"/>
      <c r="Q43" s="388"/>
      <c r="R43" s="388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>
      <c r="A44" s="10" t="s">
        <v>205</v>
      </c>
      <c r="B44" s="215">
        <v>81.900000000000006</v>
      </c>
      <c r="C44" s="215">
        <v>83.2</v>
      </c>
      <c r="D44" s="215">
        <v>80.2</v>
      </c>
      <c r="E44" s="215">
        <v>83.3</v>
      </c>
      <c r="F44" s="215">
        <v>82.7</v>
      </c>
      <c r="G44" s="215">
        <v>84.9</v>
      </c>
      <c r="H44" s="215">
        <v>86.3</v>
      </c>
      <c r="I44" s="215">
        <v>86</v>
      </c>
      <c r="J44" s="215">
        <v>84.8</v>
      </c>
      <c r="K44" s="215">
        <v>89.3</v>
      </c>
      <c r="L44" s="215">
        <v>83.9</v>
      </c>
      <c r="M44" s="282">
        <v>78.099999999999994</v>
      </c>
      <c r="N44" s="289">
        <f>SUM(B44:M44)/12</f>
        <v>83.716666666666654</v>
      </c>
      <c r="O44" s="284">
        <f t="shared" ref="O44:O45" si="1">ROUND(N44/N43*100,1)</f>
        <v>99.2</v>
      </c>
      <c r="P44" s="200"/>
      <c r="Q44" s="388"/>
      <c r="R44" s="388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>
      <c r="A45" s="10" t="s">
        <v>208</v>
      </c>
      <c r="B45" s="215">
        <v>79.8</v>
      </c>
      <c r="C45" s="215">
        <v>86.7</v>
      </c>
      <c r="D45" s="215">
        <v>87.5</v>
      </c>
      <c r="E45" s="215">
        <v>89.9</v>
      </c>
      <c r="F45" s="215">
        <v>91.4</v>
      </c>
      <c r="G45" s="215">
        <v>93.2</v>
      </c>
      <c r="H45" s="215">
        <v>87.8</v>
      </c>
      <c r="I45" s="215">
        <v>85.7</v>
      </c>
      <c r="J45" s="215">
        <v>93.5</v>
      </c>
      <c r="K45" s="215">
        <v>78.5</v>
      </c>
      <c r="L45" s="215">
        <v>81.599999999999994</v>
      </c>
      <c r="M45" s="282">
        <v>78.3</v>
      </c>
      <c r="N45" s="289">
        <f>SUM(B45:M45)/12</f>
        <v>86.158333333333346</v>
      </c>
      <c r="O45" s="284">
        <f t="shared" si="1"/>
        <v>102.9</v>
      </c>
      <c r="P45" s="200"/>
      <c r="Q45" s="388"/>
      <c r="R45" s="388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>
      <c r="A46" s="10" t="s">
        <v>216</v>
      </c>
      <c r="B46" s="215">
        <v>80.8</v>
      </c>
      <c r="C46" s="215">
        <v>86.3</v>
      </c>
      <c r="D46" s="215">
        <v>91.5</v>
      </c>
      <c r="E46" s="215">
        <v>87</v>
      </c>
      <c r="F46" s="215">
        <v>86.6</v>
      </c>
      <c r="G46" s="215">
        <v>91.7</v>
      </c>
      <c r="H46" s="215">
        <v>91.2</v>
      </c>
      <c r="I46" s="215">
        <v>93.3</v>
      </c>
      <c r="J46" s="215">
        <v>88.1</v>
      </c>
      <c r="K46" s="215"/>
      <c r="L46" s="215"/>
      <c r="M46" s="282"/>
      <c r="N46" s="289"/>
      <c r="O46" s="284"/>
      <c r="P46" s="200"/>
      <c r="Q46" s="388"/>
      <c r="R46" s="388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09" t="s">
        <v>102</v>
      </c>
      <c r="C65" s="209" t="s">
        <v>103</v>
      </c>
      <c r="D65" s="209" t="s">
        <v>104</v>
      </c>
      <c r="E65" s="209" t="s">
        <v>93</v>
      </c>
      <c r="F65" s="209" t="s">
        <v>94</v>
      </c>
      <c r="G65" s="209" t="s">
        <v>95</v>
      </c>
      <c r="H65" s="209" t="s">
        <v>96</v>
      </c>
      <c r="I65" s="209" t="s">
        <v>97</v>
      </c>
      <c r="J65" s="209" t="s">
        <v>98</v>
      </c>
      <c r="K65" s="209" t="s">
        <v>99</v>
      </c>
      <c r="L65" s="209" t="s">
        <v>100</v>
      </c>
      <c r="M65" s="281" t="s">
        <v>101</v>
      </c>
      <c r="N65" s="283" t="s">
        <v>148</v>
      </c>
      <c r="O65" s="392" t="s">
        <v>149</v>
      </c>
    </row>
    <row r="66" spans="1:26" ht="11.1" customHeight="1">
      <c r="A66" s="10" t="s">
        <v>193</v>
      </c>
      <c r="B66" s="206">
        <v>71.8</v>
      </c>
      <c r="C66" s="206">
        <v>71</v>
      </c>
      <c r="D66" s="206">
        <v>92.1</v>
      </c>
      <c r="E66" s="206">
        <v>88</v>
      </c>
      <c r="F66" s="206">
        <v>79.2</v>
      </c>
      <c r="G66" s="206">
        <v>83.3</v>
      </c>
      <c r="H66" s="206">
        <v>84.1</v>
      </c>
      <c r="I66" s="206">
        <v>87.4</v>
      </c>
      <c r="J66" s="206">
        <v>82.6</v>
      </c>
      <c r="K66" s="206">
        <v>80.900000000000006</v>
      </c>
      <c r="L66" s="206">
        <v>70.3</v>
      </c>
      <c r="M66" s="207">
        <v>75</v>
      </c>
      <c r="N66" s="288">
        <f>SUM(B66:M66)/12</f>
        <v>80.474999999999994</v>
      </c>
      <c r="O66" s="391">
        <v>104.3</v>
      </c>
      <c r="P66" s="23"/>
      <c r="Q66" s="390"/>
      <c r="R66" s="390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198</v>
      </c>
      <c r="B67" s="206">
        <v>63.9</v>
      </c>
      <c r="C67" s="206">
        <v>77.5</v>
      </c>
      <c r="D67" s="206">
        <v>78.599999999999994</v>
      </c>
      <c r="E67" s="206">
        <v>89.9</v>
      </c>
      <c r="F67" s="206">
        <v>74.400000000000006</v>
      </c>
      <c r="G67" s="206">
        <v>77.8</v>
      </c>
      <c r="H67" s="206">
        <v>78.599999999999994</v>
      </c>
      <c r="I67" s="206">
        <v>77</v>
      </c>
      <c r="J67" s="206">
        <v>76.900000000000006</v>
      </c>
      <c r="K67" s="206">
        <v>74.900000000000006</v>
      </c>
      <c r="L67" s="206">
        <v>79.400000000000006</v>
      </c>
      <c r="M67" s="207">
        <v>82.7</v>
      </c>
      <c r="N67" s="288">
        <f>SUM(B67:M67)/12</f>
        <v>77.633333333333326</v>
      </c>
      <c r="O67" s="391">
        <f>ROUND(N67/N66*100,1)</f>
        <v>96.5</v>
      </c>
      <c r="P67" s="23"/>
      <c r="Q67" s="483"/>
      <c r="R67" s="483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205</v>
      </c>
      <c r="B68" s="206">
        <v>76.3</v>
      </c>
      <c r="C68" s="206">
        <v>84</v>
      </c>
      <c r="D68" s="206">
        <v>89.9</v>
      </c>
      <c r="E68" s="206">
        <v>95.5</v>
      </c>
      <c r="F68" s="206">
        <v>92.8</v>
      </c>
      <c r="G68" s="206">
        <v>101.3</v>
      </c>
      <c r="H68" s="206">
        <v>100.1</v>
      </c>
      <c r="I68" s="206">
        <v>87.6</v>
      </c>
      <c r="J68" s="206">
        <v>89</v>
      </c>
      <c r="K68" s="206">
        <v>87.4</v>
      </c>
      <c r="L68" s="206">
        <v>81</v>
      </c>
      <c r="M68" s="207">
        <v>93.7</v>
      </c>
      <c r="N68" s="288">
        <f>SUM(B68:M68)/12</f>
        <v>89.88333333333334</v>
      </c>
      <c r="O68" s="284">
        <f t="shared" ref="O68:O69" si="2">ROUND(N68/N67*100,1)</f>
        <v>115.8</v>
      </c>
      <c r="P68" s="23"/>
      <c r="Q68" s="483"/>
      <c r="R68" s="483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208</v>
      </c>
      <c r="B69" s="206">
        <v>76.8</v>
      </c>
      <c r="C69" s="206">
        <v>91.2</v>
      </c>
      <c r="D69" s="206">
        <v>89.4</v>
      </c>
      <c r="E69" s="206">
        <v>89.7</v>
      </c>
      <c r="F69" s="206">
        <v>82.5</v>
      </c>
      <c r="G69" s="206">
        <v>93.9</v>
      </c>
      <c r="H69" s="206">
        <v>87.4</v>
      </c>
      <c r="I69" s="206">
        <v>95.2</v>
      </c>
      <c r="J69" s="206">
        <v>99.9</v>
      </c>
      <c r="K69" s="206">
        <v>88</v>
      </c>
      <c r="L69" s="206">
        <v>95.5</v>
      </c>
      <c r="M69" s="207">
        <v>93.5</v>
      </c>
      <c r="N69" s="288">
        <f>SUM(B69:M69)/12</f>
        <v>90.25</v>
      </c>
      <c r="O69" s="284">
        <f t="shared" si="2"/>
        <v>100.4</v>
      </c>
      <c r="P69" s="23"/>
      <c r="Q69" s="483"/>
      <c r="R69" s="483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216</v>
      </c>
      <c r="B70" s="206">
        <v>83.3</v>
      </c>
      <c r="C70" s="206">
        <v>89.9</v>
      </c>
      <c r="D70" s="206">
        <v>92.2</v>
      </c>
      <c r="E70" s="206">
        <v>94.6</v>
      </c>
      <c r="F70" s="206">
        <v>84.8</v>
      </c>
      <c r="G70" s="206">
        <v>87.4</v>
      </c>
      <c r="H70" s="206">
        <v>91.8</v>
      </c>
      <c r="I70" s="206">
        <v>83.9</v>
      </c>
      <c r="J70" s="206">
        <v>84.7</v>
      </c>
      <c r="K70" s="206"/>
      <c r="L70" s="206"/>
      <c r="M70" s="207"/>
      <c r="N70" s="288"/>
      <c r="O70" s="284"/>
      <c r="P70" s="23"/>
      <c r="Q70" s="221"/>
      <c r="R70" s="484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Q63" sqref="Q63"/>
    </sheetView>
  </sheetViews>
  <sheetFormatPr defaultRowHeight="13.5"/>
  <cols>
    <col min="1" max="1" width="7.625" style="313" customWidth="1"/>
    <col min="2" max="7" width="6.125" style="313" customWidth="1"/>
    <col min="8" max="8" width="6.25" style="313" customWidth="1"/>
    <col min="9" max="10" width="6.125" style="313" customWidth="1"/>
    <col min="11" max="11" width="6.125" style="1" customWidth="1"/>
    <col min="12" max="13" width="6.125" style="313" customWidth="1"/>
    <col min="14" max="16" width="7.625" style="313" customWidth="1"/>
    <col min="17" max="17" width="8.375" style="313" customWidth="1"/>
    <col min="18" max="18" width="10.125" style="313" customWidth="1"/>
    <col min="19" max="23" width="7.625" style="313" customWidth="1"/>
    <col min="24" max="24" width="7.625" style="213" customWidth="1"/>
    <col min="25" max="26" width="7.625" style="313" customWidth="1"/>
    <col min="27" max="16384" width="9" style="313"/>
  </cols>
  <sheetData>
    <row r="1" spans="1:29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3" t="s">
        <v>147</v>
      </c>
      <c r="O18" s="283" t="s">
        <v>149</v>
      </c>
    </row>
    <row r="19" spans="1:18" ht="11.1" customHeight="1">
      <c r="A19" s="10" t="s">
        <v>193</v>
      </c>
      <c r="B19" s="215">
        <v>11.3</v>
      </c>
      <c r="C19" s="215">
        <v>12.7</v>
      </c>
      <c r="D19" s="215">
        <v>15.1</v>
      </c>
      <c r="E19" s="215">
        <v>11.3</v>
      </c>
      <c r="F19" s="215">
        <v>13.7</v>
      </c>
      <c r="G19" s="215">
        <v>14</v>
      </c>
      <c r="H19" s="215">
        <v>16.100000000000001</v>
      </c>
      <c r="I19" s="215">
        <v>11.4</v>
      </c>
      <c r="J19" s="215">
        <v>14.7</v>
      </c>
      <c r="K19" s="215">
        <v>12.9</v>
      </c>
      <c r="L19" s="215">
        <v>15.2</v>
      </c>
      <c r="M19" s="215">
        <v>14.5</v>
      </c>
      <c r="N19" s="289">
        <f>SUM(B19:M19)</f>
        <v>162.9</v>
      </c>
      <c r="O19" s="289">
        <v>98.3</v>
      </c>
      <c r="Q19" s="291"/>
      <c r="R19" s="291"/>
    </row>
    <row r="20" spans="1:18" ht="11.1" customHeight="1">
      <c r="A20" s="10" t="s">
        <v>198</v>
      </c>
      <c r="B20" s="215">
        <v>11.9</v>
      </c>
      <c r="C20" s="215">
        <v>14</v>
      </c>
      <c r="D20" s="215">
        <v>15.1</v>
      </c>
      <c r="E20" s="215">
        <v>12.7</v>
      </c>
      <c r="F20" s="215">
        <v>12.4</v>
      </c>
      <c r="G20" s="215">
        <v>13.3</v>
      </c>
      <c r="H20" s="215">
        <v>13.5</v>
      </c>
      <c r="I20" s="215">
        <v>12.5</v>
      </c>
      <c r="J20" s="215">
        <v>12.8</v>
      </c>
      <c r="K20" s="215">
        <v>12</v>
      </c>
      <c r="L20" s="215">
        <v>13.9</v>
      </c>
      <c r="M20" s="215">
        <v>14.4</v>
      </c>
      <c r="N20" s="289">
        <f>SUM(B20:M20)</f>
        <v>158.5</v>
      </c>
      <c r="O20" s="289">
        <f>ROUND(N20/N19*100,1)</f>
        <v>97.3</v>
      </c>
      <c r="Q20" s="291"/>
      <c r="R20" s="291"/>
    </row>
    <row r="21" spans="1:18" ht="11.1" customHeight="1">
      <c r="A21" s="10" t="s">
        <v>205</v>
      </c>
      <c r="B21" s="215">
        <v>12.8</v>
      </c>
      <c r="C21" s="215">
        <v>13.9</v>
      </c>
      <c r="D21" s="215">
        <v>14.7</v>
      </c>
      <c r="E21" s="215">
        <v>15.6</v>
      </c>
      <c r="F21" s="215">
        <v>16.100000000000001</v>
      </c>
      <c r="G21" s="215">
        <v>15.1</v>
      </c>
      <c r="H21" s="215">
        <v>14.4</v>
      </c>
      <c r="I21" s="215">
        <v>14.6</v>
      </c>
      <c r="J21" s="215">
        <v>15.2</v>
      </c>
      <c r="K21" s="215">
        <v>14.3</v>
      </c>
      <c r="L21" s="215">
        <v>15.3</v>
      </c>
      <c r="M21" s="215">
        <v>14.9</v>
      </c>
      <c r="N21" s="289">
        <f>SUM(B21:M21)</f>
        <v>176.90000000000003</v>
      </c>
      <c r="O21" s="289">
        <f t="shared" ref="O21:O22" si="0">ROUND(N21/N20*100,1)</f>
        <v>111.6</v>
      </c>
      <c r="Q21" s="291"/>
      <c r="R21" s="291"/>
    </row>
    <row r="22" spans="1:18" ht="11.1" customHeight="1">
      <c r="A22" s="10" t="s">
        <v>208</v>
      </c>
      <c r="B22" s="215">
        <v>14.2</v>
      </c>
      <c r="C22" s="215">
        <v>12.5</v>
      </c>
      <c r="D22" s="215">
        <v>14.7</v>
      </c>
      <c r="E22" s="215">
        <v>13.7</v>
      </c>
      <c r="F22" s="215">
        <v>14.5</v>
      </c>
      <c r="G22" s="215">
        <v>14.4</v>
      </c>
      <c r="H22" s="215">
        <v>12.7</v>
      </c>
      <c r="I22" s="215">
        <v>13.9</v>
      </c>
      <c r="J22" s="215">
        <v>14.1</v>
      </c>
      <c r="K22" s="215">
        <v>14</v>
      </c>
      <c r="L22" s="215">
        <v>18.8</v>
      </c>
      <c r="M22" s="215">
        <v>14.8</v>
      </c>
      <c r="N22" s="289">
        <f>SUM(B22:M22)</f>
        <v>172.3</v>
      </c>
      <c r="O22" s="289">
        <f t="shared" si="0"/>
        <v>97.4</v>
      </c>
      <c r="Q22" s="291"/>
      <c r="R22" s="291"/>
    </row>
    <row r="23" spans="1:18" ht="11.1" customHeight="1">
      <c r="A23" s="10" t="s">
        <v>216</v>
      </c>
      <c r="B23" s="215">
        <v>14.9</v>
      </c>
      <c r="C23" s="215">
        <v>13.1</v>
      </c>
      <c r="D23" s="215">
        <v>14.8</v>
      </c>
      <c r="E23" s="215">
        <v>13.9</v>
      </c>
      <c r="F23" s="215">
        <v>14.1</v>
      </c>
      <c r="G23" s="215">
        <v>13.1</v>
      </c>
      <c r="H23" s="215">
        <v>15.5</v>
      </c>
      <c r="I23" s="215">
        <v>12.9</v>
      </c>
      <c r="J23" s="215">
        <v>12.4</v>
      </c>
      <c r="K23" s="215"/>
      <c r="L23" s="215"/>
      <c r="M23" s="215"/>
      <c r="N23" s="289"/>
      <c r="O23" s="289"/>
    </row>
    <row r="24" spans="1:18" ht="9.75" customHeight="1">
      <c r="J24" s="462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3" t="s">
        <v>148</v>
      </c>
      <c r="O42" s="283" t="s">
        <v>149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193</v>
      </c>
      <c r="B43" s="215">
        <v>21.2</v>
      </c>
      <c r="C43" s="215">
        <v>22.2</v>
      </c>
      <c r="D43" s="215">
        <v>23.7</v>
      </c>
      <c r="E43" s="215">
        <v>23.1</v>
      </c>
      <c r="F43" s="215">
        <v>25.1</v>
      </c>
      <c r="G43" s="215">
        <v>23.7</v>
      </c>
      <c r="H43" s="215">
        <v>25.8</v>
      </c>
      <c r="I43" s="215">
        <v>24.1</v>
      </c>
      <c r="J43" s="215">
        <v>24.1</v>
      </c>
      <c r="K43" s="215">
        <v>22.3</v>
      </c>
      <c r="L43" s="215">
        <v>23.7</v>
      </c>
      <c r="M43" s="215">
        <v>26.1</v>
      </c>
      <c r="N43" s="289">
        <f>SUM(B43:M43)/12</f>
        <v>23.758333333333336</v>
      </c>
      <c r="O43" s="289">
        <v>103.1</v>
      </c>
      <c r="P43" s="218"/>
      <c r="Q43" s="292"/>
      <c r="R43" s="292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198</v>
      </c>
      <c r="B44" s="215">
        <v>25.9</v>
      </c>
      <c r="C44" s="215">
        <v>25.7</v>
      </c>
      <c r="D44" s="215">
        <v>25.6</v>
      </c>
      <c r="E44" s="215">
        <v>23.7</v>
      </c>
      <c r="F44" s="215">
        <v>24</v>
      </c>
      <c r="G44" s="215">
        <v>23.2</v>
      </c>
      <c r="H44" s="215">
        <v>22.7</v>
      </c>
      <c r="I44" s="215">
        <v>22</v>
      </c>
      <c r="J44" s="215">
        <v>22.5</v>
      </c>
      <c r="K44" s="215">
        <v>21.8</v>
      </c>
      <c r="L44" s="215">
        <v>22.4</v>
      </c>
      <c r="M44" s="215">
        <v>21.1</v>
      </c>
      <c r="N44" s="289">
        <f>SUM(B44:M44)/12</f>
        <v>23.383333333333336</v>
      </c>
      <c r="O44" s="289">
        <f>ROUND(N44/N43*100,1)</f>
        <v>98.4</v>
      </c>
      <c r="P44" s="218"/>
      <c r="Q44" s="292"/>
      <c r="R44" s="292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205</v>
      </c>
      <c r="B45" s="215">
        <v>21.8</v>
      </c>
      <c r="C45" s="215">
        <v>23</v>
      </c>
      <c r="D45" s="215">
        <v>22.8</v>
      </c>
      <c r="E45" s="215">
        <v>23.1</v>
      </c>
      <c r="F45" s="215">
        <v>23.5</v>
      </c>
      <c r="G45" s="215">
        <v>24.2</v>
      </c>
      <c r="H45" s="215">
        <v>22.7</v>
      </c>
      <c r="I45" s="215">
        <v>23</v>
      </c>
      <c r="J45" s="215">
        <v>22.9</v>
      </c>
      <c r="K45" s="215">
        <v>22.9</v>
      </c>
      <c r="L45" s="215">
        <v>23</v>
      </c>
      <c r="M45" s="215">
        <v>24</v>
      </c>
      <c r="N45" s="289">
        <f>SUM(B45:M45)/12</f>
        <v>23.074999999999999</v>
      </c>
      <c r="O45" s="289">
        <f t="shared" ref="O45:O46" si="1">ROUND(N45/N44*100,1)</f>
        <v>98.7</v>
      </c>
      <c r="P45" s="218"/>
      <c r="Q45" s="292"/>
      <c r="R45" s="292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208</v>
      </c>
      <c r="B46" s="215">
        <v>23.3</v>
      </c>
      <c r="C46" s="215">
        <v>22.2</v>
      </c>
      <c r="D46" s="215">
        <v>23.2</v>
      </c>
      <c r="E46" s="215">
        <v>24.1</v>
      </c>
      <c r="F46" s="215">
        <v>24.8</v>
      </c>
      <c r="G46" s="215">
        <v>24.4</v>
      </c>
      <c r="H46" s="215">
        <v>22.4</v>
      </c>
      <c r="I46" s="215">
        <v>22.6</v>
      </c>
      <c r="J46" s="215">
        <v>23.1</v>
      </c>
      <c r="K46" s="215">
        <v>22.1</v>
      </c>
      <c r="L46" s="215">
        <v>26.5</v>
      </c>
      <c r="M46" s="215">
        <v>25.5</v>
      </c>
      <c r="N46" s="289">
        <f>SUM(B46:M46)/12</f>
        <v>23.683333333333334</v>
      </c>
      <c r="O46" s="289">
        <f t="shared" si="1"/>
        <v>102.6</v>
      </c>
      <c r="P46" s="218"/>
      <c r="Q46" s="292"/>
      <c r="R46" s="292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216</v>
      </c>
      <c r="B47" s="215">
        <v>23.9</v>
      </c>
      <c r="C47" s="215">
        <v>23.5</v>
      </c>
      <c r="D47" s="215">
        <v>24.5</v>
      </c>
      <c r="E47" s="215">
        <v>24.1</v>
      </c>
      <c r="F47" s="215">
        <v>25.4</v>
      </c>
      <c r="G47" s="215">
        <v>25</v>
      </c>
      <c r="H47" s="215">
        <v>26.2</v>
      </c>
      <c r="I47" s="215">
        <v>25.1</v>
      </c>
      <c r="J47" s="215">
        <v>24.1</v>
      </c>
      <c r="K47" s="215"/>
      <c r="L47" s="215"/>
      <c r="M47" s="215"/>
      <c r="N47" s="289"/>
      <c r="O47" s="289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3" t="s">
        <v>148</v>
      </c>
      <c r="O70" s="283" t="s">
        <v>149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193</v>
      </c>
      <c r="B71" s="206">
        <v>53.5</v>
      </c>
      <c r="C71" s="206">
        <v>56.3</v>
      </c>
      <c r="D71" s="206">
        <v>62.7</v>
      </c>
      <c r="E71" s="206">
        <v>49.3</v>
      </c>
      <c r="F71" s="206">
        <v>52.9</v>
      </c>
      <c r="G71" s="206">
        <v>60.2</v>
      </c>
      <c r="H71" s="206">
        <v>61.1</v>
      </c>
      <c r="I71" s="206">
        <v>49.2</v>
      </c>
      <c r="J71" s="206">
        <v>60.8</v>
      </c>
      <c r="K71" s="206">
        <v>59.5</v>
      </c>
      <c r="L71" s="206">
        <v>62.9</v>
      </c>
      <c r="M71" s="206">
        <v>53.6</v>
      </c>
      <c r="N71" s="288">
        <f>SUM(B71:M71)/12</f>
        <v>56.833333333333336</v>
      </c>
      <c r="O71" s="289">
        <v>94.8</v>
      </c>
      <c r="P71" s="57"/>
      <c r="Q71" s="389"/>
      <c r="R71" s="389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198</v>
      </c>
      <c r="B72" s="206">
        <v>46.2</v>
      </c>
      <c r="C72" s="206">
        <v>54.4</v>
      </c>
      <c r="D72" s="206">
        <v>59</v>
      </c>
      <c r="E72" s="206">
        <v>55.3</v>
      </c>
      <c r="F72" s="206">
        <v>51.4</v>
      </c>
      <c r="G72" s="206">
        <v>57.8</v>
      </c>
      <c r="H72" s="206">
        <v>59.8</v>
      </c>
      <c r="I72" s="206">
        <v>57.4</v>
      </c>
      <c r="J72" s="206">
        <v>56.4</v>
      </c>
      <c r="K72" s="206">
        <v>56</v>
      </c>
      <c r="L72" s="206">
        <v>61.8</v>
      </c>
      <c r="M72" s="206">
        <v>69.099999999999994</v>
      </c>
      <c r="N72" s="288">
        <f>SUM(B72:M72)/12</f>
        <v>57.04999999999999</v>
      </c>
      <c r="O72" s="289">
        <f t="shared" ref="O72:O74" si="2">ROUND(N72/N71*100,1)</f>
        <v>100.4</v>
      </c>
      <c r="P72" s="57"/>
      <c r="Q72" s="389"/>
      <c r="R72" s="389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205</v>
      </c>
      <c r="B73" s="206">
        <v>57.9</v>
      </c>
      <c r="C73" s="206">
        <v>59.2</v>
      </c>
      <c r="D73" s="206">
        <v>64.3</v>
      </c>
      <c r="E73" s="206">
        <v>67.400000000000006</v>
      </c>
      <c r="F73" s="206">
        <v>68.5</v>
      </c>
      <c r="G73" s="206">
        <v>61.6</v>
      </c>
      <c r="H73" s="206">
        <v>64.7</v>
      </c>
      <c r="I73" s="206">
        <v>63.2</v>
      </c>
      <c r="J73" s="206">
        <v>66.5</v>
      </c>
      <c r="K73" s="206">
        <v>62.4</v>
      </c>
      <c r="L73" s="206">
        <v>66.099999999999994</v>
      </c>
      <c r="M73" s="206">
        <v>61.3</v>
      </c>
      <c r="N73" s="288">
        <f>SUM(B73:M73)/12</f>
        <v>63.591666666666661</v>
      </c>
      <c r="O73" s="289">
        <f t="shared" si="2"/>
        <v>111.5</v>
      </c>
      <c r="Q73" s="393"/>
      <c r="R73" s="393"/>
    </row>
    <row r="74" spans="1:26" ht="11.1" customHeight="1">
      <c r="A74" s="10" t="s">
        <v>208</v>
      </c>
      <c r="B74" s="206">
        <v>61.3</v>
      </c>
      <c r="C74" s="206">
        <v>57.5</v>
      </c>
      <c r="D74" s="206">
        <v>62.8</v>
      </c>
      <c r="E74" s="206">
        <v>55.8</v>
      </c>
      <c r="F74" s="206">
        <v>58</v>
      </c>
      <c r="G74" s="206">
        <v>59.3</v>
      </c>
      <c r="H74" s="206">
        <v>58.4</v>
      </c>
      <c r="I74" s="206">
        <v>61.5</v>
      </c>
      <c r="J74" s="206">
        <v>60.7</v>
      </c>
      <c r="K74" s="206">
        <v>64</v>
      </c>
      <c r="L74" s="206">
        <v>68.3</v>
      </c>
      <c r="M74" s="206">
        <v>58.9</v>
      </c>
      <c r="N74" s="288">
        <f>SUM(B74:M74)/12</f>
        <v>60.541666666666657</v>
      </c>
      <c r="O74" s="289">
        <f t="shared" si="2"/>
        <v>95.2</v>
      </c>
      <c r="Q74" s="393"/>
      <c r="R74" s="393"/>
    </row>
    <row r="75" spans="1:26" ht="11.1" customHeight="1">
      <c r="A75" s="10" t="s">
        <v>216</v>
      </c>
      <c r="B75" s="206">
        <v>63.7</v>
      </c>
      <c r="C75" s="206">
        <v>56.1</v>
      </c>
      <c r="D75" s="206">
        <v>59.3</v>
      </c>
      <c r="E75" s="206">
        <v>58.2</v>
      </c>
      <c r="F75" s="206">
        <v>54.4</v>
      </c>
      <c r="G75" s="206">
        <v>52.5</v>
      </c>
      <c r="H75" s="206">
        <v>58.1</v>
      </c>
      <c r="I75" s="206">
        <v>52.2</v>
      </c>
      <c r="J75" s="206">
        <v>52.7</v>
      </c>
      <c r="K75" s="206"/>
      <c r="L75" s="206"/>
      <c r="M75" s="206"/>
      <c r="N75" s="288"/>
      <c r="O75" s="289"/>
    </row>
    <row r="76" spans="1:26" ht="9.9499999999999993" customHeight="1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T72" sqref="T72"/>
    </sheetView>
  </sheetViews>
  <sheetFormatPr defaultColWidth="7.625" defaultRowHeight="9.9499999999999993" customHeight="1"/>
  <cols>
    <col min="1" max="1" width="7.625" style="313" customWidth="1"/>
    <col min="2" max="13" width="6.125" style="313" customWidth="1"/>
    <col min="14" max="16384" width="7.625" style="313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18"/>
      <c r="AA15" s="1"/>
    </row>
    <row r="16" spans="12:51" ht="9.9499999999999993" customHeight="1">
      <c r="L16" s="57"/>
      <c r="M16" s="218"/>
      <c r="AA16" s="1"/>
    </row>
    <row r="17" spans="1:27" ht="9.9499999999999993" customHeight="1">
      <c r="L17" s="57"/>
      <c r="M17" s="218"/>
      <c r="AA17" s="1"/>
    </row>
    <row r="18" spans="1:27" ht="9.9499999999999993" customHeight="1">
      <c r="L18" s="57"/>
      <c r="M18" s="218"/>
      <c r="AA18" s="1"/>
    </row>
    <row r="19" spans="1:27" ht="9.9499999999999993" customHeight="1">
      <c r="L19" s="57"/>
      <c r="M19" s="218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16" t="s">
        <v>149</v>
      </c>
      <c r="AA24" s="1"/>
    </row>
    <row r="25" spans="1:27" ht="11.1" customHeight="1">
      <c r="A25" s="10" t="s">
        <v>193</v>
      </c>
      <c r="B25" s="215">
        <v>12.5</v>
      </c>
      <c r="C25" s="215">
        <v>15.5</v>
      </c>
      <c r="D25" s="215">
        <v>16.8</v>
      </c>
      <c r="E25" s="215">
        <v>16.399999999999999</v>
      </c>
      <c r="F25" s="215">
        <v>20.3</v>
      </c>
      <c r="G25" s="215">
        <v>16.899999999999999</v>
      </c>
      <c r="H25" s="215">
        <v>18</v>
      </c>
      <c r="I25" s="215">
        <v>20</v>
      </c>
      <c r="J25" s="215">
        <v>17.5</v>
      </c>
      <c r="K25" s="215">
        <v>18.8</v>
      </c>
      <c r="L25" s="215">
        <v>18.2</v>
      </c>
      <c r="M25" s="215">
        <v>16.899999999999999</v>
      </c>
      <c r="N25" s="289">
        <f>SUM(B25:M25)</f>
        <v>207.8</v>
      </c>
      <c r="O25" s="208">
        <v>98.8</v>
      </c>
      <c r="Q25" s="21"/>
      <c r="R25" s="21"/>
      <c r="AA25" s="1"/>
    </row>
    <row r="26" spans="1:27" ht="11.1" customHeight="1">
      <c r="A26" s="10" t="s">
        <v>198</v>
      </c>
      <c r="B26" s="215">
        <v>20.100000000000001</v>
      </c>
      <c r="C26" s="215">
        <v>17.8</v>
      </c>
      <c r="D26" s="215">
        <v>17.3</v>
      </c>
      <c r="E26" s="215">
        <v>15.5</v>
      </c>
      <c r="F26" s="215">
        <v>16.5</v>
      </c>
      <c r="G26" s="215">
        <v>17.7</v>
      </c>
      <c r="H26" s="215">
        <v>20.3</v>
      </c>
      <c r="I26" s="215">
        <v>17.2</v>
      </c>
      <c r="J26" s="215">
        <v>17.3</v>
      </c>
      <c r="K26" s="215">
        <v>18.100000000000001</v>
      </c>
      <c r="L26" s="215">
        <v>17.3</v>
      </c>
      <c r="M26" s="215">
        <v>18.7</v>
      </c>
      <c r="N26" s="289">
        <f>SUM(B26:M26)</f>
        <v>213.8</v>
      </c>
      <c r="O26" s="208">
        <f>ROUND(N26/N25*100,1)</f>
        <v>102.9</v>
      </c>
      <c r="Q26" s="21"/>
      <c r="R26" s="21"/>
      <c r="AA26" s="1"/>
    </row>
    <row r="27" spans="1:27" ht="11.1" customHeight="1">
      <c r="A27" s="10" t="s">
        <v>205</v>
      </c>
      <c r="B27" s="215">
        <v>16.899999999999999</v>
      </c>
      <c r="C27" s="215">
        <v>14.7</v>
      </c>
      <c r="D27" s="215">
        <v>19.899999999999999</v>
      </c>
      <c r="E27" s="215">
        <v>20</v>
      </c>
      <c r="F27" s="215">
        <v>23.4</v>
      </c>
      <c r="G27" s="215">
        <v>19.3</v>
      </c>
      <c r="H27" s="215">
        <v>19.5</v>
      </c>
      <c r="I27" s="215">
        <v>17.8</v>
      </c>
      <c r="J27" s="215">
        <v>19</v>
      </c>
      <c r="K27" s="215">
        <v>17.8</v>
      </c>
      <c r="L27" s="215">
        <v>19.100000000000001</v>
      </c>
      <c r="M27" s="215">
        <v>22.7</v>
      </c>
      <c r="N27" s="289">
        <f>SUM(B27:M27)</f>
        <v>230.1</v>
      </c>
      <c r="O27" s="208">
        <f t="shared" ref="O27:O28" si="0">ROUND(N27/N26*100,1)</f>
        <v>107.6</v>
      </c>
      <c r="Q27" s="21"/>
      <c r="R27" s="21"/>
      <c r="AA27" s="1"/>
    </row>
    <row r="28" spans="1:27" ht="11.1" customHeight="1">
      <c r="A28" s="10" t="s">
        <v>208</v>
      </c>
      <c r="B28" s="215">
        <v>17.8</v>
      </c>
      <c r="C28" s="215">
        <v>19.2</v>
      </c>
      <c r="D28" s="215">
        <v>22</v>
      </c>
      <c r="E28" s="215">
        <v>19.600000000000001</v>
      </c>
      <c r="F28" s="215">
        <v>21.2</v>
      </c>
      <c r="G28" s="215">
        <v>21.5</v>
      </c>
      <c r="H28" s="215">
        <v>19.5</v>
      </c>
      <c r="I28" s="215">
        <v>20.8</v>
      </c>
      <c r="J28" s="215">
        <v>18</v>
      </c>
      <c r="K28" s="215">
        <v>21.1</v>
      </c>
      <c r="L28" s="215">
        <v>20.7</v>
      </c>
      <c r="M28" s="215">
        <v>18.2</v>
      </c>
      <c r="N28" s="289">
        <f>SUM(B28:M28)</f>
        <v>239.6</v>
      </c>
      <c r="O28" s="208">
        <f t="shared" si="0"/>
        <v>104.1</v>
      </c>
      <c r="Q28" s="21"/>
      <c r="R28" s="21"/>
      <c r="AA28" s="1"/>
    </row>
    <row r="29" spans="1:27" ht="11.1" customHeight="1">
      <c r="A29" s="10" t="s">
        <v>216</v>
      </c>
      <c r="B29" s="215">
        <v>18.600000000000001</v>
      </c>
      <c r="C29" s="215">
        <v>19.100000000000001</v>
      </c>
      <c r="D29" s="215">
        <v>19.899999999999999</v>
      </c>
      <c r="E29" s="215">
        <v>18.5</v>
      </c>
      <c r="F29" s="215">
        <v>19.8</v>
      </c>
      <c r="G29" s="215">
        <v>18</v>
      </c>
      <c r="H29" s="215">
        <v>20.6</v>
      </c>
      <c r="I29" s="215">
        <v>17.5</v>
      </c>
      <c r="J29" s="215">
        <v>17.100000000000001</v>
      </c>
      <c r="K29" s="215"/>
      <c r="L29" s="215"/>
      <c r="M29" s="215"/>
      <c r="N29" s="289"/>
      <c r="O29" s="208"/>
      <c r="AA29" s="1"/>
    </row>
    <row r="30" spans="1:27" ht="9.9499999999999993" customHeight="1">
      <c r="N30" s="212"/>
      <c r="O30" s="212"/>
      <c r="AA30" s="1"/>
    </row>
    <row r="31" spans="1:27" ht="9.9499999999999993" customHeight="1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148</v>
      </c>
      <c r="O53" s="209" t="s">
        <v>150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193</v>
      </c>
      <c r="B54" s="215">
        <v>31.5</v>
      </c>
      <c r="C54" s="215">
        <v>33.1</v>
      </c>
      <c r="D54" s="215">
        <v>32.799999999999997</v>
      </c>
      <c r="E54" s="215">
        <v>31.9</v>
      </c>
      <c r="F54" s="215">
        <v>35.799999999999997</v>
      </c>
      <c r="G54" s="215">
        <v>33.4</v>
      </c>
      <c r="H54" s="215">
        <v>34.200000000000003</v>
      </c>
      <c r="I54" s="215">
        <v>34.200000000000003</v>
      </c>
      <c r="J54" s="215">
        <v>35</v>
      </c>
      <c r="K54" s="215">
        <v>35.4</v>
      </c>
      <c r="L54" s="215">
        <v>36.6</v>
      </c>
      <c r="M54" s="215">
        <v>34.5</v>
      </c>
      <c r="N54" s="289">
        <f t="shared" ref="N54:N56" si="1">SUM(B54:M54)/12</f>
        <v>34.033333333333331</v>
      </c>
      <c r="O54" s="396">
        <v>102.4</v>
      </c>
      <c r="P54" s="218"/>
      <c r="Q54" s="394"/>
      <c r="R54" s="394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198</v>
      </c>
      <c r="B55" s="215">
        <v>41</v>
      </c>
      <c r="C55" s="215">
        <v>42.3</v>
      </c>
      <c r="D55" s="215">
        <v>42</v>
      </c>
      <c r="E55" s="215">
        <v>39.1</v>
      </c>
      <c r="F55" s="215">
        <v>38.700000000000003</v>
      </c>
      <c r="G55" s="215">
        <v>37.4</v>
      </c>
      <c r="H55" s="215">
        <v>37.5</v>
      </c>
      <c r="I55" s="215">
        <v>36.5</v>
      </c>
      <c r="J55" s="215">
        <v>37.1</v>
      </c>
      <c r="K55" s="215">
        <v>38.6</v>
      </c>
      <c r="L55" s="215">
        <v>38.4</v>
      </c>
      <c r="M55" s="215">
        <v>37.6</v>
      </c>
      <c r="N55" s="289">
        <f t="shared" si="1"/>
        <v>38.85</v>
      </c>
      <c r="O55" s="396">
        <f>ROUND(N55/N54*100,1)</f>
        <v>114.2</v>
      </c>
      <c r="P55" s="218"/>
      <c r="Q55" s="394"/>
      <c r="R55" s="394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205</v>
      </c>
      <c r="B56" s="215">
        <v>38</v>
      </c>
      <c r="C56" s="215">
        <v>35.700000000000003</v>
      </c>
      <c r="D56" s="215">
        <v>37</v>
      </c>
      <c r="E56" s="215">
        <v>36.799999999999997</v>
      </c>
      <c r="F56" s="215">
        <v>39.200000000000003</v>
      </c>
      <c r="G56" s="215">
        <v>38</v>
      </c>
      <c r="H56" s="215">
        <v>35.9</v>
      </c>
      <c r="I56" s="215">
        <v>35.4</v>
      </c>
      <c r="J56" s="215">
        <v>36.700000000000003</v>
      </c>
      <c r="K56" s="215">
        <v>37.200000000000003</v>
      </c>
      <c r="L56" s="215">
        <v>37.1</v>
      </c>
      <c r="M56" s="215">
        <v>38</v>
      </c>
      <c r="N56" s="289">
        <f t="shared" si="1"/>
        <v>37.083333333333329</v>
      </c>
      <c r="O56" s="396">
        <f t="shared" ref="O56:O57" si="2">ROUND(N56/N55*100,1)</f>
        <v>95.5</v>
      </c>
      <c r="P56" s="218"/>
      <c r="Q56" s="394"/>
      <c r="R56" s="394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208</v>
      </c>
      <c r="B57" s="215">
        <v>36.9</v>
      </c>
      <c r="C57" s="215">
        <v>38.9</v>
      </c>
      <c r="D57" s="215">
        <v>39.799999999999997</v>
      </c>
      <c r="E57" s="215">
        <v>38.4</v>
      </c>
      <c r="F57" s="215">
        <v>39.200000000000003</v>
      </c>
      <c r="G57" s="215">
        <v>40.700000000000003</v>
      </c>
      <c r="H57" s="215">
        <v>37.9</v>
      </c>
      <c r="I57" s="215">
        <v>39</v>
      </c>
      <c r="J57" s="215">
        <v>38.4</v>
      </c>
      <c r="K57" s="215">
        <v>40.1</v>
      </c>
      <c r="L57" s="215">
        <v>40.799999999999997</v>
      </c>
      <c r="M57" s="215">
        <v>39.700000000000003</v>
      </c>
      <c r="N57" s="289">
        <f>SUM(B57:M57)/12</f>
        <v>39.15</v>
      </c>
      <c r="O57" s="396">
        <f t="shared" si="2"/>
        <v>105.6</v>
      </c>
      <c r="P57" s="218"/>
      <c r="Q57" s="394"/>
      <c r="R57" s="394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216</v>
      </c>
      <c r="B58" s="215">
        <v>40.9</v>
      </c>
      <c r="C58" s="215">
        <v>42.3</v>
      </c>
      <c r="D58" s="215">
        <v>42.1</v>
      </c>
      <c r="E58" s="215">
        <v>37.9</v>
      </c>
      <c r="F58" s="215">
        <v>39.700000000000003</v>
      </c>
      <c r="G58" s="215">
        <v>38.4</v>
      </c>
      <c r="H58" s="215">
        <v>39.6</v>
      </c>
      <c r="I58" s="215">
        <v>39.299999999999997</v>
      </c>
      <c r="J58" s="215">
        <v>38.1</v>
      </c>
      <c r="K58" s="215"/>
      <c r="L58" s="215"/>
      <c r="M58" s="215"/>
      <c r="N58" s="289"/>
      <c r="O58" s="396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0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1"/>
    </row>
    <row r="65" spans="7:28" ht="9.9499999999999993" customHeight="1">
      <c r="G65" s="219"/>
    </row>
    <row r="66" spans="7:28" ht="9.9499999999999993" customHeight="1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148</v>
      </c>
      <c r="O83" s="209" t="s">
        <v>150</v>
      </c>
    </row>
    <row r="84" spans="1:18" s="212" customFormat="1" ht="11.1" customHeight="1">
      <c r="A84" s="10" t="s">
        <v>193</v>
      </c>
      <c r="B84" s="206">
        <v>42.1</v>
      </c>
      <c r="C84" s="206">
        <v>45.6</v>
      </c>
      <c r="D84" s="206">
        <v>51.4</v>
      </c>
      <c r="E84" s="206">
        <v>51.9</v>
      </c>
      <c r="F84" s="206">
        <v>54.2</v>
      </c>
      <c r="G84" s="206">
        <v>52.4</v>
      </c>
      <c r="H84" s="206">
        <v>52.1</v>
      </c>
      <c r="I84" s="206">
        <v>58.5</v>
      </c>
      <c r="J84" s="206">
        <v>49.4</v>
      </c>
      <c r="K84" s="206">
        <v>52.9</v>
      </c>
      <c r="L84" s="206">
        <v>48.8</v>
      </c>
      <c r="M84" s="206">
        <v>50.5</v>
      </c>
      <c r="N84" s="288">
        <f t="shared" ref="N84:N87" si="3">SUM(B84:M84)/12</f>
        <v>50.816666666666663</v>
      </c>
      <c r="O84" s="396">
        <v>96.7</v>
      </c>
      <c r="Q84" s="395"/>
      <c r="R84" s="395"/>
    </row>
    <row r="85" spans="1:18" s="212" customFormat="1" ht="11.1" customHeight="1">
      <c r="A85" s="10" t="s">
        <v>198</v>
      </c>
      <c r="B85" s="206">
        <v>44.7</v>
      </c>
      <c r="C85" s="206">
        <v>41.1</v>
      </c>
      <c r="D85" s="206">
        <v>41.4</v>
      </c>
      <c r="E85" s="206">
        <v>41.7</v>
      </c>
      <c r="F85" s="206">
        <v>43</v>
      </c>
      <c r="G85" s="206">
        <v>48.2</v>
      </c>
      <c r="H85" s="208">
        <v>54</v>
      </c>
      <c r="I85" s="206">
        <v>47.7</v>
      </c>
      <c r="J85" s="206">
        <v>46.3</v>
      </c>
      <c r="K85" s="206">
        <v>45.7</v>
      </c>
      <c r="L85" s="206">
        <v>45.3</v>
      </c>
      <c r="M85" s="206">
        <v>50.3</v>
      </c>
      <c r="N85" s="288">
        <f t="shared" si="3"/>
        <v>45.783333333333331</v>
      </c>
      <c r="O85" s="396">
        <f>ROUND(N85/N84*100,1)</f>
        <v>90.1</v>
      </c>
      <c r="Q85" s="395"/>
      <c r="R85" s="395"/>
    </row>
    <row r="86" spans="1:18" s="212" customFormat="1" ht="11.1" customHeight="1">
      <c r="A86" s="10" t="s">
        <v>205</v>
      </c>
      <c r="B86" s="206">
        <v>44</v>
      </c>
      <c r="C86" s="206">
        <v>42.9</v>
      </c>
      <c r="D86" s="206">
        <v>52.9</v>
      </c>
      <c r="E86" s="206">
        <v>54.6</v>
      </c>
      <c r="F86" s="206">
        <v>58.6</v>
      </c>
      <c r="G86" s="206">
        <v>51.4</v>
      </c>
      <c r="H86" s="208">
        <v>55.6</v>
      </c>
      <c r="I86" s="206">
        <v>50.5</v>
      </c>
      <c r="J86" s="206">
        <v>50.9</v>
      </c>
      <c r="K86" s="206">
        <v>47.7</v>
      </c>
      <c r="L86" s="206">
        <v>51.7</v>
      </c>
      <c r="M86" s="206">
        <v>59.4</v>
      </c>
      <c r="N86" s="288">
        <f t="shared" si="3"/>
        <v>51.68333333333333</v>
      </c>
      <c r="O86" s="396">
        <f t="shared" ref="O86:O87" si="4">ROUND(N86/N85*100,1)</f>
        <v>112.9</v>
      </c>
      <c r="Q86" s="395"/>
      <c r="R86" s="395"/>
    </row>
    <row r="87" spans="1:18" s="212" customFormat="1" ht="11.1" customHeight="1">
      <c r="A87" s="10" t="s">
        <v>208</v>
      </c>
      <c r="B87" s="206">
        <v>49</v>
      </c>
      <c r="C87" s="206">
        <v>47.9</v>
      </c>
      <c r="D87" s="206">
        <v>54.9</v>
      </c>
      <c r="E87" s="206">
        <v>51.9</v>
      </c>
      <c r="F87" s="206">
        <v>53.4</v>
      </c>
      <c r="G87" s="206">
        <v>52</v>
      </c>
      <c r="H87" s="208">
        <v>53.1</v>
      </c>
      <c r="I87" s="206">
        <v>52.7</v>
      </c>
      <c r="J87" s="206">
        <v>47.4</v>
      </c>
      <c r="K87" s="206">
        <v>51.7</v>
      </c>
      <c r="L87" s="206">
        <v>50.5</v>
      </c>
      <c r="M87" s="206">
        <v>46.4</v>
      </c>
      <c r="N87" s="288">
        <f t="shared" si="3"/>
        <v>50.908333333333331</v>
      </c>
      <c r="O87" s="396">
        <f t="shared" si="4"/>
        <v>98.5</v>
      </c>
      <c r="Q87" s="395"/>
      <c r="R87" s="395"/>
    </row>
    <row r="88" spans="1:18" ht="11.1" customHeight="1">
      <c r="A88" s="10" t="s">
        <v>216</v>
      </c>
      <c r="B88" s="206">
        <v>44.7</v>
      </c>
      <c r="C88" s="206">
        <v>44.2</v>
      </c>
      <c r="D88" s="206">
        <v>47.2</v>
      </c>
      <c r="E88" s="206">
        <v>51.4</v>
      </c>
      <c r="F88" s="206">
        <v>48.7</v>
      </c>
      <c r="G88" s="206">
        <v>47.7</v>
      </c>
      <c r="H88" s="208">
        <v>51.2</v>
      </c>
      <c r="I88" s="206">
        <v>44.5</v>
      </c>
      <c r="J88" s="206">
        <v>45.6</v>
      </c>
      <c r="K88" s="206"/>
      <c r="L88" s="206"/>
      <c r="M88" s="206"/>
      <c r="N88" s="288"/>
      <c r="O88" s="396"/>
      <c r="Q88" s="21"/>
    </row>
    <row r="89" spans="1:18" ht="9.9499999999999993" customHeight="1">
      <c r="O89" s="293"/>
    </row>
    <row r="90" spans="1:18" ht="9.9499999999999993" customHeight="1">
      <c r="G90" s="502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J89" sqref="J89"/>
    </sheetView>
  </sheetViews>
  <sheetFormatPr defaultRowHeight="9.9499999999999993" customHeight="1"/>
  <cols>
    <col min="1" max="1" width="7.625" style="313" customWidth="1"/>
    <col min="2" max="13" width="6.125" style="313" customWidth="1"/>
    <col min="14" max="26" width="7.625" style="313" customWidth="1"/>
    <col min="27" max="16384" width="9" style="313"/>
  </cols>
  <sheetData>
    <row r="18" spans="1:29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209" t="s">
        <v>150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193</v>
      </c>
      <c r="B25" s="220">
        <v>32.4</v>
      </c>
      <c r="C25" s="220">
        <v>36.200000000000003</v>
      </c>
      <c r="D25" s="220">
        <v>34.1</v>
      </c>
      <c r="E25" s="220">
        <v>46.4</v>
      </c>
      <c r="F25" s="220">
        <v>41.6</v>
      </c>
      <c r="G25" s="220">
        <v>47.6</v>
      </c>
      <c r="H25" s="220">
        <v>44</v>
      </c>
      <c r="I25" s="220">
        <v>27.3</v>
      </c>
      <c r="J25" s="220">
        <v>34.799999999999997</v>
      </c>
      <c r="K25" s="220">
        <v>42</v>
      </c>
      <c r="L25" s="220">
        <v>32.799999999999997</v>
      </c>
      <c r="M25" s="220">
        <v>44.4</v>
      </c>
      <c r="N25" s="289">
        <f>SUM(B25:M25)</f>
        <v>463.59999999999997</v>
      </c>
      <c r="O25" s="284">
        <v>97.9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>
      <c r="A26" s="10" t="s">
        <v>198</v>
      </c>
      <c r="B26" s="220">
        <v>34.799999999999997</v>
      </c>
      <c r="C26" s="220">
        <v>36.4</v>
      </c>
      <c r="D26" s="220">
        <v>35.200000000000003</v>
      </c>
      <c r="E26" s="220">
        <v>49.9</v>
      </c>
      <c r="F26" s="220">
        <v>43.1</v>
      </c>
      <c r="G26" s="220">
        <v>48.2</v>
      </c>
      <c r="H26" s="220">
        <v>44.6</v>
      </c>
      <c r="I26" s="220">
        <v>33.799999999999997</v>
      </c>
      <c r="J26" s="220">
        <v>31.8</v>
      </c>
      <c r="K26" s="220">
        <v>38.1</v>
      </c>
      <c r="L26" s="220">
        <v>36.5</v>
      </c>
      <c r="M26" s="220">
        <v>38.200000000000003</v>
      </c>
      <c r="N26" s="289">
        <f>SUM(B26:M26)</f>
        <v>470.6</v>
      </c>
      <c r="O26" s="284">
        <f>ROUND(N26/N25*100,1)</f>
        <v>101.5</v>
      </c>
      <c r="P26" s="218"/>
      <c r="Q26" s="394"/>
      <c r="R26" s="394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>
      <c r="A27" s="10" t="s">
        <v>205</v>
      </c>
      <c r="B27" s="220">
        <v>33.1</v>
      </c>
      <c r="C27" s="220">
        <v>35.1</v>
      </c>
      <c r="D27" s="220">
        <v>41.1</v>
      </c>
      <c r="E27" s="220">
        <v>42.3</v>
      </c>
      <c r="F27" s="220">
        <v>42.9</v>
      </c>
      <c r="G27" s="220">
        <v>48.7</v>
      </c>
      <c r="H27" s="220">
        <v>50.1</v>
      </c>
      <c r="I27" s="220">
        <v>35.4</v>
      </c>
      <c r="J27" s="220">
        <v>35</v>
      </c>
      <c r="K27" s="220">
        <v>39</v>
      </c>
      <c r="L27" s="220">
        <v>38</v>
      </c>
      <c r="M27" s="220">
        <v>37.299999999999997</v>
      </c>
      <c r="N27" s="420">
        <f>SUM(B27:M27)</f>
        <v>478.00000000000006</v>
      </c>
      <c r="O27" s="284">
        <f t="shared" ref="O27:O28" si="0">ROUND(N27/N26*100,1)</f>
        <v>101.6</v>
      </c>
      <c r="P27" s="218"/>
      <c r="Q27" s="394"/>
      <c r="R27" s="394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>
      <c r="A28" s="10" t="s">
        <v>208</v>
      </c>
      <c r="B28" s="220">
        <v>31</v>
      </c>
      <c r="C28" s="220">
        <v>41.9</v>
      </c>
      <c r="D28" s="220">
        <v>40.700000000000003</v>
      </c>
      <c r="E28" s="220">
        <v>47.3</v>
      </c>
      <c r="F28" s="220">
        <v>55.6</v>
      </c>
      <c r="G28" s="220">
        <v>54.5</v>
      </c>
      <c r="H28" s="220">
        <v>50.6</v>
      </c>
      <c r="I28" s="220">
        <v>41.6</v>
      </c>
      <c r="J28" s="220">
        <v>40.700000000000003</v>
      </c>
      <c r="K28" s="220">
        <v>53.2</v>
      </c>
      <c r="L28" s="220">
        <v>46.1</v>
      </c>
      <c r="M28" s="220">
        <v>50.5</v>
      </c>
      <c r="N28" s="420">
        <f>SUM(B28:M28)</f>
        <v>553.70000000000005</v>
      </c>
      <c r="O28" s="284">
        <f t="shared" si="0"/>
        <v>115.8</v>
      </c>
      <c r="P28" s="218"/>
      <c r="Q28" s="394"/>
      <c r="R28" s="394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>
      <c r="A29" s="10" t="s">
        <v>216</v>
      </c>
      <c r="B29" s="220">
        <v>46.8</v>
      </c>
      <c r="C29" s="220">
        <v>51.9</v>
      </c>
      <c r="D29" s="220">
        <v>48.4</v>
      </c>
      <c r="E29" s="220">
        <v>60.2</v>
      </c>
      <c r="F29" s="220">
        <v>52.3</v>
      </c>
      <c r="G29" s="220">
        <v>59.3</v>
      </c>
      <c r="H29" s="220">
        <v>66.7</v>
      </c>
      <c r="I29" s="220">
        <v>43.7</v>
      </c>
      <c r="J29" s="220">
        <v>73.5</v>
      </c>
      <c r="K29" s="220"/>
      <c r="L29" s="220"/>
      <c r="M29" s="220"/>
      <c r="N29" s="420"/>
      <c r="O29" s="284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148</v>
      </c>
      <c r="O53" s="209" t="s">
        <v>150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193</v>
      </c>
      <c r="B54" s="220">
        <v>38.9</v>
      </c>
      <c r="C54" s="220">
        <v>41.9</v>
      </c>
      <c r="D54" s="220">
        <v>38.6</v>
      </c>
      <c r="E54" s="220">
        <v>40.799999999999997</v>
      </c>
      <c r="F54" s="220">
        <v>45</v>
      </c>
      <c r="G54" s="220">
        <v>43.7</v>
      </c>
      <c r="H54" s="220">
        <v>40.799999999999997</v>
      </c>
      <c r="I54" s="220">
        <v>38.1</v>
      </c>
      <c r="J54" s="220">
        <v>38.200000000000003</v>
      </c>
      <c r="K54" s="220">
        <v>41.2</v>
      </c>
      <c r="L54" s="220">
        <v>41</v>
      </c>
      <c r="M54" s="220">
        <v>48.4</v>
      </c>
      <c r="N54" s="289">
        <f>SUM(B54:M54)/12</f>
        <v>41.383333333333333</v>
      </c>
      <c r="O54" s="284">
        <v>127.7</v>
      </c>
      <c r="P54" s="218"/>
      <c r="Q54" s="397"/>
      <c r="R54" s="397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198</v>
      </c>
      <c r="B55" s="220">
        <v>46.2</v>
      </c>
      <c r="C55" s="220">
        <v>47.2</v>
      </c>
      <c r="D55" s="220">
        <v>44.6</v>
      </c>
      <c r="E55" s="220">
        <v>49.3</v>
      </c>
      <c r="F55" s="220">
        <v>51.6</v>
      </c>
      <c r="G55" s="220">
        <v>50</v>
      </c>
      <c r="H55" s="220">
        <v>46.9</v>
      </c>
      <c r="I55" s="220">
        <v>46</v>
      </c>
      <c r="J55" s="220">
        <v>43.8</v>
      </c>
      <c r="K55" s="220">
        <v>45.9</v>
      </c>
      <c r="L55" s="220">
        <v>45.7</v>
      </c>
      <c r="M55" s="220">
        <v>42.4</v>
      </c>
      <c r="N55" s="289">
        <f>SUM(B55:M55)/12</f>
        <v>46.633333333333326</v>
      </c>
      <c r="O55" s="284">
        <f>ROUND(N55/N54*100,1)</f>
        <v>112.7</v>
      </c>
      <c r="P55" s="218"/>
      <c r="Q55" s="397"/>
      <c r="R55" s="397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205</v>
      </c>
      <c r="B56" s="220">
        <v>42.4</v>
      </c>
      <c r="C56" s="220">
        <v>42.8</v>
      </c>
      <c r="D56" s="220">
        <v>43.9</v>
      </c>
      <c r="E56" s="220">
        <v>47.3</v>
      </c>
      <c r="F56" s="220">
        <v>50.1</v>
      </c>
      <c r="G56" s="220">
        <v>52.2</v>
      </c>
      <c r="H56" s="220">
        <v>51.2</v>
      </c>
      <c r="I56" s="220">
        <v>49.2</v>
      </c>
      <c r="J56" s="220">
        <v>48.2</v>
      </c>
      <c r="K56" s="220">
        <v>49.1</v>
      </c>
      <c r="L56" s="220">
        <v>48.9</v>
      </c>
      <c r="M56" s="220">
        <v>50.5</v>
      </c>
      <c r="N56" s="289">
        <f>SUM(B56:M56)/12</f>
        <v>47.983333333333327</v>
      </c>
      <c r="O56" s="284">
        <f t="shared" ref="O56:O57" si="1">ROUND(N56/N55*100,1)</f>
        <v>102.9</v>
      </c>
      <c r="P56" s="218"/>
      <c r="Q56" s="397"/>
      <c r="R56" s="397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208</v>
      </c>
      <c r="B57" s="220">
        <v>48.3</v>
      </c>
      <c r="C57" s="220">
        <v>50.9</v>
      </c>
      <c r="D57" s="220">
        <v>48.3</v>
      </c>
      <c r="E57" s="220">
        <v>50.5</v>
      </c>
      <c r="F57" s="220">
        <v>52.1</v>
      </c>
      <c r="G57" s="220">
        <v>49.7</v>
      </c>
      <c r="H57" s="220">
        <v>45.5</v>
      </c>
      <c r="I57" s="220">
        <v>40.799999999999997</v>
      </c>
      <c r="J57" s="220">
        <v>41.6</v>
      </c>
      <c r="K57" s="220">
        <v>46.4</v>
      </c>
      <c r="L57" s="220">
        <v>47.5</v>
      </c>
      <c r="M57" s="220">
        <v>56.7</v>
      </c>
      <c r="N57" s="289">
        <f>SUM(B57:M57)/12</f>
        <v>48.19166666666667</v>
      </c>
      <c r="O57" s="284">
        <f t="shared" si="1"/>
        <v>100.4</v>
      </c>
      <c r="P57" s="218"/>
      <c r="Q57" s="397"/>
      <c r="R57" s="397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216</v>
      </c>
      <c r="B58" s="220">
        <v>54.8</v>
      </c>
      <c r="C58" s="220">
        <v>59.3</v>
      </c>
      <c r="D58" s="220">
        <v>58.7</v>
      </c>
      <c r="E58" s="220">
        <v>64.3</v>
      </c>
      <c r="F58" s="220">
        <v>57.2</v>
      </c>
      <c r="G58" s="220">
        <v>59.5</v>
      </c>
      <c r="H58" s="220">
        <v>57.8</v>
      </c>
      <c r="I58" s="220">
        <v>57.5</v>
      </c>
      <c r="J58" s="220">
        <v>57.6</v>
      </c>
      <c r="K58" s="220"/>
      <c r="L58" s="220"/>
      <c r="M58" s="220"/>
      <c r="N58" s="289"/>
      <c r="O58" s="284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148</v>
      </c>
      <c r="O83" s="209" t="s">
        <v>150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193</v>
      </c>
      <c r="B84" s="15">
        <v>84</v>
      </c>
      <c r="C84" s="15">
        <v>85.9</v>
      </c>
      <c r="D84" s="15">
        <v>88.9</v>
      </c>
      <c r="E84" s="15">
        <v>114.2</v>
      </c>
      <c r="F84" s="15">
        <v>92.2</v>
      </c>
      <c r="G84" s="15">
        <v>108.8</v>
      </c>
      <c r="H84" s="15">
        <v>107.6</v>
      </c>
      <c r="I84" s="15">
        <v>72.599999999999994</v>
      </c>
      <c r="J84" s="15">
        <v>91.1</v>
      </c>
      <c r="K84" s="15">
        <v>101.9</v>
      </c>
      <c r="L84" s="15">
        <v>80</v>
      </c>
      <c r="M84" s="15">
        <v>91.1</v>
      </c>
      <c r="N84" s="288">
        <f>SUM(B84:M84)/12</f>
        <v>93.191666666666663</v>
      </c>
      <c r="O84" s="208">
        <v>75.3</v>
      </c>
      <c r="P84" s="57"/>
      <c r="Q84" s="389"/>
      <c r="R84" s="389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198</v>
      </c>
      <c r="B85" s="15">
        <v>76</v>
      </c>
      <c r="C85" s="15">
        <v>76.8</v>
      </c>
      <c r="D85" s="15">
        <v>79.5</v>
      </c>
      <c r="E85" s="15">
        <v>101.2</v>
      </c>
      <c r="F85" s="15">
        <v>83.2</v>
      </c>
      <c r="G85" s="15">
        <v>96.4</v>
      </c>
      <c r="H85" s="15">
        <v>95.3</v>
      </c>
      <c r="I85" s="15">
        <v>73.7</v>
      </c>
      <c r="J85" s="15">
        <v>73.3</v>
      </c>
      <c r="K85" s="15">
        <v>82.8</v>
      </c>
      <c r="L85" s="15">
        <v>79.8</v>
      </c>
      <c r="M85" s="15">
        <v>90.5</v>
      </c>
      <c r="N85" s="288">
        <f>SUM(B85:M85)/12</f>
        <v>84.041666666666657</v>
      </c>
      <c r="O85" s="208">
        <f>ROUND(N85/N84*100,1)</f>
        <v>90.2</v>
      </c>
      <c r="P85" s="57"/>
      <c r="Q85" s="389"/>
      <c r="R85" s="389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205</v>
      </c>
      <c r="B86" s="15">
        <v>78</v>
      </c>
      <c r="C86" s="15">
        <v>81.900000000000006</v>
      </c>
      <c r="D86" s="15">
        <v>93.5</v>
      </c>
      <c r="E86" s="15">
        <v>89.1</v>
      </c>
      <c r="F86" s="15">
        <v>85.2</v>
      </c>
      <c r="G86" s="15">
        <v>93.3</v>
      </c>
      <c r="H86" s="15">
        <v>97.7</v>
      </c>
      <c r="I86" s="15">
        <v>72.599999999999994</v>
      </c>
      <c r="J86" s="15">
        <v>73</v>
      </c>
      <c r="K86" s="15">
        <v>79.2</v>
      </c>
      <c r="L86" s="15">
        <v>77.8</v>
      </c>
      <c r="M86" s="15">
        <v>73.400000000000006</v>
      </c>
      <c r="N86" s="288">
        <f>SUM(B86:M86)/12</f>
        <v>82.891666666666666</v>
      </c>
      <c r="O86" s="208">
        <f t="shared" ref="O86:O88" si="2">ROUND(N86/N85*100,1)</f>
        <v>98.6</v>
      </c>
      <c r="P86" s="57"/>
      <c r="Q86" s="389"/>
      <c r="R86" s="389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208</v>
      </c>
      <c r="B87" s="15">
        <v>64.900000000000006</v>
      </c>
      <c r="C87" s="15">
        <v>81.8</v>
      </c>
      <c r="D87" s="15">
        <v>84.6</v>
      </c>
      <c r="E87" s="15">
        <v>93.4</v>
      </c>
      <c r="F87" s="15">
        <v>106.7</v>
      </c>
      <c r="G87" s="15">
        <v>109.4</v>
      </c>
      <c r="H87" s="15">
        <v>110.7</v>
      </c>
      <c r="I87" s="15">
        <v>101.9</v>
      </c>
      <c r="J87" s="15">
        <v>97.7</v>
      </c>
      <c r="K87" s="15">
        <v>115.3</v>
      </c>
      <c r="L87" s="15">
        <v>97.1</v>
      </c>
      <c r="M87" s="15">
        <v>88.2</v>
      </c>
      <c r="N87" s="288">
        <f>SUM(B87:M87)/12</f>
        <v>95.975000000000009</v>
      </c>
      <c r="O87" s="208">
        <f t="shared" si="2"/>
        <v>115.8</v>
      </c>
      <c r="P87" s="57"/>
      <c r="Q87" s="389"/>
      <c r="R87" s="389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216</v>
      </c>
      <c r="B88" s="15">
        <v>85.7</v>
      </c>
      <c r="C88" s="15">
        <v>87</v>
      </c>
      <c r="D88" s="15">
        <v>82.4</v>
      </c>
      <c r="E88" s="15">
        <v>93.3</v>
      </c>
      <c r="F88" s="15">
        <v>92</v>
      </c>
      <c r="G88" s="15">
        <v>99.6</v>
      </c>
      <c r="H88" s="15">
        <v>115.3</v>
      </c>
      <c r="I88" s="15">
        <v>76.099999999999994</v>
      </c>
      <c r="J88" s="15">
        <v>127.5</v>
      </c>
      <c r="K88" s="15"/>
      <c r="L88" s="15"/>
      <c r="M88" s="15"/>
      <c r="N88" s="288">
        <f>SUM(B88:M88)/12</f>
        <v>71.575000000000003</v>
      </c>
      <c r="O88" s="208">
        <f t="shared" si="2"/>
        <v>74.599999999999994</v>
      </c>
      <c r="P88" s="57"/>
      <c r="Q88" s="485"/>
      <c r="R88" s="485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21"/>
      <c r="D89" s="494"/>
    </row>
    <row r="90" spans="1:26" s="518" customFormat="1" ht="9.9499999999999993" customHeight="1">
      <c r="D90" s="494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J89" sqref="J89"/>
    </sheetView>
  </sheetViews>
  <sheetFormatPr defaultRowHeight="9.9499999999999993" customHeight="1"/>
  <cols>
    <col min="1" max="1" width="8" style="504" customWidth="1"/>
    <col min="2" max="13" width="6.125" style="504" customWidth="1"/>
    <col min="14" max="26" width="7.625" style="504" customWidth="1"/>
    <col min="27" max="16384" width="9" style="504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209" t="s">
        <v>150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88" t="s">
        <v>193</v>
      </c>
      <c r="B25" s="489">
        <v>67.3</v>
      </c>
      <c r="C25" s="489">
        <v>73</v>
      </c>
      <c r="D25" s="489">
        <v>86.4</v>
      </c>
      <c r="E25" s="489">
        <v>89</v>
      </c>
      <c r="F25" s="489">
        <v>74.5</v>
      </c>
      <c r="G25" s="489">
        <v>91.5</v>
      </c>
      <c r="H25" s="489">
        <v>85.7</v>
      </c>
      <c r="I25" s="489">
        <v>83.3</v>
      </c>
      <c r="J25" s="489">
        <v>85</v>
      </c>
      <c r="K25" s="489">
        <v>90.2</v>
      </c>
      <c r="L25" s="489">
        <v>91.7</v>
      </c>
      <c r="M25" s="489">
        <v>82.4</v>
      </c>
      <c r="N25" s="289">
        <f>SUM(B25:M25)</f>
        <v>1000.0000000000001</v>
      </c>
      <c r="O25" s="284">
        <v>98.9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88" t="s">
        <v>198</v>
      </c>
      <c r="B26" s="489">
        <v>65.8</v>
      </c>
      <c r="C26" s="489">
        <v>77.2</v>
      </c>
      <c r="D26" s="489">
        <v>98.6</v>
      </c>
      <c r="E26" s="489">
        <v>102.1</v>
      </c>
      <c r="F26" s="489">
        <v>107.9</v>
      </c>
      <c r="G26" s="489">
        <v>110.2</v>
      </c>
      <c r="H26" s="489">
        <v>110.1</v>
      </c>
      <c r="I26" s="489">
        <v>92.2</v>
      </c>
      <c r="J26" s="489">
        <v>93.8</v>
      </c>
      <c r="K26" s="489">
        <v>96.7</v>
      </c>
      <c r="L26" s="489">
        <v>111.1</v>
      </c>
      <c r="M26" s="489">
        <v>104.1</v>
      </c>
      <c r="N26" s="490">
        <f>SUM(B26:M26)</f>
        <v>1169.8</v>
      </c>
      <c r="O26" s="491">
        <f>ROUND(N26/N25*100,1)</f>
        <v>117</v>
      </c>
      <c r="P26" s="495"/>
      <c r="Q26" s="496"/>
      <c r="R26" s="496"/>
      <c r="S26" s="495"/>
      <c r="T26" s="495"/>
      <c r="U26" s="495"/>
      <c r="V26" s="495"/>
      <c r="W26" s="495"/>
      <c r="X26" s="495"/>
      <c r="Y26" s="495"/>
      <c r="Z26" s="495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88" t="s">
        <v>205</v>
      </c>
      <c r="B27" s="489">
        <v>86.4</v>
      </c>
      <c r="C27" s="489">
        <v>105.9</v>
      </c>
      <c r="D27" s="489">
        <v>115.8</v>
      </c>
      <c r="E27" s="489">
        <v>124.6</v>
      </c>
      <c r="F27" s="489">
        <v>121.9</v>
      </c>
      <c r="G27" s="489">
        <v>135.4</v>
      </c>
      <c r="H27" s="489">
        <v>137.80000000000001</v>
      </c>
      <c r="I27" s="489">
        <v>127</v>
      </c>
      <c r="J27" s="489">
        <v>126.1</v>
      </c>
      <c r="K27" s="489">
        <v>125.2</v>
      </c>
      <c r="L27" s="489">
        <v>122.8</v>
      </c>
      <c r="M27" s="489">
        <v>110</v>
      </c>
      <c r="N27" s="490">
        <f>SUM(B27:M27)</f>
        <v>1438.8999999999999</v>
      </c>
      <c r="O27" s="491">
        <f t="shared" ref="O27:O28" si="0">ROUND(N27/N26*100,1)</f>
        <v>123</v>
      </c>
      <c r="P27" s="495"/>
      <c r="Q27" s="496"/>
      <c r="R27" s="496"/>
      <c r="S27" s="495"/>
      <c r="T27" s="495"/>
      <c r="U27" s="495"/>
      <c r="V27" s="495"/>
      <c r="W27" s="495"/>
      <c r="X27" s="495"/>
      <c r="Y27" s="495"/>
      <c r="Z27" s="495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88" t="s">
        <v>208</v>
      </c>
      <c r="B28" s="489">
        <v>91</v>
      </c>
      <c r="C28" s="489">
        <v>88.5</v>
      </c>
      <c r="D28" s="489">
        <v>127.1</v>
      </c>
      <c r="E28" s="489">
        <v>123.6</v>
      </c>
      <c r="F28" s="489">
        <v>127.3</v>
      </c>
      <c r="G28" s="489">
        <v>123.9</v>
      </c>
      <c r="H28" s="489">
        <v>147.6</v>
      </c>
      <c r="I28" s="489">
        <v>123.9</v>
      </c>
      <c r="J28" s="489">
        <v>121.8</v>
      </c>
      <c r="K28" s="489">
        <v>131</v>
      </c>
      <c r="L28" s="489">
        <v>110.3</v>
      </c>
      <c r="M28" s="489">
        <v>106.5</v>
      </c>
      <c r="N28" s="490">
        <f>SUM(B28:M28)</f>
        <v>1422.5</v>
      </c>
      <c r="O28" s="491">
        <f t="shared" si="0"/>
        <v>98.9</v>
      </c>
      <c r="P28" s="495"/>
      <c r="Q28" s="496"/>
      <c r="R28" s="496"/>
      <c r="S28" s="495"/>
      <c r="T28" s="495"/>
      <c r="U28" s="495"/>
      <c r="V28" s="495"/>
      <c r="W28" s="495"/>
      <c r="X28" s="495"/>
      <c r="Y28" s="495"/>
      <c r="Z28" s="495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88" t="s">
        <v>216</v>
      </c>
      <c r="B29" s="489">
        <v>96.4</v>
      </c>
      <c r="C29" s="489">
        <v>100.8</v>
      </c>
      <c r="D29" s="489">
        <v>119.9</v>
      </c>
      <c r="E29" s="489">
        <v>122</v>
      </c>
      <c r="F29" s="489">
        <v>123.5</v>
      </c>
      <c r="G29" s="489">
        <v>126.2</v>
      </c>
      <c r="H29" s="489">
        <v>126.9</v>
      </c>
      <c r="I29" s="489">
        <v>97.5</v>
      </c>
      <c r="J29" s="489">
        <v>114.1</v>
      </c>
      <c r="K29" s="489"/>
      <c r="L29" s="489"/>
      <c r="M29" s="489"/>
      <c r="N29" s="490"/>
      <c r="O29" s="491"/>
      <c r="P29" s="495"/>
      <c r="Q29" s="497"/>
      <c r="R29" s="497"/>
      <c r="S29" s="495"/>
      <c r="T29" s="495"/>
      <c r="U29" s="495"/>
      <c r="V29" s="495"/>
      <c r="W29" s="495"/>
      <c r="X29" s="495"/>
      <c r="Y29" s="495"/>
      <c r="Z29" s="495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7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18" customFormat="1" ht="11.1" customHeight="1">
      <c r="A53" s="498"/>
      <c r="B53" s="499" t="s">
        <v>90</v>
      </c>
      <c r="C53" s="499" t="s">
        <v>91</v>
      </c>
      <c r="D53" s="499" t="s">
        <v>92</v>
      </c>
      <c r="E53" s="499" t="s">
        <v>93</v>
      </c>
      <c r="F53" s="499" t="s">
        <v>94</v>
      </c>
      <c r="G53" s="499" t="s">
        <v>95</v>
      </c>
      <c r="H53" s="499" t="s">
        <v>96</v>
      </c>
      <c r="I53" s="499" t="s">
        <v>97</v>
      </c>
      <c r="J53" s="499" t="s">
        <v>98</v>
      </c>
      <c r="K53" s="499" t="s">
        <v>99</v>
      </c>
      <c r="L53" s="499" t="s">
        <v>100</v>
      </c>
      <c r="M53" s="499" t="s">
        <v>101</v>
      </c>
      <c r="N53" s="500" t="s">
        <v>148</v>
      </c>
      <c r="O53" s="501" t="s">
        <v>150</v>
      </c>
      <c r="P53" s="502"/>
      <c r="Q53" s="502"/>
      <c r="R53" s="502"/>
      <c r="S53" s="502"/>
      <c r="T53" s="502"/>
      <c r="U53" s="502"/>
      <c r="V53" s="502"/>
      <c r="W53" s="502"/>
      <c r="X53" s="502"/>
      <c r="Y53" s="502"/>
      <c r="Z53" s="502"/>
      <c r="AA53" s="494"/>
      <c r="AB53" s="494"/>
      <c r="AC53" s="494"/>
      <c r="AD53" s="494"/>
      <c r="AE53" s="494"/>
      <c r="AF53" s="494"/>
      <c r="AG53" s="494"/>
      <c r="AH53" s="494"/>
      <c r="AI53" s="494"/>
      <c r="AJ53" s="494"/>
      <c r="AK53" s="494"/>
      <c r="AL53" s="494"/>
      <c r="AM53" s="494"/>
      <c r="AN53" s="494"/>
      <c r="AO53" s="494"/>
      <c r="AP53" s="494"/>
      <c r="AQ53" s="494"/>
      <c r="AR53" s="494"/>
      <c r="AS53" s="494"/>
      <c r="AT53" s="494"/>
      <c r="AU53" s="494"/>
      <c r="AV53" s="494"/>
    </row>
    <row r="54" spans="1:48" s="418" customFormat="1" ht="11.1" customHeight="1">
      <c r="A54" s="488" t="s">
        <v>193</v>
      </c>
      <c r="B54" s="489">
        <v>87.5</v>
      </c>
      <c r="C54" s="489">
        <v>86</v>
      </c>
      <c r="D54" s="489">
        <v>88.7</v>
      </c>
      <c r="E54" s="489">
        <v>92</v>
      </c>
      <c r="F54" s="489">
        <v>87.1</v>
      </c>
      <c r="G54" s="489">
        <v>88.8</v>
      </c>
      <c r="H54" s="489">
        <v>85.6</v>
      </c>
      <c r="I54" s="489">
        <v>85.8</v>
      </c>
      <c r="J54" s="489">
        <v>84.5</v>
      </c>
      <c r="K54" s="489">
        <v>89.5</v>
      </c>
      <c r="L54" s="489">
        <v>92.2</v>
      </c>
      <c r="M54" s="489">
        <v>85.7</v>
      </c>
      <c r="N54" s="490">
        <f>SUM(B54:M54)/12</f>
        <v>87.783333333333317</v>
      </c>
      <c r="O54" s="491">
        <v>98.6</v>
      </c>
      <c r="P54" s="492"/>
      <c r="Q54" s="493"/>
      <c r="R54" s="493"/>
      <c r="S54" s="492"/>
      <c r="T54" s="492"/>
      <c r="U54" s="492"/>
      <c r="V54" s="492"/>
      <c r="W54" s="492"/>
      <c r="X54" s="492"/>
      <c r="Y54" s="492"/>
      <c r="Z54" s="492"/>
      <c r="AA54" s="494"/>
      <c r="AB54" s="494"/>
      <c r="AC54" s="494"/>
      <c r="AD54" s="494"/>
      <c r="AE54" s="494"/>
      <c r="AF54" s="494"/>
      <c r="AG54" s="494"/>
      <c r="AH54" s="494"/>
      <c r="AI54" s="494"/>
      <c r="AJ54" s="494"/>
      <c r="AK54" s="494"/>
      <c r="AL54" s="494"/>
      <c r="AM54" s="494"/>
      <c r="AN54" s="494"/>
      <c r="AO54" s="494"/>
      <c r="AP54" s="494"/>
      <c r="AQ54" s="494"/>
      <c r="AR54" s="494"/>
      <c r="AS54" s="494"/>
      <c r="AT54" s="494"/>
      <c r="AU54" s="494"/>
      <c r="AV54" s="494"/>
    </row>
    <row r="55" spans="1:48" s="418" customFormat="1" ht="11.1" customHeight="1">
      <c r="A55" s="488" t="s">
        <v>198</v>
      </c>
      <c r="B55" s="489">
        <v>84</v>
      </c>
      <c r="C55" s="489">
        <v>84.8</v>
      </c>
      <c r="D55" s="489">
        <v>92.1</v>
      </c>
      <c r="E55" s="489">
        <v>91.6</v>
      </c>
      <c r="F55" s="489">
        <v>101.2</v>
      </c>
      <c r="G55" s="489">
        <v>98.3</v>
      </c>
      <c r="H55" s="489">
        <v>99.7</v>
      </c>
      <c r="I55" s="489">
        <v>93.7</v>
      </c>
      <c r="J55" s="489">
        <v>97.1</v>
      </c>
      <c r="K55" s="489">
        <v>93.4</v>
      </c>
      <c r="L55" s="489">
        <v>102.6</v>
      </c>
      <c r="M55" s="489">
        <v>94.6</v>
      </c>
      <c r="N55" s="490">
        <f>SUM(B55:M55)/12</f>
        <v>94.424999999999997</v>
      </c>
      <c r="O55" s="491">
        <f t="shared" ref="O55:O57" si="1">ROUND(N55/N54*100,1)</f>
        <v>107.6</v>
      </c>
      <c r="P55" s="492"/>
      <c r="Q55" s="493"/>
      <c r="R55" s="493"/>
      <c r="S55" s="492"/>
      <c r="T55" s="492"/>
      <c r="U55" s="492"/>
      <c r="V55" s="492"/>
      <c r="W55" s="492"/>
      <c r="X55" s="492"/>
      <c r="Y55" s="492"/>
      <c r="Z55" s="492"/>
      <c r="AA55" s="494"/>
      <c r="AB55" s="494"/>
      <c r="AC55" s="494"/>
      <c r="AD55" s="494"/>
      <c r="AE55" s="494"/>
      <c r="AF55" s="494"/>
      <c r="AG55" s="494"/>
      <c r="AH55" s="494"/>
      <c r="AI55" s="494"/>
      <c r="AJ55" s="494"/>
      <c r="AK55" s="494"/>
      <c r="AL55" s="494"/>
      <c r="AM55" s="494"/>
      <c r="AN55" s="494"/>
      <c r="AO55" s="494"/>
      <c r="AP55" s="494"/>
      <c r="AQ55" s="494"/>
      <c r="AR55" s="494"/>
      <c r="AS55" s="494"/>
      <c r="AT55" s="494"/>
      <c r="AU55" s="494"/>
      <c r="AV55" s="494"/>
    </row>
    <row r="56" spans="1:48" s="418" customFormat="1" ht="11.1" customHeight="1">
      <c r="A56" s="10" t="s">
        <v>205</v>
      </c>
      <c r="B56" s="215">
        <v>92.5</v>
      </c>
      <c r="C56" s="215">
        <v>102.9</v>
      </c>
      <c r="D56" s="215">
        <v>99.4</v>
      </c>
      <c r="E56" s="215">
        <v>109.4</v>
      </c>
      <c r="F56" s="215">
        <v>112.9</v>
      </c>
      <c r="G56" s="215">
        <v>124.7</v>
      </c>
      <c r="H56" s="215">
        <v>123</v>
      </c>
      <c r="I56" s="215">
        <v>131.30000000000001</v>
      </c>
      <c r="J56" s="215">
        <v>130.1</v>
      </c>
      <c r="K56" s="215">
        <v>132.19999999999999</v>
      </c>
      <c r="L56" s="215">
        <v>134.30000000000001</v>
      </c>
      <c r="M56" s="215">
        <v>124.2</v>
      </c>
      <c r="N56" s="490">
        <f>SUM(B56:M56)/12</f>
        <v>118.075</v>
      </c>
      <c r="O56" s="491">
        <f t="shared" si="1"/>
        <v>125</v>
      </c>
      <c r="P56" s="492"/>
      <c r="Q56" s="493"/>
      <c r="R56" s="493"/>
      <c r="S56" s="492"/>
      <c r="T56" s="492"/>
      <c r="U56" s="492"/>
      <c r="V56" s="492"/>
      <c r="W56" s="492"/>
      <c r="X56" s="492"/>
      <c r="Y56" s="492"/>
      <c r="Z56" s="492"/>
      <c r="AA56" s="494"/>
    </row>
    <row r="57" spans="1:48" s="418" customFormat="1" ht="11.1" customHeight="1">
      <c r="A57" s="10" t="s">
        <v>208</v>
      </c>
      <c r="B57" s="215">
        <v>120.5</v>
      </c>
      <c r="C57" s="215">
        <v>109</v>
      </c>
      <c r="D57" s="215">
        <v>119.8</v>
      </c>
      <c r="E57" s="215">
        <v>121.6</v>
      </c>
      <c r="F57" s="215">
        <v>136.1</v>
      </c>
      <c r="G57" s="215">
        <v>141.5</v>
      </c>
      <c r="H57" s="215">
        <v>138.5</v>
      </c>
      <c r="I57" s="215">
        <v>115.4</v>
      </c>
      <c r="J57" s="215">
        <v>127.1</v>
      </c>
      <c r="K57" s="215">
        <v>139.9</v>
      </c>
      <c r="L57" s="215">
        <v>134.6</v>
      </c>
      <c r="M57" s="215">
        <v>130.80000000000001</v>
      </c>
      <c r="N57" s="490">
        <f>SUM(B57:M57)/12</f>
        <v>127.89999999999999</v>
      </c>
      <c r="O57" s="491">
        <f t="shared" si="1"/>
        <v>108.3</v>
      </c>
      <c r="P57" s="492"/>
      <c r="Q57" s="493"/>
      <c r="R57" s="493"/>
      <c r="S57" s="492"/>
      <c r="T57" s="492"/>
      <c r="U57" s="492"/>
      <c r="V57" s="492"/>
      <c r="W57" s="492"/>
      <c r="X57" s="492"/>
      <c r="Y57" s="492"/>
      <c r="Z57" s="492"/>
      <c r="AA57" s="494"/>
    </row>
    <row r="58" spans="1:48" s="212" customFormat="1" ht="11.1" customHeight="1">
      <c r="A58" s="10" t="s">
        <v>216</v>
      </c>
      <c r="B58" s="215">
        <v>114.1</v>
      </c>
      <c r="C58" s="215">
        <v>119.1</v>
      </c>
      <c r="D58" s="215">
        <v>126.2</v>
      </c>
      <c r="E58" s="215">
        <v>117.7</v>
      </c>
      <c r="F58" s="215">
        <v>126</v>
      </c>
      <c r="G58" s="215">
        <v>138.9</v>
      </c>
      <c r="H58" s="215">
        <v>146.19999999999999</v>
      </c>
      <c r="I58" s="215">
        <v>134.4</v>
      </c>
      <c r="J58" s="215">
        <v>134.19999999999999</v>
      </c>
      <c r="K58" s="215"/>
      <c r="L58" s="215"/>
      <c r="M58" s="215"/>
      <c r="N58" s="289"/>
      <c r="O58" s="491"/>
      <c r="P58" s="222"/>
      <c r="Q58" s="486"/>
      <c r="R58" s="486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7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90</v>
      </c>
      <c r="C83" s="206" t="s">
        <v>91</v>
      </c>
      <c r="D83" s="206" t="s">
        <v>92</v>
      </c>
      <c r="E83" s="206" t="s">
        <v>93</v>
      </c>
      <c r="F83" s="206" t="s">
        <v>94</v>
      </c>
      <c r="G83" s="206" t="s">
        <v>95</v>
      </c>
      <c r="H83" s="206" t="s">
        <v>96</v>
      </c>
      <c r="I83" s="206" t="s">
        <v>97</v>
      </c>
      <c r="J83" s="206" t="s">
        <v>98</v>
      </c>
      <c r="K83" s="206" t="s">
        <v>99</v>
      </c>
      <c r="L83" s="206" t="s">
        <v>100</v>
      </c>
      <c r="M83" s="206" t="s">
        <v>101</v>
      </c>
      <c r="N83" s="283" t="s">
        <v>148</v>
      </c>
      <c r="O83" s="209" t="s">
        <v>150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193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7" si="2">SUM(B84:M84)/12</f>
        <v>94.866666666666674</v>
      </c>
      <c r="O84" s="294">
        <v>99.9</v>
      </c>
      <c r="P84" s="210"/>
      <c r="Q84" s="398"/>
      <c r="R84" s="398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198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7" si="3">ROUND(N85/N84*100,1)</f>
        <v>108.5</v>
      </c>
      <c r="P85" s="210"/>
      <c r="Q85" s="398"/>
      <c r="R85" s="398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205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8"/>
      <c r="R86" s="398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208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8"/>
      <c r="R87" s="398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216</v>
      </c>
      <c r="B88" s="208">
        <v>85.5</v>
      </c>
      <c r="C88" s="208">
        <v>84.2</v>
      </c>
      <c r="D88" s="208">
        <v>94.9</v>
      </c>
      <c r="E88" s="208">
        <v>103.5</v>
      </c>
      <c r="F88" s="208">
        <v>98</v>
      </c>
      <c r="G88" s="208">
        <v>90.4</v>
      </c>
      <c r="H88" s="208">
        <v>86.4</v>
      </c>
      <c r="I88" s="208">
        <v>73.7</v>
      </c>
      <c r="J88" s="208">
        <v>85</v>
      </c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E89" s="52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workbookViewId="0">
      <selection activeCell="J89" sqref="J89"/>
    </sheetView>
  </sheetViews>
  <sheetFormatPr defaultRowHeight="9.9499999999999993" customHeight="1"/>
  <cols>
    <col min="1" max="1" width="8" style="503" customWidth="1"/>
    <col min="2" max="13" width="6.125" style="503" customWidth="1"/>
    <col min="14" max="26" width="7.625" style="503" customWidth="1"/>
    <col min="27" max="16384" width="9" style="503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209" t="s">
        <v>150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193</v>
      </c>
      <c r="B25" s="215">
        <v>6.7</v>
      </c>
      <c r="C25" s="215">
        <v>7.3</v>
      </c>
      <c r="D25" s="215">
        <v>8.6</v>
      </c>
      <c r="E25" s="215">
        <v>8.9</v>
      </c>
      <c r="F25" s="215">
        <v>7.5</v>
      </c>
      <c r="G25" s="215">
        <v>9.1</v>
      </c>
      <c r="H25" s="215">
        <v>8.6</v>
      </c>
      <c r="I25" s="215">
        <v>8.3000000000000007</v>
      </c>
      <c r="J25" s="215">
        <v>8.5</v>
      </c>
      <c r="K25" s="215">
        <v>9</v>
      </c>
      <c r="L25" s="215">
        <v>9.1999999999999993</v>
      </c>
      <c r="M25" s="215">
        <v>8.1999999999999993</v>
      </c>
      <c r="N25" s="289">
        <f>SUM(B25:M25)</f>
        <v>99.9</v>
      </c>
      <c r="O25" s="284">
        <v>98.9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198</v>
      </c>
      <c r="B26" s="215">
        <v>6.6</v>
      </c>
      <c r="C26" s="215">
        <v>7.7</v>
      </c>
      <c r="D26" s="215">
        <v>9.9</v>
      </c>
      <c r="E26" s="215">
        <v>10.199999999999999</v>
      </c>
      <c r="F26" s="215">
        <v>10.8</v>
      </c>
      <c r="G26" s="215">
        <v>11</v>
      </c>
      <c r="H26" s="215">
        <v>11</v>
      </c>
      <c r="I26" s="215">
        <v>9.1999999999999993</v>
      </c>
      <c r="J26" s="215">
        <v>9.4</v>
      </c>
      <c r="K26" s="215">
        <v>9.6999999999999993</v>
      </c>
      <c r="L26" s="215">
        <v>11.1</v>
      </c>
      <c r="M26" s="215">
        <v>10.4</v>
      </c>
      <c r="N26" s="289">
        <f>SUM(B26:M26)</f>
        <v>117.00000000000001</v>
      </c>
      <c r="O26" s="284">
        <f>ROUND(N26/N25*100,1)</f>
        <v>117.1</v>
      </c>
      <c r="P26" s="218"/>
      <c r="Q26" s="394"/>
      <c r="R26" s="394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205</v>
      </c>
      <c r="B27" s="215">
        <v>8.6</v>
      </c>
      <c r="C27" s="215">
        <v>10.6</v>
      </c>
      <c r="D27" s="215">
        <v>11.6</v>
      </c>
      <c r="E27" s="215">
        <v>12.5</v>
      </c>
      <c r="F27" s="215">
        <v>12.2</v>
      </c>
      <c r="G27" s="215">
        <v>13.5</v>
      </c>
      <c r="H27" s="215">
        <v>13.8</v>
      </c>
      <c r="I27" s="215">
        <v>12.7</v>
      </c>
      <c r="J27" s="215">
        <v>12.6</v>
      </c>
      <c r="K27" s="215">
        <v>12.5</v>
      </c>
      <c r="L27" s="215">
        <v>12.3</v>
      </c>
      <c r="M27" s="215">
        <v>11</v>
      </c>
      <c r="N27" s="420">
        <f>SUM(B27:M27)</f>
        <v>143.9</v>
      </c>
      <c r="O27" s="284">
        <f t="shared" ref="O27:O28" si="0">ROUND(N27/N26*100,1)</f>
        <v>123</v>
      </c>
      <c r="P27" s="218"/>
      <c r="Q27" s="394"/>
      <c r="R27" s="394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208</v>
      </c>
      <c r="B28" s="215">
        <v>9.1</v>
      </c>
      <c r="C28" s="215">
        <v>8.9</v>
      </c>
      <c r="D28" s="215">
        <v>12.7</v>
      </c>
      <c r="E28" s="215">
        <v>12.4</v>
      </c>
      <c r="F28" s="215">
        <v>12.7</v>
      </c>
      <c r="G28" s="215">
        <v>12.4</v>
      </c>
      <c r="H28" s="215">
        <v>14.8</v>
      </c>
      <c r="I28" s="215">
        <v>12.4</v>
      </c>
      <c r="J28" s="215">
        <v>12.2</v>
      </c>
      <c r="K28" s="215">
        <v>13.1</v>
      </c>
      <c r="L28" s="215">
        <v>11</v>
      </c>
      <c r="M28" s="215">
        <v>10.6</v>
      </c>
      <c r="N28" s="289">
        <f>SUM(B28:M28)</f>
        <v>142.29999999999998</v>
      </c>
      <c r="O28" s="284">
        <f t="shared" si="0"/>
        <v>98.9</v>
      </c>
      <c r="P28" s="218"/>
      <c r="Q28" s="394"/>
      <c r="R28" s="394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216</v>
      </c>
      <c r="B29" s="215">
        <v>9.6</v>
      </c>
      <c r="C29" s="215">
        <v>10.1</v>
      </c>
      <c r="D29" s="215">
        <v>12</v>
      </c>
      <c r="E29" s="215">
        <v>12.2</v>
      </c>
      <c r="F29" s="215">
        <v>12.4</v>
      </c>
      <c r="G29" s="215">
        <v>12.6</v>
      </c>
      <c r="H29" s="215">
        <v>12.7</v>
      </c>
      <c r="I29" s="215">
        <v>9.8000000000000007</v>
      </c>
      <c r="J29" s="215">
        <v>11.4</v>
      </c>
      <c r="K29" s="215"/>
      <c r="L29" s="215"/>
      <c r="M29" s="215"/>
      <c r="N29" s="289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67"/>
    </row>
    <row r="53" spans="1:48" s="212" customFormat="1" ht="11.1" customHeight="1">
      <c r="A53" s="15"/>
      <c r="B53" s="206" t="s">
        <v>90</v>
      </c>
      <c r="C53" s="206" t="s">
        <v>91</v>
      </c>
      <c r="D53" s="206" t="s">
        <v>92</v>
      </c>
      <c r="E53" s="206" t="s">
        <v>93</v>
      </c>
      <c r="F53" s="206" t="s">
        <v>94</v>
      </c>
      <c r="G53" s="206" t="s">
        <v>95</v>
      </c>
      <c r="H53" s="206" t="s">
        <v>96</v>
      </c>
      <c r="I53" s="206" t="s">
        <v>97</v>
      </c>
      <c r="J53" s="206" t="s">
        <v>98</v>
      </c>
      <c r="K53" s="206" t="s">
        <v>99</v>
      </c>
      <c r="L53" s="206" t="s">
        <v>100</v>
      </c>
      <c r="M53" s="206" t="s">
        <v>101</v>
      </c>
      <c r="N53" s="283" t="s">
        <v>148</v>
      </c>
      <c r="O53" s="209" t="s">
        <v>150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</row>
    <row r="54" spans="1:48" s="212" customFormat="1" ht="11.1" customHeight="1">
      <c r="A54" s="10" t="s">
        <v>193</v>
      </c>
      <c r="B54" s="215">
        <v>8.6999999999999993</v>
      </c>
      <c r="C54" s="215">
        <v>8.6</v>
      </c>
      <c r="D54" s="215">
        <v>8.9</v>
      </c>
      <c r="E54" s="215">
        <v>9.1999999999999993</v>
      </c>
      <c r="F54" s="215">
        <v>8.6999999999999993</v>
      </c>
      <c r="G54" s="215">
        <v>8.9</v>
      </c>
      <c r="H54" s="215">
        <v>8.6</v>
      </c>
      <c r="I54" s="215">
        <v>8.6</v>
      </c>
      <c r="J54" s="215">
        <v>8.5</v>
      </c>
      <c r="K54" s="215">
        <v>8.9</v>
      </c>
      <c r="L54" s="215">
        <v>9.1999999999999993</v>
      </c>
      <c r="M54" s="215">
        <v>8.6</v>
      </c>
      <c r="N54" s="289">
        <f>SUM(B54:M54)/12</f>
        <v>8.7833333333333332</v>
      </c>
      <c r="O54" s="284">
        <v>98.5</v>
      </c>
      <c r="P54" s="222"/>
      <c r="Q54" s="388"/>
      <c r="R54" s="388"/>
      <c r="S54" s="222"/>
      <c r="T54" s="222"/>
      <c r="U54" s="222"/>
      <c r="V54" s="222"/>
      <c r="W54" s="222"/>
      <c r="X54" s="222"/>
      <c r="Y54" s="222"/>
      <c r="Z54" s="222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</row>
    <row r="55" spans="1:48" s="212" customFormat="1" ht="11.1" customHeight="1">
      <c r="A55" s="10" t="s">
        <v>198</v>
      </c>
      <c r="B55" s="215">
        <v>8.4</v>
      </c>
      <c r="C55" s="215">
        <v>8.5</v>
      </c>
      <c r="D55" s="215">
        <v>9.1999999999999993</v>
      </c>
      <c r="E55" s="215">
        <v>9.1999999999999993</v>
      </c>
      <c r="F55" s="215">
        <v>10.1</v>
      </c>
      <c r="G55" s="215">
        <v>9.8000000000000007</v>
      </c>
      <c r="H55" s="215">
        <v>10</v>
      </c>
      <c r="I55" s="215">
        <v>9.4</v>
      </c>
      <c r="J55" s="215">
        <v>9.6999999999999993</v>
      </c>
      <c r="K55" s="215">
        <v>9.3000000000000007</v>
      </c>
      <c r="L55" s="215">
        <v>10.3</v>
      </c>
      <c r="M55" s="215">
        <v>9.5</v>
      </c>
      <c r="N55" s="289">
        <f>SUM(B55:M55)/12</f>
        <v>9.4500000000000011</v>
      </c>
      <c r="O55" s="284">
        <f t="shared" ref="O55:O57" si="1">ROUND(N55/N54*100,1)</f>
        <v>107.6</v>
      </c>
      <c r="P55" s="222"/>
      <c r="Q55" s="388"/>
      <c r="R55" s="388"/>
      <c r="S55" s="222"/>
      <c r="T55" s="222"/>
      <c r="U55" s="222"/>
      <c r="V55" s="222"/>
      <c r="W55" s="222"/>
      <c r="X55" s="222"/>
      <c r="Y55" s="222"/>
      <c r="Z55" s="222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</row>
    <row r="56" spans="1:48" s="212" customFormat="1" ht="11.1" customHeight="1">
      <c r="A56" s="10" t="s">
        <v>205</v>
      </c>
      <c r="B56" s="215">
        <v>9.3000000000000007</v>
      </c>
      <c r="C56" s="215">
        <v>10.3</v>
      </c>
      <c r="D56" s="215">
        <v>9.9</v>
      </c>
      <c r="E56" s="215">
        <v>10.9</v>
      </c>
      <c r="F56" s="215">
        <v>11.3</v>
      </c>
      <c r="G56" s="215">
        <v>12.5</v>
      </c>
      <c r="H56" s="215">
        <v>12.3</v>
      </c>
      <c r="I56" s="215">
        <v>13.1</v>
      </c>
      <c r="J56" s="215">
        <v>13</v>
      </c>
      <c r="K56" s="215">
        <v>13.2</v>
      </c>
      <c r="L56" s="215">
        <v>13.4</v>
      </c>
      <c r="M56" s="215">
        <v>12.4</v>
      </c>
      <c r="N56" s="289">
        <f>SUM(B56:M56)/12</f>
        <v>11.799999999999999</v>
      </c>
      <c r="O56" s="284">
        <f t="shared" si="1"/>
        <v>124.9</v>
      </c>
      <c r="P56" s="222"/>
      <c r="Q56" s="388"/>
      <c r="R56" s="388"/>
      <c r="S56" s="222"/>
      <c r="T56" s="222"/>
      <c r="U56" s="222"/>
      <c r="V56" s="222"/>
      <c r="W56" s="222"/>
      <c r="X56" s="222"/>
      <c r="Y56" s="222"/>
      <c r="Z56" s="222"/>
      <c r="AA56" s="210"/>
    </row>
    <row r="57" spans="1:48" s="212" customFormat="1" ht="11.1" customHeight="1">
      <c r="A57" s="10" t="s">
        <v>208</v>
      </c>
      <c r="B57" s="215">
        <v>12</v>
      </c>
      <c r="C57" s="215">
        <v>10.9</v>
      </c>
      <c r="D57" s="215">
        <v>12</v>
      </c>
      <c r="E57" s="215">
        <v>12.2</v>
      </c>
      <c r="F57" s="215">
        <v>13.6</v>
      </c>
      <c r="G57" s="215">
        <v>14.2</v>
      </c>
      <c r="H57" s="215">
        <v>13.8</v>
      </c>
      <c r="I57" s="215">
        <v>11.5</v>
      </c>
      <c r="J57" s="215">
        <v>12.7</v>
      </c>
      <c r="K57" s="215">
        <v>14</v>
      </c>
      <c r="L57" s="215">
        <v>13.5</v>
      </c>
      <c r="M57" s="215">
        <v>13.1</v>
      </c>
      <c r="N57" s="289">
        <f>SUM(B57:M57)/12</f>
        <v>12.791666666666664</v>
      </c>
      <c r="O57" s="284">
        <f t="shared" si="1"/>
        <v>108.4</v>
      </c>
      <c r="P57" s="222"/>
      <c r="Q57" s="388"/>
      <c r="R57" s="388"/>
      <c r="S57" s="222"/>
      <c r="T57" s="222"/>
      <c r="U57" s="222"/>
      <c r="V57" s="222"/>
      <c r="W57" s="222"/>
      <c r="X57" s="222"/>
      <c r="Y57" s="222"/>
      <c r="Z57" s="222"/>
      <c r="AA57" s="210"/>
    </row>
    <row r="58" spans="1:48" s="212" customFormat="1" ht="11.1" customHeight="1">
      <c r="A58" s="10" t="s">
        <v>216</v>
      </c>
      <c r="B58" s="215">
        <v>11.4</v>
      </c>
      <c r="C58" s="215">
        <v>11.9</v>
      </c>
      <c r="D58" s="215">
        <v>12.6</v>
      </c>
      <c r="E58" s="215">
        <v>11.8</v>
      </c>
      <c r="F58" s="215">
        <v>12.6</v>
      </c>
      <c r="G58" s="215">
        <v>13.9</v>
      </c>
      <c r="H58" s="215">
        <v>14.6</v>
      </c>
      <c r="I58" s="215">
        <v>13.4</v>
      </c>
      <c r="J58" s="215">
        <v>13.4</v>
      </c>
      <c r="K58" s="215"/>
      <c r="L58" s="215"/>
      <c r="M58" s="215"/>
      <c r="N58" s="289"/>
      <c r="O58" s="284"/>
      <c r="P58" s="222"/>
      <c r="Q58" s="486"/>
      <c r="R58" s="486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7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90</v>
      </c>
      <c r="C83" s="206" t="s">
        <v>91</v>
      </c>
      <c r="D83" s="206" t="s">
        <v>92</v>
      </c>
      <c r="E83" s="206" t="s">
        <v>93</v>
      </c>
      <c r="F83" s="206" t="s">
        <v>94</v>
      </c>
      <c r="G83" s="206" t="s">
        <v>95</v>
      </c>
      <c r="H83" s="206" t="s">
        <v>96</v>
      </c>
      <c r="I83" s="206" t="s">
        <v>97</v>
      </c>
      <c r="J83" s="206" t="s">
        <v>98</v>
      </c>
      <c r="K83" s="206" t="s">
        <v>99</v>
      </c>
      <c r="L83" s="206" t="s">
        <v>100</v>
      </c>
      <c r="M83" s="206" t="s">
        <v>101</v>
      </c>
      <c r="N83" s="283" t="s">
        <v>148</v>
      </c>
      <c r="O83" s="209" t="s">
        <v>150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193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7" si="2">SUM(B84:M84)/12</f>
        <v>94.866666666666674</v>
      </c>
      <c r="O84" s="294">
        <v>99.9</v>
      </c>
      <c r="P84" s="210"/>
      <c r="Q84" s="398"/>
      <c r="R84" s="398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198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7" si="3">ROUND(N85/N84*100,1)</f>
        <v>108.5</v>
      </c>
      <c r="P85" s="210"/>
      <c r="Q85" s="398"/>
      <c r="R85" s="398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205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8"/>
      <c r="R86" s="398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208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8"/>
      <c r="R87" s="398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216</v>
      </c>
      <c r="B88" s="208">
        <v>85.5</v>
      </c>
      <c r="C88" s="208">
        <v>84.2</v>
      </c>
      <c r="D88" s="208">
        <v>94.9</v>
      </c>
      <c r="E88" s="208">
        <v>103.5</v>
      </c>
      <c r="F88" s="208">
        <v>98</v>
      </c>
      <c r="G88" s="208">
        <v>90.4</v>
      </c>
      <c r="H88" s="208">
        <v>86.4</v>
      </c>
      <c r="I88" s="208">
        <v>73.7</v>
      </c>
      <c r="J88" s="208">
        <v>85</v>
      </c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J89" sqref="J89"/>
    </sheetView>
  </sheetViews>
  <sheetFormatPr defaultRowHeight="9.9499999999999993" customHeight="1"/>
  <cols>
    <col min="1" max="1" width="7.625" style="313" customWidth="1"/>
    <col min="2" max="13" width="6.125" style="313" customWidth="1"/>
    <col min="14" max="27" width="7.625" style="313" customWidth="1"/>
    <col min="28" max="16384" width="9" style="313"/>
  </cols>
  <sheetData>
    <row r="7" spans="1:15" ht="9.9499999999999993" customHeight="1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>
      <c r="N14" s="314"/>
      <c r="O14" s="314"/>
    </row>
    <row r="17" spans="1:48" ht="9.9499999999999993" customHeight="1">
      <c r="O17" s="314"/>
    </row>
    <row r="18" spans="1:48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4"/>
    </row>
    <row r="21" spans="1:48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4"/>
    </row>
    <row r="22" spans="1:48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209" t="s">
        <v>150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193</v>
      </c>
      <c r="B25" s="215">
        <v>13.6</v>
      </c>
      <c r="C25" s="215">
        <v>14.7</v>
      </c>
      <c r="D25" s="215">
        <v>13.4</v>
      </c>
      <c r="E25" s="215">
        <v>17.2</v>
      </c>
      <c r="F25" s="215">
        <v>14.6</v>
      </c>
      <c r="G25" s="215">
        <v>15.1</v>
      </c>
      <c r="H25" s="215">
        <v>15.7</v>
      </c>
      <c r="I25" s="215">
        <v>13</v>
      </c>
      <c r="J25" s="215">
        <v>15.8</v>
      </c>
      <c r="K25" s="215">
        <v>17.2</v>
      </c>
      <c r="L25" s="215">
        <v>15.7</v>
      </c>
      <c r="M25" s="453">
        <v>15.1</v>
      </c>
      <c r="N25" s="289">
        <f>SUM(B25:M25)</f>
        <v>181.09999999999997</v>
      </c>
      <c r="O25" s="284">
        <v>95.3</v>
      </c>
      <c r="P25" s="218"/>
      <c r="Q25" s="388"/>
      <c r="R25" s="388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198</v>
      </c>
      <c r="B26" s="215">
        <v>14.4</v>
      </c>
      <c r="C26" s="215">
        <v>14.3</v>
      </c>
      <c r="D26" s="215">
        <v>14.8</v>
      </c>
      <c r="E26" s="215">
        <v>15.4</v>
      </c>
      <c r="F26" s="215">
        <v>14</v>
      </c>
      <c r="G26" s="215">
        <v>14.7</v>
      </c>
      <c r="H26" s="215">
        <v>14</v>
      </c>
      <c r="I26" s="215">
        <v>13.2</v>
      </c>
      <c r="J26" s="215">
        <v>15.8</v>
      </c>
      <c r="K26" s="215">
        <v>14.9</v>
      </c>
      <c r="L26" s="215">
        <v>15.2</v>
      </c>
      <c r="M26" s="453">
        <v>14.8</v>
      </c>
      <c r="N26" s="289">
        <f>SUM(B26:M26)</f>
        <v>175.50000000000003</v>
      </c>
      <c r="O26" s="284">
        <f>SUM(N26/N25)*100</f>
        <v>96.907785753727254</v>
      </c>
      <c r="P26" s="218"/>
      <c r="Q26" s="388"/>
      <c r="R26" s="388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205</v>
      </c>
      <c r="B27" s="215">
        <v>14.1</v>
      </c>
      <c r="C27" s="215">
        <v>14.9</v>
      </c>
      <c r="D27" s="215">
        <v>16.399999999999999</v>
      </c>
      <c r="E27" s="215">
        <v>16.100000000000001</v>
      </c>
      <c r="F27" s="215">
        <v>15.5</v>
      </c>
      <c r="G27" s="215">
        <v>16.8</v>
      </c>
      <c r="H27" s="215">
        <v>16.100000000000001</v>
      </c>
      <c r="I27" s="215">
        <v>15</v>
      </c>
      <c r="J27" s="215">
        <v>17.8</v>
      </c>
      <c r="K27" s="215">
        <v>16.899999999999999</v>
      </c>
      <c r="L27" s="215">
        <v>15.7</v>
      </c>
      <c r="M27" s="453">
        <v>15.7</v>
      </c>
      <c r="N27" s="391">
        <f>SUM(B27:M27)</f>
        <v>191</v>
      </c>
      <c r="O27" s="284">
        <f>SUM(N27/N26)*100</f>
        <v>108.83190883190881</v>
      </c>
      <c r="P27" s="218"/>
      <c r="Q27" s="388"/>
      <c r="R27" s="388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208</v>
      </c>
      <c r="B28" s="215">
        <v>14.6</v>
      </c>
      <c r="C28" s="215">
        <v>14.9</v>
      </c>
      <c r="D28" s="215">
        <v>16</v>
      </c>
      <c r="E28" s="215">
        <v>15.6</v>
      </c>
      <c r="F28" s="215">
        <v>15.5</v>
      </c>
      <c r="G28" s="215">
        <v>15.8</v>
      </c>
      <c r="H28" s="215">
        <v>15.8</v>
      </c>
      <c r="I28" s="215">
        <v>15.3</v>
      </c>
      <c r="J28" s="215">
        <v>19.3</v>
      </c>
      <c r="K28" s="215">
        <v>20.3</v>
      </c>
      <c r="L28" s="215">
        <v>21.1</v>
      </c>
      <c r="M28" s="453">
        <v>18.5</v>
      </c>
      <c r="N28" s="391">
        <f>SUM(B28:M28)</f>
        <v>202.7</v>
      </c>
      <c r="O28" s="284">
        <f>SUM(N28/N27)*100</f>
        <v>106.12565445026176</v>
      </c>
      <c r="P28" s="218"/>
      <c r="Q28" s="388"/>
      <c r="R28" s="388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216</v>
      </c>
      <c r="B29" s="215">
        <v>20</v>
      </c>
      <c r="C29" s="215">
        <v>20.100000000000001</v>
      </c>
      <c r="D29" s="215">
        <v>21.2</v>
      </c>
      <c r="E29" s="215">
        <v>22.7</v>
      </c>
      <c r="F29" s="215">
        <v>21.8</v>
      </c>
      <c r="G29" s="215">
        <v>21.8</v>
      </c>
      <c r="H29" s="215">
        <v>23.4</v>
      </c>
      <c r="I29" s="215">
        <v>20.3</v>
      </c>
      <c r="J29" s="215">
        <v>23.3</v>
      </c>
      <c r="K29" s="215"/>
      <c r="L29" s="215"/>
      <c r="M29" s="453"/>
      <c r="N29" s="391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4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148</v>
      </c>
      <c r="O53" s="209" t="s">
        <v>150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193</v>
      </c>
      <c r="B54" s="215">
        <v>22.1</v>
      </c>
      <c r="C54" s="215">
        <v>22.8</v>
      </c>
      <c r="D54" s="215">
        <v>21.1</v>
      </c>
      <c r="E54" s="215">
        <v>21.5</v>
      </c>
      <c r="F54" s="215">
        <v>21.8</v>
      </c>
      <c r="G54" s="215">
        <v>21.9</v>
      </c>
      <c r="H54" s="215">
        <v>21.8</v>
      </c>
      <c r="I54" s="215">
        <v>21.1</v>
      </c>
      <c r="J54" s="215">
        <v>21.4</v>
      </c>
      <c r="K54" s="215">
        <v>22.2</v>
      </c>
      <c r="L54" s="215">
        <v>21.8</v>
      </c>
      <c r="M54" s="215">
        <v>21.3</v>
      </c>
      <c r="N54" s="289">
        <f t="shared" ref="N54:N57" si="0">SUM(B54:M54)/12</f>
        <v>21.733333333333334</v>
      </c>
      <c r="O54" s="284">
        <v>96.7</v>
      </c>
      <c r="P54" s="218"/>
      <c r="Q54" s="399"/>
      <c r="R54" s="399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198</v>
      </c>
      <c r="B55" s="215">
        <v>22.8</v>
      </c>
      <c r="C55" s="215">
        <v>22.7</v>
      </c>
      <c r="D55" s="215">
        <v>21.7</v>
      </c>
      <c r="E55" s="215">
        <v>21.4</v>
      </c>
      <c r="F55" s="215">
        <v>22</v>
      </c>
      <c r="G55" s="215">
        <v>21.7</v>
      </c>
      <c r="H55" s="215">
        <v>21.6</v>
      </c>
      <c r="I55" s="215">
        <v>21.9</v>
      </c>
      <c r="J55" s="215">
        <v>22.5</v>
      </c>
      <c r="K55" s="215">
        <v>22.3</v>
      </c>
      <c r="L55" s="215">
        <v>22.7</v>
      </c>
      <c r="M55" s="215">
        <v>22.4</v>
      </c>
      <c r="N55" s="289">
        <f t="shared" si="0"/>
        <v>22.141666666666666</v>
      </c>
      <c r="O55" s="284">
        <f>SUM(N55/N54)*100</f>
        <v>101.8788343558282</v>
      </c>
      <c r="P55" s="218"/>
      <c r="Q55" s="399"/>
      <c r="R55" s="399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205</v>
      </c>
      <c r="B56" s="215">
        <v>22.9</v>
      </c>
      <c r="C56" s="215">
        <v>22.8</v>
      </c>
      <c r="D56" s="215">
        <v>23.1</v>
      </c>
      <c r="E56" s="215">
        <v>23.2</v>
      </c>
      <c r="F56" s="215">
        <v>23</v>
      </c>
      <c r="G56" s="215">
        <v>23.1</v>
      </c>
      <c r="H56" s="215">
        <v>22.7</v>
      </c>
      <c r="I56" s="215">
        <v>22.8</v>
      </c>
      <c r="J56" s="215">
        <v>23.7</v>
      </c>
      <c r="K56" s="215">
        <v>24.1</v>
      </c>
      <c r="L56" s="215">
        <v>24.6</v>
      </c>
      <c r="M56" s="215">
        <v>24.6</v>
      </c>
      <c r="N56" s="289">
        <f t="shared" si="0"/>
        <v>23.383333333333336</v>
      </c>
      <c r="O56" s="284">
        <f t="shared" ref="O56:O57" si="1">SUM(N56/N55)*100</f>
        <v>105.60782837786979</v>
      </c>
      <c r="P56" s="218"/>
      <c r="Q56" s="399"/>
      <c r="R56" s="399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208</v>
      </c>
      <c r="B57" s="215">
        <v>24.8</v>
      </c>
      <c r="C57" s="215">
        <v>25.3</v>
      </c>
      <c r="D57" s="215">
        <v>24.4</v>
      </c>
      <c r="E57" s="215">
        <v>23.9</v>
      </c>
      <c r="F57" s="215">
        <v>23.3</v>
      </c>
      <c r="G57" s="215">
        <v>23.4</v>
      </c>
      <c r="H57" s="215">
        <v>23.5</v>
      </c>
      <c r="I57" s="215">
        <v>23.2</v>
      </c>
      <c r="J57" s="215">
        <v>26.7</v>
      </c>
      <c r="K57" s="215">
        <v>29.6</v>
      </c>
      <c r="L57" s="215">
        <v>30.7</v>
      </c>
      <c r="M57" s="215">
        <v>29.8</v>
      </c>
      <c r="N57" s="289">
        <f t="shared" si="0"/>
        <v>25.716666666666665</v>
      </c>
      <c r="O57" s="284">
        <f t="shared" si="1"/>
        <v>109.97861724875264</v>
      </c>
      <c r="P57" s="218"/>
      <c r="Q57" s="399"/>
      <c r="R57" s="399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216</v>
      </c>
      <c r="B58" s="215">
        <v>29.9</v>
      </c>
      <c r="C58" s="215">
        <v>30.7</v>
      </c>
      <c r="D58" s="215">
        <v>30.6</v>
      </c>
      <c r="E58" s="215">
        <v>31.5</v>
      </c>
      <c r="F58" s="215">
        <v>30.7</v>
      </c>
      <c r="G58" s="215">
        <v>30.4</v>
      </c>
      <c r="H58" s="215">
        <v>31.2</v>
      </c>
      <c r="I58" s="215">
        <v>31.6</v>
      </c>
      <c r="J58" s="215">
        <v>30.1</v>
      </c>
      <c r="K58" s="215"/>
      <c r="L58" s="215"/>
      <c r="M58" s="215"/>
      <c r="N58" s="289"/>
      <c r="O58" s="284"/>
      <c r="P58" s="218"/>
      <c r="Q58" s="399"/>
      <c r="R58" s="399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148</v>
      </c>
      <c r="O83" s="209" t="s">
        <v>150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193</v>
      </c>
      <c r="B84" s="206">
        <v>62.1</v>
      </c>
      <c r="C84" s="206">
        <v>63.9</v>
      </c>
      <c r="D84" s="206">
        <v>65</v>
      </c>
      <c r="E84" s="206">
        <v>79.5</v>
      </c>
      <c r="F84" s="206">
        <v>66.599999999999994</v>
      </c>
      <c r="G84" s="206">
        <v>69.099999999999994</v>
      </c>
      <c r="H84" s="206">
        <v>72.5</v>
      </c>
      <c r="I84" s="206">
        <v>62</v>
      </c>
      <c r="J84" s="206">
        <v>73.599999999999994</v>
      </c>
      <c r="K84" s="206">
        <v>77.099999999999994</v>
      </c>
      <c r="L84" s="206">
        <v>72.2</v>
      </c>
      <c r="M84" s="206">
        <v>71.3</v>
      </c>
      <c r="N84" s="288">
        <f t="shared" ref="N84:N87" si="2">SUM(B84:M84)/12</f>
        <v>69.575000000000003</v>
      </c>
      <c r="O84" s="208">
        <v>99</v>
      </c>
      <c r="P84" s="57"/>
      <c r="Q84" s="390"/>
      <c r="R84" s="390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198</v>
      </c>
      <c r="B85" s="206">
        <v>62.2</v>
      </c>
      <c r="C85" s="206">
        <v>62.8</v>
      </c>
      <c r="D85" s="206">
        <v>69</v>
      </c>
      <c r="E85" s="206">
        <v>72.2</v>
      </c>
      <c r="F85" s="206">
        <v>63.1</v>
      </c>
      <c r="G85" s="206">
        <v>68</v>
      </c>
      <c r="H85" s="206">
        <v>64.5</v>
      </c>
      <c r="I85" s="206">
        <v>59.7</v>
      </c>
      <c r="J85" s="206">
        <v>70</v>
      </c>
      <c r="K85" s="206">
        <v>67</v>
      </c>
      <c r="L85" s="206">
        <v>66.400000000000006</v>
      </c>
      <c r="M85" s="206">
        <v>66.3</v>
      </c>
      <c r="N85" s="288">
        <f t="shared" si="2"/>
        <v>65.933333333333323</v>
      </c>
      <c r="O85" s="208">
        <f t="shared" ref="O85:O87" si="3">ROUND(N85/N84*100,1)</f>
        <v>94.8</v>
      </c>
      <c r="P85" s="57"/>
      <c r="Q85" s="390"/>
      <c r="R85" s="390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205</v>
      </c>
      <c r="B86" s="206">
        <v>61.1</v>
      </c>
      <c r="C86" s="206">
        <v>65.400000000000006</v>
      </c>
      <c r="D86" s="206">
        <v>70.900000000000006</v>
      </c>
      <c r="E86" s="206">
        <v>69.2</v>
      </c>
      <c r="F86" s="206">
        <v>67.3</v>
      </c>
      <c r="G86" s="206">
        <v>72.8</v>
      </c>
      <c r="H86" s="206">
        <v>71.2</v>
      </c>
      <c r="I86" s="206">
        <v>66</v>
      </c>
      <c r="J86" s="206">
        <v>74.900000000000006</v>
      </c>
      <c r="K86" s="206">
        <v>69.900000000000006</v>
      </c>
      <c r="L86" s="206">
        <v>63.4</v>
      </c>
      <c r="M86" s="206">
        <v>63.8</v>
      </c>
      <c r="N86" s="288">
        <f t="shared" si="2"/>
        <v>67.99166666666666</v>
      </c>
      <c r="O86" s="208">
        <f t="shared" si="3"/>
        <v>103.1</v>
      </c>
      <c r="P86" s="57"/>
      <c r="Q86" s="390"/>
      <c r="R86" s="390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208</v>
      </c>
      <c r="B87" s="206">
        <v>58.8</v>
      </c>
      <c r="C87" s="206">
        <v>58.5</v>
      </c>
      <c r="D87" s="206">
        <v>66.2</v>
      </c>
      <c r="E87" s="206">
        <v>65.8</v>
      </c>
      <c r="F87" s="206">
        <v>67.099999999999994</v>
      </c>
      <c r="G87" s="206">
        <v>67.3</v>
      </c>
      <c r="H87" s="206">
        <v>67.099999999999994</v>
      </c>
      <c r="I87" s="206">
        <v>66.2</v>
      </c>
      <c r="J87" s="206">
        <v>70.3</v>
      </c>
      <c r="K87" s="206">
        <v>67.099999999999994</v>
      </c>
      <c r="L87" s="206">
        <v>68.2</v>
      </c>
      <c r="M87" s="206">
        <v>62.5</v>
      </c>
      <c r="N87" s="288">
        <f t="shared" si="2"/>
        <v>65.424999999999997</v>
      </c>
      <c r="O87" s="208">
        <f t="shared" si="3"/>
        <v>96.2</v>
      </c>
      <c r="P87" s="57"/>
      <c r="Q87" s="390"/>
      <c r="R87" s="390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216</v>
      </c>
      <c r="B88" s="206">
        <v>67.099999999999994</v>
      </c>
      <c r="C88" s="206">
        <v>65</v>
      </c>
      <c r="D88" s="206">
        <v>69.599999999999994</v>
      </c>
      <c r="E88" s="206">
        <v>71.8</v>
      </c>
      <c r="F88" s="206">
        <v>71.3</v>
      </c>
      <c r="G88" s="206">
        <v>71.900000000000006</v>
      </c>
      <c r="H88" s="206">
        <v>74.599999999999994</v>
      </c>
      <c r="I88" s="206">
        <v>64.2</v>
      </c>
      <c r="J88" s="206">
        <v>77.900000000000006</v>
      </c>
      <c r="K88" s="206"/>
      <c r="L88" s="206"/>
      <c r="M88" s="206"/>
      <c r="N88" s="288"/>
      <c r="O88" s="208"/>
      <c r="P88" s="57"/>
      <c r="Q88" s="485"/>
      <c r="R88" s="485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5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topLeftCell="B5" workbookViewId="0">
      <selection activeCell="O10" sqref="O10"/>
    </sheetView>
  </sheetViews>
  <sheetFormatPr defaultColWidth="10.625" defaultRowHeight="13.5"/>
  <cols>
    <col min="1" max="1" width="8.5" style="480" customWidth="1"/>
    <col min="2" max="2" width="13.375" style="480" customWidth="1"/>
    <col min="3" max="16384" width="10.625" style="480"/>
  </cols>
  <sheetData>
    <row r="1" spans="1:13" ht="17.25" customHeight="1">
      <c r="A1" s="558" t="s">
        <v>156</v>
      </c>
      <c r="F1" s="201"/>
      <c r="G1" s="201"/>
      <c r="H1" s="201"/>
    </row>
    <row r="2" spans="1:13">
      <c r="A2" s="552"/>
    </row>
    <row r="3" spans="1:13" ht="17.25">
      <c r="A3" s="552"/>
      <c r="C3" s="201"/>
    </row>
    <row r="4" spans="1:13" ht="17.25">
      <c r="A4" s="552"/>
      <c r="J4" s="201"/>
      <c r="K4" s="201"/>
      <c r="L4" s="201"/>
      <c r="M4" s="201"/>
    </row>
    <row r="5" spans="1:13">
      <c r="A5" s="552"/>
    </row>
    <row r="6" spans="1:13">
      <c r="A6" s="552"/>
    </row>
    <row r="7" spans="1:13">
      <c r="A7" s="552"/>
    </row>
    <row r="8" spans="1:13">
      <c r="A8" s="552"/>
    </row>
    <row r="9" spans="1:13">
      <c r="A9" s="552"/>
    </row>
    <row r="10" spans="1:13">
      <c r="A10" s="552"/>
    </row>
    <row r="11" spans="1:13">
      <c r="A11" s="552"/>
    </row>
    <row r="12" spans="1:13">
      <c r="A12" s="552"/>
    </row>
    <row r="13" spans="1:13">
      <c r="A13" s="552"/>
    </row>
    <row r="14" spans="1:13">
      <c r="A14" s="552"/>
    </row>
    <row r="15" spans="1:13">
      <c r="A15" s="552"/>
    </row>
    <row r="16" spans="1:13">
      <c r="A16" s="552"/>
    </row>
    <row r="17" spans="1:15">
      <c r="A17" s="552"/>
    </row>
    <row r="18" spans="1:15">
      <c r="A18" s="552"/>
    </row>
    <row r="19" spans="1:15">
      <c r="A19" s="552"/>
    </row>
    <row r="20" spans="1:15">
      <c r="A20" s="552"/>
    </row>
    <row r="21" spans="1:15">
      <c r="A21" s="552"/>
    </row>
    <row r="22" spans="1:15">
      <c r="A22" s="552"/>
    </row>
    <row r="23" spans="1:15">
      <c r="A23" s="552"/>
    </row>
    <row r="24" spans="1:15">
      <c r="A24" s="552"/>
    </row>
    <row r="25" spans="1:15">
      <c r="A25" s="552"/>
    </row>
    <row r="26" spans="1:15">
      <c r="A26" s="552"/>
    </row>
    <row r="27" spans="1:15">
      <c r="A27" s="552"/>
    </row>
    <row r="28" spans="1:15">
      <c r="A28" s="552"/>
    </row>
    <row r="29" spans="1:15">
      <c r="A29" s="552"/>
      <c r="O29" s="477"/>
    </row>
    <row r="30" spans="1:15">
      <c r="A30" s="552"/>
    </row>
    <row r="31" spans="1:15">
      <c r="A31" s="552"/>
    </row>
    <row r="32" spans="1:15">
      <c r="A32" s="552"/>
    </row>
    <row r="33" spans="1:15">
      <c r="A33" s="552"/>
    </row>
    <row r="34" spans="1:15">
      <c r="A34" s="552"/>
    </row>
    <row r="35" spans="1:15" s="51" customFormat="1" ht="20.100000000000001" customHeight="1">
      <c r="A35" s="552"/>
      <c r="B35" s="507" t="s">
        <v>206</v>
      </c>
      <c r="C35" s="507" t="s">
        <v>133</v>
      </c>
      <c r="D35" s="507" t="s">
        <v>146</v>
      </c>
      <c r="E35" s="507" t="s">
        <v>155</v>
      </c>
      <c r="F35" s="507" t="s">
        <v>186</v>
      </c>
      <c r="G35" s="507" t="s">
        <v>187</v>
      </c>
      <c r="H35" s="508" t="s">
        <v>190</v>
      </c>
      <c r="I35" s="509" t="s">
        <v>193</v>
      </c>
      <c r="J35" s="509" t="s">
        <v>198</v>
      </c>
      <c r="K35" s="509" t="s">
        <v>205</v>
      </c>
      <c r="L35" s="509" t="s">
        <v>208</v>
      </c>
      <c r="M35" s="510" t="s">
        <v>232</v>
      </c>
      <c r="N35" s="56"/>
      <c r="O35" s="203"/>
    </row>
    <row r="36" spans="1:15" ht="25.5" customHeight="1">
      <c r="A36" s="552"/>
      <c r="B36" s="270" t="s">
        <v>131</v>
      </c>
      <c r="C36" s="383">
        <v>108.8</v>
      </c>
      <c r="D36" s="383">
        <v>101.6</v>
      </c>
      <c r="E36" s="383">
        <v>107.2</v>
      </c>
      <c r="F36" s="383">
        <v>105</v>
      </c>
      <c r="G36" s="383">
        <v>95.8</v>
      </c>
      <c r="H36" s="383">
        <v>99.5</v>
      </c>
      <c r="I36" s="383">
        <v>100.7</v>
      </c>
      <c r="J36" s="383">
        <v>106.9</v>
      </c>
      <c r="K36" s="383">
        <v>108.5</v>
      </c>
      <c r="L36" s="383">
        <v>114.8</v>
      </c>
      <c r="M36" s="383">
        <v>122.8</v>
      </c>
      <c r="N36" s="1"/>
      <c r="O36" s="1"/>
    </row>
    <row r="37" spans="1:15" ht="25.5" customHeight="1">
      <c r="A37" s="552"/>
      <c r="B37" s="269" t="s">
        <v>160</v>
      </c>
      <c r="C37" s="383">
        <v>218.3</v>
      </c>
      <c r="D37" s="383">
        <v>215.3</v>
      </c>
      <c r="E37" s="383">
        <v>214.8</v>
      </c>
      <c r="F37" s="383">
        <v>215</v>
      </c>
      <c r="G37" s="383">
        <v>220.5</v>
      </c>
      <c r="H37" s="383">
        <v>225.3</v>
      </c>
      <c r="I37" s="383">
        <v>226.3</v>
      </c>
      <c r="J37" s="383">
        <v>228.9</v>
      </c>
      <c r="K37" s="383">
        <v>231.8</v>
      </c>
      <c r="L37" s="383">
        <v>234.9</v>
      </c>
      <c r="M37" s="383">
        <v>239.6</v>
      </c>
      <c r="N37" s="1"/>
      <c r="O37" s="1"/>
    </row>
    <row r="38" spans="1:15" ht="24.75" customHeight="1">
      <c r="A38" s="552"/>
      <c r="B38" s="243" t="s">
        <v>159</v>
      </c>
      <c r="C38" s="383">
        <v>176</v>
      </c>
      <c r="D38" s="383">
        <v>174</v>
      </c>
      <c r="E38" s="383">
        <v>174</v>
      </c>
      <c r="F38" s="383">
        <v>174</v>
      </c>
      <c r="G38" s="383">
        <v>173</v>
      </c>
      <c r="H38" s="383">
        <v>171</v>
      </c>
      <c r="I38" s="383">
        <v>171</v>
      </c>
      <c r="J38" s="383">
        <v>171</v>
      </c>
      <c r="K38" s="383">
        <v>171</v>
      </c>
      <c r="L38" s="383">
        <v>170</v>
      </c>
      <c r="M38" s="383">
        <v>171</v>
      </c>
    </row>
    <row r="40" spans="1:15" ht="14.25">
      <c r="C40" s="3"/>
      <c r="D40" s="231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O26" sqref="O26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09"/>
      <c r="B1" s="564" t="s">
        <v>229</v>
      </c>
      <c r="C1" s="564"/>
      <c r="D1" s="564"/>
      <c r="E1" s="564"/>
      <c r="F1" s="564"/>
      <c r="G1" s="565" t="s">
        <v>157</v>
      </c>
      <c r="H1" s="565"/>
      <c r="I1" s="565"/>
      <c r="J1" s="312" t="s">
        <v>134</v>
      </c>
      <c r="K1" s="5"/>
      <c r="M1" s="5" t="s">
        <v>200</v>
      </c>
    </row>
    <row r="2" spans="1:15">
      <c r="A2" s="309"/>
      <c r="B2" s="564"/>
      <c r="C2" s="564"/>
      <c r="D2" s="564"/>
      <c r="E2" s="564"/>
      <c r="F2" s="564"/>
      <c r="G2" s="565"/>
      <c r="H2" s="565"/>
      <c r="I2" s="565"/>
      <c r="J2" s="279">
        <v>208141</v>
      </c>
      <c r="K2" s="7" t="s">
        <v>136</v>
      </c>
      <c r="L2" s="279">
        <f t="shared" ref="L2:L7" si="0">SUM(J2)</f>
        <v>208141</v>
      </c>
      <c r="M2" s="469">
        <v>150077</v>
      </c>
    </row>
    <row r="3" spans="1:15">
      <c r="J3" s="279">
        <v>404990</v>
      </c>
      <c r="K3" s="5" t="s">
        <v>137</v>
      </c>
      <c r="L3" s="279">
        <f t="shared" si="0"/>
        <v>404990</v>
      </c>
      <c r="M3" s="469">
        <v>261268</v>
      </c>
    </row>
    <row r="4" spans="1:15">
      <c r="J4" s="279">
        <v>488222</v>
      </c>
      <c r="K4" s="5" t="s">
        <v>125</v>
      </c>
      <c r="L4" s="279">
        <f t="shared" si="0"/>
        <v>488222</v>
      </c>
      <c r="M4" s="469">
        <v>311257</v>
      </c>
    </row>
    <row r="5" spans="1:15">
      <c r="J5" s="279">
        <v>85288</v>
      </c>
      <c r="K5" s="5" t="s">
        <v>105</v>
      </c>
      <c r="L5" s="279">
        <f t="shared" si="0"/>
        <v>85288</v>
      </c>
      <c r="M5" s="469">
        <v>53941</v>
      </c>
    </row>
    <row r="6" spans="1:15">
      <c r="J6" s="279">
        <v>414074</v>
      </c>
      <c r="K6" s="5" t="s">
        <v>123</v>
      </c>
      <c r="L6" s="279">
        <f t="shared" si="0"/>
        <v>414074</v>
      </c>
      <c r="M6" s="469">
        <v>322120</v>
      </c>
    </row>
    <row r="7" spans="1:15">
      <c r="J7" s="279">
        <v>795372</v>
      </c>
      <c r="K7" s="5" t="s">
        <v>126</v>
      </c>
      <c r="L7" s="279">
        <f t="shared" si="0"/>
        <v>795372</v>
      </c>
      <c r="M7" s="469">
        <v>517112</v>
      </c>
    </row>
    <row r="8" spans="1:15">
      <c r="J8" s="279">
        <f>SUM(J2:J7)</f>
        <v>2396087</v>
      </c>
      <c r="K8" s="5" t="s">
        <v>112</v>
      </c>
      <c r="L8" s="60">
        <f>SUM(L2:L7)</f>
        <v>2396087</v>
      </c>
      <c r="M8" s="469">
        <f>SUM(M2:M7)</f>
        <v>1615775</v>
      </c>
    </row>
    <row r="10" spans="1:15">
      <c r="K10" s="5"/>
      <c r="L10" s="5" t="s">
        <v>200</v>
      </c>
      <c r="M10" s="5" t="s">
        <v>138</v>
      </c>
      <c r="N10" s="5"/>
      <c r="O10" s="5" t="s">
        <v>158</v>
      </c>
    </row>
    <row r="11" spans="1:15">
      <c r="K11" s="7" t="s">
        <v>136</v>
      </c>
      <c r="L11" s="279">
        <f>SUM(M2)</f>
        <v>150077</v>
      </c>
      <c r="M11" s="279">
        <f t="shared" ref="M11:M17" si="1">SUM(N11-L11)</f>
        <v>58064</v>
      </c>
      <c r="N11" s="279">
        <f t="shared" ref="N11:N17" si="2">SUM(L2)</f>
        <v>208141</v>
      </c>
      <c r="O11" s="470">
        <f>SUM(L11/N11)</f>
        <v>0.72103525975180283</v>
      </c>
    </row>
    <row r="12" spans="1:15">
      <c r="K12" s="5" t="s">
        <v>137</v>
      </c>
      <c r="L12" s="279">
        <f t="shared" ref="L12:L17" si="3">SUM(M3)</f>
        <v>261268</v>
      </c>
      <c r="M12" s="279">
        <f t="shared" si="1"/>
        <v>143722</v>
      </c>
      <c r="N12" s="279">
        <f t="shared" si="2"/>
        <v>404990</v>
      </c>
      <c r="O12" s="470">
        <f t="shared" ref="O12:O17" si="4">SUM(L12/N12)</f>
        <v>0.64512210178029084</v>
      </c>
    </row>
    <row r="13" spans="1:15">
      <c r="K13" s="5" t="s">
        <v>125</v>
      </c>
      <c r="L13" s="279">
        <f t="shared" si="3"/>
        <v>311257</v>
      </c>
      <c r="M13" s="279">
        <f t="shared" si="1"/>
        <v>176965</v>
      </c>
      <c r="N13" s="279">
        <f t="shared" si="2"/>
        <v>488222</v>
      </c>
      <c r="O13" s="470">
        <f t="shared" si="4"/>
        <v>0.6375316966461978</v>
      </c>
    </row>
    <row r="14" spans="1:15">
      <c r="K14" s="5" t="s">
        <v>105</v>
      </c>
      <c r="L14" s="279">
        <f t="shared" si="3"/>
        <v>53941</v>
      </c>
      <c r="M14" s="279">
        <f t="shared" si="1"/>
        <v>31347</v>
      </c>
      <c r="N14" s="279">
        <f t="shared" si="2"/>
        <v>85288</v>
      </c>
      <c r="O14" s="470">
        <f t="shared" si="4"/>
        <v>0.6324570865772442</v>
      </c>
    </row>
    <row r="15" spans="1:15">
      <c r="K15" s="5" t="s">
        <v>123</v>
      </c>
      <c r="L15" s="279">
        <f t="shared" si="3"/>
        <v>322120</v>
      </c>
      <c r="M15" s="279">
        <f t="shared" si="1"/>
        <v>91954</v>
      </c>
      <c r="N15" s="279">
        <f t="shared" si="2"/>
        <v>414074</v>
      </c>
      <c r="O15" s="470">
        <f t="shared" si="4"/>
        <v>0.77792858281369992</v>
      </c>
    </row>
    <row r="16" spans="1:15">
      <c r="K16" s="5" t="s">
        <v>126</v>
      </c>
      <c r="L16" s="279">
        <f t="shared" si="3"/>
        <v>517112</v>
      </c>
      <c r="M16" s="279">
        <f t="shared" si="1"/>
        <v>278260</v>
      </c>
      <c r="N16" s="279">
        <f t="shared" si="2"/>
        <v>795372</v>
      </c>
      <c r="O16" s="470">
        <f t="shared" si="4"/>
        <v>0.65015112425380828</v>
      </c>
    </row>
    <row r="17" spans="11:15">
      <c r="K17" s="5" t="s">
        <v>112</v>
      </c>
      <c r="L17" s="279">
        <f t="shared" si="3"/>
        <v>1615775</v>
      </c>
      <c r="M17" s="279">
        <f t="shared" si="1"/>
        <v>780312</v>
      </c>
      <c r="N17" s="279">
        <f t="shared" si="2"/>
        <v>2396087</v>
      </c>
      <c r="O17" s="470">
        <f t="shared" si="4"/>
        <v>0.67433903693814123</v>
      </c>
    </row>
    <row r="52" spans="1:11">
      <c r="K52" s="280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139</v>
      </c>
      <c r="B56" s="44"/>
      <c r="C56" s="566" t="s">
        <v>134</v>
      </c>
      <c r="D56" s="567"/>
      <c r="E56" s="566" t="s">
        <v>135</v>
      </c>
      <c r="F56" s="567"/>
      <c r="G56" s="570" t="s">
        <v>140</v>
      </c>
      <c r="H56" s="566" t="s">
        <v>141</v>
      </c>
      <c r="I56" s="567"/>
    </row>
    <row r="57" spans="1:11" ht="14.25">
      <c r="A57" s="45" t="s">
        <v>142</v>
      </c>
      <c r="B57" s="46"/>
      <c r="C57" s="568"/>
      <c r="D57" s="569"/>
      <c r="E57" s="568"/>
      <c r="F57" s="569"/>
      <c r="G57" s="571"/>
      <c r="H57" s="568"/>
      <c r="I57" s="569"/>
    </row>
    <row r="58" spans="1:11" ht="19.5" customHeight="1">
      <c r="A58" s="50" t="s">
        <v>143</v>
      </c>
      <c r="B58" s="47"/>
      <c r="C58" s="561" t="s">
        <v>192</v>
      </c>
      <c r="D58" s="560"/>
      <c r="E58" s="562" t="s">
        <v>227</v>
      </c>
      <c r="F58" s="560"/>
      <c r="G58" s="116">
        <v>15.4</v>
      </c>
      <c r="H58" s="48"/>
      <c r="I58" s="49"/>
    </row>
    <row r="59" spans="1:11" ht="19.5" customHeight="1">
      <c r="A59" s="50" t="s">
        <v>144</v>
      </c>
      <c r="B59" s="47"/>
      <c r="C59" s="559" t="s">
        <v>189</v>
      </c>
      <c r="D59" s="560"/>
      <c r="E59" s="562" t="s">
        <v>230</v>
      </c>
      <c r="F59" s="560"/>
      <c r="G59" s="122">
        <v>24.5</v>
      </c>
      <c r="H59" s="48"/>
      <c r="I59" s="49"/>
    </row>
    <row r="60" spans="1:11" ht="20.100000000000001" customHeight="1">
      <c r="A60" s="50" t="s">
        <v>145</v>
      </c>
      <c r="B60" s="47"/>
      <c r="C60" s="562" t="s">
        <v>220</v>
      </c>
      <c r="D60" s="563"/>
      <c r="E60" s="559" t="s">
        <v>231</v>
      </c>
      <c r="F60" s="560"/>
      <c r="G60" s="116">
        <v>74.5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L90" sqref="L90"/>
    </sheetView>
  </sheetViews>
  <sheetFormatPr defaultColWidth="4.75" defaultRowHeight="9.9499999999999993" customHeight="1"/>
  <cols>
    <col min="1" max="1" width="7.625" style="481" customWidth="1"/>
    <col min="2" max="10" width="6.125" style="481" customWidth="1"/>
    <col min="11" max="11" width="6.125" style="1" customWidth="1"/>
    <col min="12" max="13" width="6.125" style="481" customWidth="1"/>
    <col min="14" max="14" width="7.625" style="481" customWidth="1"/>
    <col min="15" max="15" width="7.5" style="481" customWidth="1"/>
    <col min="16" max="34" width="7.625" style="481" customWidth="1"/>
    <col min="35" max="41" width="9.625" style="481" customWidth="1"/>
    <col min="42" max="16384" width="4.75" style="481"/>
  </cols>
  <sheetData>
    <row r="1" spans="1:19" ht="9.9499999999999993" customHeight="1">
      <c r="E1" s="3"/>
      <c r="F1" s="3"/>
      <c r="G1" s="3"/>
      <c r="H1" s="3"/>
      <c r="K1" s="204"/>
    </row>
    <row r="3" spans="1:19" ht="9.9499999999999993" customHeight="1">
      <c r="A3" s="34"/>
      <c r="B3" s="34"/>
    </row>
    <row r="4" spans="1:19" ht="9.9499999999999993" customHeight="1">
      <c r="J4" s="201"/>
      <c r="K4" s="3"/>
      <c r="L4" s="3"/>
      <c r="M4" s="115"/>
    </row>
    <row r="13" spans="1:19" ht="9.9499999999999993" customHeight="1">
      <c r="R13" s="221"/>
      <c r="S13" s="384"/>
    </row>
    <row r="14" spans="1:19" ht="9.9499999999999993" customHeight="1">
      <c r="R14" s="221"/>
      <c r="S14" s="384"/>
    </row>
    <row r="15" spans="1:19" ht="9.9499999999999993" customHeight="1">
      <c r="R15" s="221"/>
      <c r="S15" s="384"/>
    </row>
    <row r="16" spans="1:19" ht="9.9499999999999993" customHeight="1">
      <c r="R16" s="221"/>
      <c r="S16" s="384"/>
    </row>
    <row r="17" spans="1:35" ht="9.9499999999999993" customHeight="1">
      <c r="R17" s="221"/>
      <c r="S17" s="384"/>
    </row>
    <row r="20" spans="1:35" ht="9.9499999999999993" customHeight="1">
      <c r="AI20" s="205"/>
    </row>
    <row r="25" spans="1:35" s="205" customFormat="1" ht="9.9499999999999993" customHeight="1">
      <c r="A25" s="206"/>
      <c r="B25" s="206" t="s">
        <v>90</v>
      </c>
      <c r="C25" s="206" t="s">
        <v>91</v>
      </c>
      <c r="D25" s="206" t="s">
        <v>92</v>
      </c>
      <c r="E25" s="206" t="s">
        <v>93</v>
      </c>
      <c r="F25" s="206" t="s">
        <v>94</v>
      </c>
      <c r="G25" s="206" t="s">
        <v>95</v>
      </c>
      <c r="H25" s="206" t="s">
        <v>96</v>
      </c>
      <c r="I25" s="206" t="s">
        <v>97</v>
      </c>
      <c r="J25" s="206" t="s">
        <v>98</v>
      </c>
      <c r="K25" s="206" t="s">
        <v>99</v>
      </c>
      <c r="L25" s="206" t="s">
        <v>100</v>
      </c>
      <c r="M25" s="207" t="s">
        <v>101</v>
      </c>
      <c r="N25" s="283" t="s">
        <v>151</v>
      </c>
      <c r="O25" s="209" t="s">
        <v>150</v>
      </c>
      <c r="AI25" s="481"/>
    </row>
    <row r="26" spans="1:35" ht="9.9499999999999993" customHeight="1">
      <c r="A26" s="10" t="s">
        <v>193</v>
      </c>
      <c r="B26" s="206">
        <v>53</v>
      </c>
      <c r="C26" s="206">
        <v>59</v>
      </c>
      <c r="D26" s="208">
        <v>64.400000000000006</v>
      </c>
      <c r="E26" s="206">
        <v>65.8</v>
      </c>
      <c r="F26" s="206">
        <v>67.099999999999994</v>
      </c>
      <c r="G26" s="206">
        <v>67.400000000000006</v>
      </c>
      <c r="H26" s="206">
        <v>70.099999999999994</v>
      </c>
      <c r="I26" s="206">
        <v>62.7</v>
      </c>
      <c r="J26" s="206">
        <v>66.900000000000006</v>
      </c>
      <c r="K26" s="206">
        <v>69.2</v>
      </c>
      <c r="L26" s="206">
        <v>67.400000000000006</v>
      </c>
      <c r="M26" s="419">
        <v>65</v>
      </c>
      <c r="N26" s="420">
        <f>SUM(B26:M26)</f>
        <v>778</v>
      </c>
      <c r="O26" s="208">
        <v>98</v>
      </c>
    </row>
    <row r="27" spans="1:35" ht="9.9499999999999993" customHeight="1">
      <c r="A27" s="10" t="s">
        <v>198</v>
      </c>
      <c r="B27" s="206">
        <v>61.5</v>
      </c>
      <c r="C27" s="206">
        <v>63.9</v>
      </c>
      <c r="D27" s="208">
        <v>67.2</v>
      </c>
      <c r="E27" s="206">
        <v>66</v>
      </c>
      <c r="F27" s="206">
        <v>64.400000000000006</v>
      </c>
      <c r="G27" s="206">
        <v>68.099999999999994</v>
      </c>
      <c r="H27" s="208">
        <v>70</v>
      </c>
      <c r="I27" s="206">
        <v>62.7</v>
      </c>
      <c r="J27" s="206">
        <v>65.5</v>
      </c>
      <c r="K27" s="206">
        <v>65.2</v>
      </c>
      <c r="L27" s="206">
        <v>67.7</v>
      </c>
      <c r="M27" s="419">
        <v>68.3</v>
      </c>
      <c r="N27" s="420">
        <f t="shared" ref="N27:N29" si="0">SUM(B27:M27)</f>
        <v>790.50000000000011</v>
      </c>
      <c r="O27" s="208">
        <f>SUM(N27/N26)*100</f>
        <v>101.60668380462727</v>
      </c>
    </row>
    <row r="28" spans="1:35" ht="9.9499999999999993" customHeight="1">
      <c r="A28" s="10" t="s">
        <v>205</v>
      </c>
      <c r="B28" s="206">
        <v>62</v>
      </c>
      <c r="C28" s="206">
        <v>64.5</v>
      </c>
      <c r="D28" s="208">
        <v>73.8</v>
      </c>
      <c r="E28" s="206">
        <v>76.400000000000006</v>
      </c>
      <c r="F28" s="206">
        <v>79.2</v>
      </c>
      <c r="G28" s="206">
        <v>78.099999999999994</v>
      </c>
      <c r="H28" s="208">
        <v>77.5</v>
      </c>
      <c r="I28" s="206">
        <v>71.099999999999994</v>
      </c>
      <c r="J28" s="206">
        <v>75.7</v>
      </c>
      <c r="K28" s="206">
        <v>73.3</v>
      </c>
      <c r="L28" s="206">
        <v>72.900000000000006</v>
      </c>
      <c r="M28" s="419">
        <v>75.400000000000006</v>
      </c>
      <c r="N28" s="420">
        <f t="shared" si="0"/>
        <v>879.9</v>
      </c>
      <c r="O28" s="208">
        <f>SUM(N28/N27)*100</f>
        <v>111.30929791271345</v>
      </c>
    </row>
    <row r="29" spans="1:35" ht="9.9499999999999993" customHeight="1">
      <c r="A29" s="10" t="s">
        <v>208</v>
      </c>
      <c r="B29" s="206">
        <v>64.900000000000006</v>
      </c>
      <c r="C29" s="206">
        <v>67.599999999999994</v>
      </c>
      <c r="D29" s="208">
        <v>77.400000000000006</v>
      </c>
      <c r="E29" s="206">
        <v>74</v>
      </c>
      <c r="F29" s="206">
        <v>77</v>
      </c>
      <c r="G29" s="206">
        <v>78.2</v>
      </c>
      <c r="H29" s="208">
        <v>75.400000000000006</v>
      </c>
      <c r="I29" s="206">
        <v>74.8</v>
      </c>
      <c r="J29" s="206">
        <v>77</v>
      </c>
      <c r="K29" s="206">
        <v>80.7</v>
      </c>
      <c r="L29" s="206">
        <v>84.1</v>
      </c>
      <c r="M29" s="419">
        <v>74.400000000000006</v>
      </c>
      <c r="N29" s="420">
        <f t="shared" si="0"/>
        <v>905.5</v>
      </c>
      <c r="O29" s="208">
        <f>SUM(N29/N28)*100</f>
        <v>102.90942152517333</v>
      </c>
    </row>
    <row r="30" spans="1:35" ht="9.9499999999999993" customHeight="1">
      <c r="A30" s="10" t="s">
        <v>216</v>
      </c>
      <c r="B30" s="206">
        <v>74.599999999999994</v>
      </c>
      <c r="C30" s="206">
        <v>75.400000000000006</v>
      </c>
      <c r="D30" s="208">
        <v>81.099999999999994</v>
      </c>
      <c r="E30" s="206">
        <v>81.599999999999994</v>
      </c>
      <c r="F30" s="206">
        <v>80.7</v>
      </c>
      <c r="G30" s="206">
        <v>79.400000000000006</v>
      </c>
      <c r="H30" s="208">
        <v>87.2</v>
      </c>
      <c r="I30" s="206">
        <v>72.599999999999994</v>
      </c>
      <c r="J30" s="206">
        <v>79</v>
      </c>
      <c r="K30" s="206"/>
      <c r="L30" s="206"/>
      <c r="M30" s="419"/>
      <c r="N30" s="420"/>
      <c r="O30" s="208"/>
    </row>
    <row r="31" spans="1:35" s="1" customFormat="1" ht="9.9499999999999993" customHeigh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6"/>
      <c r="B55" s="206" t="s">
        <v>90</v>
      </c>
      <c r="C55" s="206" t="s">
        <v>91</v>
      </c>
      <c r="D55" s="206" t="s">
        <v>92</v>
      </c>
      <c r="E55" s="206" t="s">
        <v>93</v>
      </c>
      <c r="F55" s="206" t="s">
        <v>94</v>
      </c>
      <c r="G55" s="206" t="s">
        <v>95</v>
      </c>
      <c r="H55" s="206" t="s">
        <v>96</v>
      </c>
      <c r="I55" s="206" t="s">
        <v>97</v>
      </c>
      <c r="J55" s="206" t="s">
        <v>98</v>
      </c>
      <c r="K55" s="206" t="s">
        <v>99</v>
      </c>
      <c r="L55" s="206" t="s">
        <v>100</v>
      </c>
      <c r="M55" s="207" t="s">
        <v>101</v>
      </c>
      <c r="N55" s="283" t="s">
        <v>152</v>
      </c>
      <c r="O55" s="209" t="s">
        <v>150</v>
      </c>
    </row>
    <row r="56" spans="1:27" ht="9.9499999999999993" customHeight="1">
      <c r="A56" s="10" t="s">
        <v>193</v>
      </c>
      <c r="B56" s="206">
        <v>95.2</v>
      </c>
      <c r="C56" s="206">
        <v>98.2</v>
      </c>
      <c r="D56" s="206">
        <v>97.9</v>
      </c>
      <c r="E56" s="206">
        <v>98.3</v>
      </c>
      <c r="F56" s="206">
        <v>104.6</v>
      </c>
      <c r="G56" s="206">
        <v>101.1</v>
      </c>
      <c r="H56" s="206">
        <v>103</v>
      </c>
      <c r="I56" s="206">
        <v>100.1</v>
      </c>
      <c r="J56" s="207">
        <v>101.3</v>
      </c>
      <c r="K56" s="206">
        <v>101.7</v>
      </c>
      <c r="L56" s="206">
        <v>104</v>
      </c>
      <c r="M56" s="207">
        <v>103.1</v>
      </c>
      <c r="N56" s="288">
        <f>SUM(B56:M56)/12</f>
        <v>100.70833333333333</v>
      </c>
      <c r="O56" s="208">
        <v>101.2</v>
      </c>
      <c r="P56" s="21"/>
      <c r="Q56" s="21"/>
    </row>
    <row r="57" spans="1:27" ht="9.9499999999999993" customHeight="1">
      <c r="A57" s="10" t="s">
        <v>198</v>
      </c>
      <c r="B57" s="206">
        <v>110.5</v>
      </c>
      <c r="C57" s="206">
        <v>112.3</v>
      </c>
      <c r="D57" s="206">
        <v>111.4</v>
      </c>
      <c r="E57" s="206">
        <v>106.4</v>
      </c>
      <c r="F57" s="206">
        <v>108.4</v>
      </c>
      <c r="G57" s="206">
        <v>105.6</v>
      </c>
      <c r="H57" s="206">
        <v>105.1</v>
      </c>
      <c r="I57" s="206">
        <v>103.8</v>
      </c>
      <c r="J57" s="207">
        <v>105.3</v>
      </c>
      <c r="K57" s="206">
        <v>105.5</v>
      </c>
      <c r="L57" s="206">
        <v>106.6</v>
      </c>
      <c r="M57" s="207">
        <v>102.3</v>
      </c>
      <c r="N57" s="288">
        <f t="shared" ref="N57:N59" si="1">SUM(B57:M57)/12</f>
        <v>106.93333333333332</v>
      </c>
      <c r="O57" s="208">
        <f>SUM(N57/N56)*100</f>
        <v>106.18121638394705</v>
      </c>
      <c r="P57" s="21"/>
      <c r="Q57" s="21"/>
    </row>
    <row r="58" spans="1:27" ht="9.9499999999999993" customHeight="1">
      <c r="A58" s="10" t="s">
        <v>205</v>
      </c>
      <c r="B58" s="206">
        <v>104.4</v>
      </c>
      <c r="C58" s="206">
        <v>104.4</v>
      </c>
      <c r="D58" s="206">
        <v>105.2</v>
      </c>
      <c r="E58" s="206">
        <v>107.2</v>
      </c>
      <c r="F58" s="206">
        <v>110.3</v>
      </c>
      <c r="G58" s="206">
        <v>111.5</v>
      </c>
      <c r="H58" s="206">
        <v>107.4</v>
      </c>
      <c r="I58" s="206">
        <v>107.8</v>
      </c>
      <c r="J58" s="207">
        <v>109.6</v>
      </c>
      <c r="K58" s="206">
        <v>111.2</v>
      </c>
      <c r="L58" s="206">
        <v>111.4</v>
      </c>
      <c r="M58" s="207">
        <v>111.9</v>
      </c>
      <c r="N58" s="288">
        <f t="shared" si="1"/>
        <v>108.52500000000002</v>
      </c>
      <c r="O58" s="208">
        <f>SUM(N58/N57)*100</f>
        <v>101.48846633416461</v>
      </c>
      <c r="P58" s="21"/>
      <c r="Q58" s="21"/>
    </row>
    <row r="59" spans="1:27" ht="10.5" customHeight="1">
      <c r="A59" s="10" t="s">
        <v>208</v>
      </c>
      <c r="B59" s="206">
        <v>109.8</v>
      </c>
      <c r="C59" s="206">
        <v>111.1</v>
      </c>
      <c r="D59" s="206">
        <v>112.9</v>
      </c>
      <c r="E59" s="206">
        <v>112.6</v>
      </c>
      <c r="F59" s="206">
        <v>115.3</v>
      </c>
      <c r="G59" s="206">
        <v>116.9</v>
      </c>
      <c r="H59" s="206">
        <v>111</v>
      </c>
      <c r="I59" s="206">
        <v>109</v>
      </c>
      <c r="J59" s="207">
        <v>114.4</v>
      </c>
      <c r="K59" s="206">
        <v>118.3</v>
      </c>
      <c r="L59" s="206">
        <v>124.3</v>
      </c>
      <c r="M59" s="207">
        <v>121.6</v>
      </c>
      <c r="N59" s="288">
        <f t="shared" si="1"/>
        <v>114.76666666666665</v>
      </c>
      <c r="O59" s="208">
        <f>SUM(N59/N58)*100</f>
        <v>105.75136297320122</v>
      </c>
      <c r="P59" s="21"/>
      <c r="Q59" s="21"/>
    </row>
    <row r="60" spans="1:27" ht="10.5" customHeight="1">
      <c r="A60" s="10" t="s">
        <v>216</v>
      </c>
      <c r="B60" s="206">
        <v>119.6</v>
      </c>
      <c r="C60" s="206">
        <v>123</v>
      </c>
      <c r="D60" s="206">
        <v>124.9</v>
      </c>
      <c r="E60" s="206">
        <v>120.4</v>
      </c>
      <c r="F60" s="206">
        <v>122.8</v>
      </c>
      <c r="G60" s="206">
        <v>122.8</v>
      </c>
      <c r="H60" s="206">
        <v>126.5</v>
      </c>
      <c r="I60" s="206">
        <v>124.6</v>
      </c>
      <c r="J60" s="207">
        <v>120.4</v>
      </c>
      <c r="K60" s="206"/>
      <c r="L60" s="206"/>
      <c r="M60" s="207"/>
      <c r="N60" s="288"/>
      <c r="O60" s="208"/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6"/>
      <c r="B85" s="206" t="s">
        <v>90</v>
      </c>
      <c r="C85" s="206" t="s">
        <v>91</v>
      </c>
      <c r="D85" s="206" t="s">
        <v>92</v>
      </c>
      <c r="E85" s="206" t="s">
        <v>93</v>
      </c>
      <c r="F85" s="206" t="s">
        <v>94</v>
      </c>
      <c r="G85" s="206" t="s">
        <v>95</v>
      </c>
      <c r="H85" s="206" t="s">
        <v>96</v>
      </c>
      <c r="I85" s="206" t="s">
        <v>97</v>
      </c>
      <c r="J85" s="206" t="s">
        <v>98</v>
      </c>
      <c r="K85" s="206" t="s">
        <v>99</v>
      </c>
      <c r="L85" s="206" t="s">
        <v>100</v>
      </c>
      <c r="M85" s="207" t="s">
        <v>101</v>
      </c>
      <c r="N85" s="283" t="s">
        <v>152</v>
      </c>
      <c r="O85" s="209" t="s">
        <v>150</v>
      </c>
    </row>
    <row r="86" spans="1:25" ht="9.9499999999999993" customHeight="1">
      <c r="A86" s="10" t="s">
        <v>193</v>
      </c>
      <c r="B86" s="206">
        <v>56.3</v>
      </c>
      <c r="C86" s="206">
        <v>59.4</v>
      </c>
      <c r="D86" s="206">
        <v>65.8</v>
      </c>
      <c r="E86" s="206">
        <v>66.900000000000006</v>
      </c>
      <c r="F86" s="206">
        <v>63.1</v>
      </c>
      <c r="G86" s="206">
        <v>67.2</v>
      </c>
      <c r="H86" s="206">
        <v>67.8</v>
      </c>
      <c r="I86" s="206">
        <v>63.2</v>
      </c>
      <c r="J86" s="207">
        <v>65.900000000000006</v>
      </c>
      <c r="K86" s="206">
        <v>68</v>
      </c>
      <c r="L86" s="206">
        <v>64.5</v>
      </c>
      <c r="M86" s="207">
        <v>63.2</v>
      </c>
      <c r="N86" s="288">
        <f t="shared" ref="N86:N87" si="2">SUM(B86:M86)/12</f>
        <v>64.275000000000006</v>
      </c>
      <c r="O86" s="208">
        <v>96.7</v>
      </c>
      <c r="P86" s="56"/>
      <c r="Q86" s="295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>
      <c r="A87" s="10" t="s">
        <v>198</v>
      </c>
      <c r="B87" s="206">
        <v>54.1</v>
      </c>
      <c r="C87" s="206">
        <v>56.5</v>
      </c>
      <c r="D87" s="206">
        <v>60.5</v>
      </c>
      <c r="E87" s="206">
        <v>62.9</v>
      </c>
      <c r="F87" s="206">
        <v>59</v>
      </c>
      <c r="G87" s="206">
        <v>65</v>
      </c>
      <c r="H87" s="206">
        <v>66.599999999999994</v>
      </c>
      <c r="I87" s="206">
        <v>60.7</v>
      </c>
      <c r="J87" s="207">
        <v>61.9</v>
      </c>
      <c r="K87" s="206">
        <v>61.7</v>
      </c>
      <c r="L87" s="206">
        <v>63.3</v>
      </c>
      <c r="M87" s="207">
        <v>67.400000000000006</v>
      </c>
      <c r="N87" s="288">
        <f t="shared" si="2"/>
        <v>61.633333333333333</v>
      </c>
      <c r="O87" s="208">
        <f t="shared" ref="O87:O88" si="3">SUM(N87/N86)*100</f>
        <v>95.890055750032403</v>
      </c>
      <c r="P87" s="56"/>
      <c r="Q87" s="295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205</v>
      </c>
      <c r="B88" s="206">
        <v>59</v>
      </c>
      <c r="C88" s="206">
        <v>61.8</v>
      </c>
      <c r="D88" s="206">
        <v>70</v>
      </c>
      <c r="E88" s="206">
        <v>71.099999999999994</v>
      </c>
      <c r="F88" s="206">
        <v>71.400000000000006</v>
      </c>
      <c r="G88" s="206">
        <v>69.900000000000006</v>
      </c>
      <c r="H88" s="206">
        <v>72.599999999999994</v>
      </c>
      <c r="I88" s="206">
        <v>65.900000000000006</v>
      </c>
      <c r="J88" s="207">
        <v>68.8</v>
      </c>
      <c r="K88" s="206">
        <v>65.7</v>
      </c>
      <c r="L88" s="206">
        <v>65.400000000000006</v>
      </c>
      <c r="M88" s="207">
        <v>67.3</v>
      </c>
      <c r="N88" s="288">
        <f>SUM(B88:M88)/12</f>
        <v>67.408333333333317</v>
      </c>
      <c r="O88" s="208">
        <f t="shared" si="3"/>
        <v>109.36992969172523</v>
      </c>
      <c r="P88" s="56"/>
      <c r="Q88" s="295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208</v>
      </c>
      <c r="B89" s="206">
        <v>59.5</v>
      </c>
      <c r="C89" s="206">
        <v>60.6</v>
      </c>
      <c r="D89" s="206">
        <v>68.3</v>
      </c>
      <c r="E89" s="206">
        <v>65.8</v>
      </c>
      <c r="F89" s="206">
        <v>66.5</v>
      </c>
      <c r="G89" s="206">
        <v>66.7</v>
      </c>
      <c r="H89" s="206">
        <v>68.8</v>
      </c>
      <c r="I89" s="206">
        <v>68.900000000000006</v>
      </c>
      <c r="J89" s="207">
        <v>66.5</v>
      </c>
      <c r="K89" s="206">
        <v>67.7</v>
      </c>
      <c r="L89" s="206">
        <v>66.8</v>
      </c>
      <c r="M89" s="207">
        <v>61.7</v>
      </c>
      <c r="N89" s="288">
        <f>SUM(B89:M89)/12</f>
        <v>65.650000000000006</v>
      </c>
      <c r="O89" s="208">
        <f>SUM(N89/N88)*100</f>
        <v>97.391519347261749</v>
      </c>
      <c r="P89" s="56"/>
      <c r="Q89" s="295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216</v>
      </c>
      <c r="B90" s="206">
        <v>62.7</v>
      </c>
      <c r="C90" s="206">
        <v>60.7</v>
      </c>
      <c r="D90" s="206">
        <v>64.7</v>
      </c>
      <c r="E90" s="206">
        <v>68.3</v>
      </c>
      <c r="F90" s="206">
        <v>65.3</v>
      </c>
      <c r="G90" s="206">
        <v>64.7</v>
      </c>
      <c r="H90" s="206">
        <v>68.400000000000006</v>
      </c>
      <c r="I90" s="206">
        <v>58.6</v>
      </c>
      <c r="J90" s="207">
        <v>66.2</v>
      </c>
      <c r="K90" s="206"/>
      <c r="L90" s="206"/>
      <c r="M90" s="207"/>
      <c r="N90" s="288">
        <f>SUM(B90:M90)/12</f>
        <v>48.300000000000011</v>
      </c>
      <c r="O90" s="208">
        <f>SUM(N90/N89)*100</f>
        <v>73.571972581873581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Q17" sqref="Q17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72" t="s">
        <v>233</v>
      </c>
      <c r="B1" s="573"/>
      <c r="C1" s="573"/>
      <c r="D1" s="573"/>
      <c r="E1" s="573"/>
      <c r="F1" s="573"/>
      <c r="G1" s="573"/>
      <c r="M1" s="20"/>
      <c r="N1" s="457" t="s">
        <v>221</v>
      </c>
      <c r="O1" s="155"/>
      <c r="P1" s="58"/>
      <c r="Q1" s="385" t="s">
        <v>208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2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4" t="s">
        <v>32</v>
      </c>
      <c r="J3" s="17">
        <v>100750</v>
      </c>
      <c r="K3" s="272">
        <v>1</v>
      </c>
      <c r="L3" s="5">
        <f>SUM(H3)</f>
        <v>26</v>
      </c>
      <c r="M3" s="224" t="s">
        <v>32</v>
      </c>
      <c r="N3" s="17">
        <f>SUM(J3)</f>
        <v>100750</v>
      </c>
      <c r="O3" s="5">
        <f>SUM(H3)</f>
        <v>26</v>
      </c>
      <c r="P3" s="224" t="s">
        <v>32</v>
      </c>
      <c r="Q3" s="273">
        <v>120720</v>
      </c>
    </row>
    <row r="4" spans="1:19" ht="13.5" customHeight="1">
      <c r="H4" s="119">
        <v>36</v>
      </c>
      <c r="I4" s="225" t="s">
        <v>5</v>
      </c>
      <c r="J4" s="17">
        <v>97473</v>
      </c>
      <c r="K4" s="272">
        <v>2</v>
      </c>
      <c r="L4" s="5">
        <f t="shared" ref="L4:L12" si="0">SUM(H4)</f>
        <v>36</v>
      </c>
      <c r="M4" s="225" t="s">
        <v>5</v>
      </c>
      <c r="N4" s="17">
        <f t="shared" ref="N4:N12" si="1">SUM(J4)</f>
        <v>97473</v>
      </c>
      <c r="O4" s="5">
        <f t="shared" ref="O4:O12" si="2">SUM(H4)</f>
        <v>36</v>
      </c>
      <c r="P4" s="225" t="s">
        <v>5</v>
      </c>
      <c r="Q4" s="125">
        <v>64481</v>
      </c>
    </row>
    <row r="5" spans="1:19" ht="13.5" customHeight="1">
      <c r="H5" s="119">
        <v>33</v>
      </c>
      <c r="I5" s="224" t="s">
        <v>0</v>
      </c>
      <c r="J5" s="17">
        <v>96339</v>
      </c>
      <c r="K5" s="272">
        <v>3</v>
      </c>
      <c r="L5" s="5">
        <f t="shared" si="0"/>
        <v>33</v>
      </c>
      <c r="M5" s="224" t="s">
        <v>0</v>
      </c>
      <c r="N5" s="17">
        <f t="shared" si="1"/>
        <v>96339</v>
      </c>
      <c r="O5" s="5">
        <f t="shared" si="2"/>
        <v>33</v>
      </c>
      <c r="P5" s="224" t="s">
        <v>0</v>
      </c>
      <c r="Q5" s="125">
        <v>102039</v>
      </c>
      <c r="S5" s="58"/>
    </row>
    <row r="6" spans="1:19" ht="13.5" customHeight="1">
      <c r="H6" s="119">
        <v>16</v>
      </c>
      <c r="I6" s="224" t="s">
        <v>3</v>
      </c>
      <c r="J6" s="303">
        <v>94443</v>
      </c>
      <c r="K6" s="272">
        <v>4</v>
      </c>
      <c r="L6" s="5">
        <f t="shared" si="0"/>
        <v>16</v>
      </c>
      <c r="M6" s="224" t="s">
        <v>3</v>
      </c>
      <c r="N6" s="17">
        <f t="shared" si="1"/>
        <v>94443</v>
      </c>
      <c r="O6" s="5">
        <f t="shared" si="2"/>
        <v>16</v>
      </c>
      <c r="P6" s="224" t="s">
        <v>3</v>
      </c>
      <c r="Q6" s="125">
        <v>66557</v>
      </c>
    </row>
    <row r="7" spans="1:19" ht="13.5" customHeight="1">
      <c r="H7" s="119">
        <v>17</v>
      </c>
      <c r="I7" s="224" t="s">
        <v>23</v>
      </c>
      <c r="J7" s="303">
        <v>54417</v>
      </c>
      <c r="K7" s="272">
        <v>5</v>
      </c>
      <c r="L7" s="5">
        <f t="shared" si="0"/>
        <v>17</v>
      </c>
      <c r="M7" s="224" t="s">
        <v>23</v>
      </c>
      <c r="N7" s="17">
        <f t="shared" si="1"/>
        <v>54417</v>
      </c>
      <c r="O7" s="5">
        <f t="shared" si="2"/>
        <v>17</v>
      </c>
      <c r="P7" s="224" t="s">
        <v>23</v>
      </c>
      <c r="Q7" s="125">
        <v>53169</v>
      </c>
    </row>
    <row r="8" spans="1:19" ht="13.5" customHeight="1">
      <c r="G8" s="525"/>
      <c r="H8" s="119">
        <v>34</v>
      </c>
      <c r="I8" s="224" t="s">
        <v>1</v>
      </c>
      <c r="J8" s="303">
        <v>47897</v>
      </c>
      <c r="K8" s="272">
        <v>6</v>
      </c>
      <c r="L8" s="5">
        <f t="shared" si="0"/>
        <v>34</v>
      </c>
      <c r="M8" s="224" t="s">
        <v>1</v>
      </c>
      <c r="N8" s="17">
        <f t="shared" si="1"/>
        <v>47897</v>
      </c>
      <c r="O8" s="5">
        <f t="shared" si="2"/>
        <v>34</v>
      </c>
      <c r="P8" s="224" t="s">
        <v>1</v>
      </c>
      <c r="Q8" s="125">
        <v>61294</v>
      </c>
    </row>
    <row r="9" spans="1:19" ht="13.5" customHeight="1">
      <c r="H9" s="538">
        <v>40</v>
      </c>
      <c r="I9" s="305" t="s">
        <v>2</v>
      </c>
      <c r="J9" s="17">
        <v>47234</v>
      </c>
      <c r="K9" s="272">
        <v>7</v>
      </c>
      <c r="L9" s="5">
        <f t="shared" si="0"/>
        <v>40</v>
      </c>
      <c r="M9" s="305" t="s">
        <v>2</v>
      </c>
      <c r="N9" s="17">
        <f t="shared" si="1"/>
        <v>47234</v>
      </c>
      <c r="O9" s="5">
        <f t="shared" si="2"/>
        <v>40</v>
      </c>
      <c r="P9" s="305" t="s">
        <v>2</v>
      </c>
      <c r="Q9" s="125">
        <v>44583</v>
      </c>
    </row>
    <row r="10" spans="1:19" ht="13.5" customHeight="1">
      <c r="G10" s="525"/>
      <c r="H10" s="119">
        <v>24</v>
      </c>
      <c r="I10" s="224" t="s">
        <v>30</v>
      </c>
      <c r="J10" s="17">
        <v>30940</v>
      </c>
      <c r="K10" s="272">
        <v>8</v>
      </c>
      <c r="L10" s="5">
        <f t="shared" si="0"/>
        <v>24</v>
      </c>
      <c r="M10" s="224" t="s">
        <v>30</v>
      </c>
      <c r="N10" s="17">
        <f t="shared" si="1"/>
        <v>30940</v>
      </c>
      <c r="O10" s="5">
        <f t="shared" si="2"/>
        <v>24</v>
      </c>
      <c r="P10" s="224" t="s">
        <v>30</v>
      </c>
      <c r="Q10" s="125">
        <v>30354</v>
      </c>
    </row>
    <row r="11" spans="1:19" ht="13.5" customHeight="1">
      <c r="H11" s="194">
        <v>13</v>
      </c>
      <c r="I11" s="227" t="s">
        <v>7</v>
      </c>
      <c r="J11" s="17">
        <v>30910</v>
      </c>
      <c r="K11" s="272">
        <v>9</v>
      </c>
      <c r="L11" s="5">
        <f t="shared" si="0"/>
        <v>13</v>
      </c>
      <c r="M11" s="227" t="s">
        <v>7</v>
      </c>
      <c r="N11" s="17">
        <f t="shared" si="1"/>
        <v>30910</v>
      </c>
      <c r="O11" s="5">
        <f t="shared" si="2"/>
        <v>13</v>
      </c>
      <c r="P11" s="227" t="s">
        <v>7</v>
      </c>
      <c r="Q11" s="125">
        <v>25549</v>
      </c>
    </row>
    <row r="12" spans="1:19" ht="13.5" customHeight="1" thickBot="1">
      <c r="H12" s="376">
        <v>38</v>
      </c>
      <c r="I12" s="463" t="s">
        <v>40</v>
      </c>
      <c r="J12" s="539">
        <v>30615</v>
      </c>
      <c r="K12" s="271">
        <v>10</v>
      </c>
      <c r="L12" s="5">
        <f t="shared" si="0"/>
        <v>38</v>
      </c>
      <c r="M12" s="463" t="s">
        <v>40</v>
      </c>
      <c r="N12" s="160">
        <f t="shared" si="1"/>
        <v>30615</v>
      </c>
      <c r="O12" s="18">
        <f t="shared" si="2"/>
        <v>38</v>
      </c>
      <c r="P12" s="463" t="s">
        <v>40</v>
      </c>
      <c r="Q12" s="274">
        <v>35146</v>
      </c>
    </row>
    <row r="13" spans="1:19" ht="13.5" customHeight="1" thickTop="1" thickBot="1">
      <c r="H13" s="168">
        <v>25</v>
      </c>
      <c r="I13" s="246" t="s">
        <v>31</v>
      </c>
      <c r="J13" s="540">
        <v>28032</v>
      </c>
      <c r="K13" s="147"/>
      <c r="L13" s="113"/>
      <c r="M13" s="228"/>
      <c r="N13" s="465">
        <f>SUM(J43)</f>
        <v>789932</v>
      </c>
      <c r="O13" s="5"/>
      <c r="P13" s="375" t="s">
        <v>184</v>
      </c>
      <c r="Q13" s="276">
        <v>770408</v>
      </c>
    </row>
    <row r="14" spans="1:19" ht="13.5" customHeight="1">
      <c r="B14" s="24"/>
      <c r="G14" s="1"/>
      <c r="H14" s="119">
        <v>31</v>
      </c>
      <c r="I14" s="224" t="s">
        <v>127</v>
      </c>
      <c r="J14" s="17">
        <v>21998</v>
      </c>
      <c r="K14" s="147"/>
      <c r="L14" s="31"/>
      <c r="N14" t="s">
        <v>67</v>
      </c>
      <c r="O14"/>
    </row>
    <row r="15" spans="1:19" ht="13.5" customHeight="1">
      <c r="H15" s="119">
        <v>3</v>
      </c>
      <c r="I15" s="224" t="s">
        <v>12</v>
      </c>
      <c r="J15" s="126">
        <v>14501</v>
      </c>
      <c r="K15" s="147"/>
      <c r="L15" s="31"/>
      <c r="M15" s="1" t="s">
        <v>222</v>
      </c>
      <c r="N15" s="19"/>
      <c r="O15"/>
      <c r="P15" s="457" t="s">
        <v>223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14</v>
      </c>
      <c r="I16" s="224" t="s">
        <v>21</v>
      </c>
      <c r="J16" s="17">
        <v>11576</v>
      </c>
      <c r="K16" s="147"/>
      <c r="L16" s="5">
        <f>SUM(L3)</f>
        <v>26</v>
      </c>
      <c r="M16" s="17">
        <f>SUM(N3)</f>
        <v>100750</v>
      </c>
      <c r="N16" s="224" t="s">
        <v>32</v>
      </c>
      <c r="O16" s="5">
        <f>SUM(O3)</f>
        <v>26</v>
      </c>
      <c r="P16" s="17">
        <f>SUM(M16)</f>
        <v>100750</v>
      </c>
      <c r="Q16" s="380">
        <v>104974</v>
      </c>
      <c r="R16" s="114"/>
    </row>
    <row r="17" spans="2:20" ht="13.5" customHeight="1">
      <c r="B17" s="1"/>
      <c r="C17" s="19"/>
      <c r="D17" s="1"/>
      <c r="E17" s="22"/>
      <c r="F17" s="1"/>
      <c r="H17" s="119">
        <v>9</v>
      </c>
      <c r="I17" s="458" t="s">
        <v>203</v>
      </c>
      <c r="J17" s="17">
        <v>11158</v>
      </c>
      <c r="K17" s="147"/>
      <c r="L17" s="5">
        <f t="shared" ref="L17:L25" si="3">SUM(L4)</f>
        <v>36</v>
      </c>
      <c r="M17" s="17">
        <f t="shared" ref="M17:M25" si="4">SUM(N4)</f>
        <v>97473</v>
      </c>
      <c r="N17" s="225" t="s">
        <v>5</v>
      </c>
      <c r="O17" s="5">
        <f t="shared" ref="O17:O25" si="5">SUM(O4)</f>
        <v>36</v>
      </c>
      <c r="P17" s="17">
        <f t="shared" ref="P17:P25" si="6">SUM(M17)</f>
        <v>97473</v>
      </c>
      <c r="Q17" s="381">
        <v>88406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15</v>
      </c>
      <c r="I18" s="224" t="s">
        <v>22</v>
      </c>
      <c r="J18" s="17">
        <v>10766</v>
      </c>
      <c r="K18" s="147"/>
      <c r="L18" s="5">
        <f t="shared" si="3"/>
        <v>33</v>
      </c>
      <c r="M18" s="17">
        <f t="shared" si="4"/>
        <v>96339</v>
      </c>
      <c r="N18" s="224" t="s">
        <v>0</v>
      </c>
      <c r="O18" s="5">
        <f t="shared" si="5"/>
        <v>33</v>
      </c>
      <c r="P18" s="17">
        <f t="shared" si="6"/>
        <v>96339</v>
      </c>
      <c r="Q18" s="381">
        <v>95113</v>
      </c>
      <c r="R18" s="114"/>
      <c r="S18" s="158"/>
    </row>
    <row r="19" spans="2:20" ht="13.5" customHeight="1">
      <c r="B19" s="1"/>
      <c r="C19" s="19"/>
      <c r="D19" s="1"/>
      <c r="E19" s="22"/>
      <c r="F19" s="1"/>
      <c r="G19" s="505"/>
      <c r="H19" s="119">
        <v>37</v>
      </c>
      <c r="I19" s="224" t="s">
        <v>39</v>
      </c>
      <c r="J19" s="126">
        <v>10472</v>
      </c>
      <c r="L19" s="5">
        <f t="shared" si="3"/>
        <v>16</v>
      </c>
      <c r="M19" s="17">
        <f t="shared" si="4"/>
        <v>94443</v>
      </c>
      <c r="N19" s="224" t="s">
        <v>3</v>
      </c>
      <c r="O19" s="5">
        <f t="shared" si="5"/>
        <v>16</v>
      </c>
      <c r="P19" s="17">
        <f t="shared" si="6"/>
        <v>94443</v>
      </c>
      <c r="Q19" s="381">
        <v>61689</v>
      </c>
      <c r="R19" s="114"/>
      <c r="S19" s="175"/>
    </row>
    <row r="20" spans="2:20" ht="13.5" customHeight="1">
      <c r="B20" s="23"/>
      <c r="C20" s="19"/>
      <c r="D20" s="1"/>
      <c r="E20" s="22"/>
      <c r="F20" s="1"/>
      <c r="H20" s="119">
        <v>1</v>
      </c>
      <c r="I20" s="224" t="s">
        <v>4</v>
      </c>
      <c r="J20" s="303">
        <v>9064</v>
      </c>
      <c r="L20" s="5">
        <f t="shared" si="3"/>
        <v>17</v>
      </c>
      <c r="M20" s="17">
        <f t="shared" si="4"/>
        <v>54417</v>
      </c>
      <c r="N20" s="224" t="s">
        <v>23</v>
      </c>
      <c r="O20" s="5">
        <f t="shared" si="5"/>
        <v>17</v>
      </c>
      <c r="P20" s="17">
        <f t="shared" si="6"/>
        <v>54417</v>
      </c>
      <c r="Q20" s="381">
        <v>47280</v>
      </c>
      <c r="R20" s="114"/>
      <c r="S20" s="175"/>
    </row>
    <row r="21" spans="2:20" ht="13.5" customHeight="1">
      <c r="B21" s="23"/>
      <c r="C21" s="19"/>
      <c r="D21" s="1"/>
      <c r="E21" s="22"/>
      <c r="F21" s="1"/>
      <c r="H21" s="119">
        <v>11</v>
      </c>
      <c r="I21" s="224" t="s">
        <v>19</v>
      </c>
      <c r="J21" s="17">
        <v>8376</v>
      </c>
      <c r="L21" s="5">
        <f t="shared" si="3"/>
        <v>34</v>
      </c>
      <c r="M21" s="17">
        <f t="shared" si="4"/>
        <v>47897</v>
      </c>
      <c r="N21" s="224" t="s">
        <v>1</v>
      </c>
      <c r="O21" s="5">
        <f t="shared" si="5"/>
        <v>34</v>
      </c>
      <c r="P21" s="17">
        <f t="shared" si="6"/>
        <v>47897</v>
      </c>
      <c r="Q21" s="381">
        <v>47135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2</v>
      </c>
      <c r="I22" s="224" t="s">
        <v>6</v>
      </c>
      <c r="J22" s="193">
        <v>7275</v>
      </c>
      <c r="K22" s="19"/>
      <c r="L22" s="5">
        <f t="shared" si="3"/>
        <v>40</v>
      </c>
      <c r="M22" s="17">
        <f t="shared" si="4"/>
        <v>47234</v>
      </c>
      <c r="N22" s="305" t="s">
        <v>2</v>
      </c>
      <c r="O22" s="5">
        <f t="shared" si="5"/>
        <v>40</v>
      </c>
      <c r="P22" s="17">
        <f t="shared" si="6"/>
        <v>47234</v>
      </c>
      <c r="Q22" s="381">
        <v>45009</v>
      </c>
      <c r="R22" s="114"/>
    </row>
    <row r="23" spans="2:20" ht="13.5" customHeight="1">
      <c r="B23" s="23"/>
      <c r="C23" s="19"/>
      <c r="D23" s="1"/>
      <c r="E23" s="22"/>
      <c r="F23" s="1"/>
      <c r="H23" s="119">
        <v>21</v>
      </c>
      <c r="I23" s="458" t="s">
        <v>195</v>
      </c>
      <c r="J23" s="17">
        <v>7038</v>
      </c>
      <c r="K23" s="19"/>
      <c r="L23" s="5">
        <f t="shared" si="3"/>
        <v>24</v>
      </c>
      <c r="M23" s="17">
        <f t="shared" si="4"/>
        <v>30940</v>
      </c>
      <c r="N23" s="224" t="s">
        <v>30</v>
      </c>
      <c r="O23" s="5">
        <f t="shared" si="5"/>
        <v>24</v>
      </c>
      <c r="P23" s="17">
        <f t="shared" si="6"/>
        <v>30940</v>
      </c>
      <c r="Q23" s="381">
        <v>28873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12</v>
      </c>
      <c r="I24" s="224" t="s">
        <v>20</v>
      </c>
      <c r="J24" s="303">
        <v>3217</v>
      </c>
      <c r="K24" s="19"/>
      <c r="L24" s="5">
        <f t="shared" si="3"/>
        <v>13</v>
      </c>
      <c r="M24" s="17">
        <f t="shared" si="4"/>
        <v>30910</v>
      </c>
      <c r="N24" s="227" t="s">
        <v>7</v>
      </c>
      <c r="O24" s="5">
        <f t="shared" si="5"/>
        <v>13</v>
      </c>
      <c r="P24" s="17">
        <f t="shared" si="6"/>
        <v>30910</v>
      </c>
      <c r="Q24" s="381">
        <v>29998</v>
      </c>
      <c r="R24" s="114"/>
      <c r="S24" s="158"/>
    </row>
    <row r="25" spans="2:20" ht="13.5" customHeight="1" thickBot="1">
      <c r="B25" s="1"/>
      <c r="C25" s="19"/>
      <c r="D25" s="1"/>
      <c r="E25" s="22"/>
      <c r="F25" s="1"/>
      <c r="H25" s="119">
        <v>30</v>
      </c>
      <c r="I25" s="224" t="s">
        <v>35</v>
      </c>
      <c r="J25" s="17">
        <v>2932</v>
      </c>
      <c r="K25" s="19"/>
      <c r="L25" s="18">
        <f t="shared" si="3"/>
        <v>38</v>
      </c>
      <c r="M25" s="160">
        <f t="shared" si="4"/>
        <v>30615</v>
      </c>
      <c r="N25" s="463" t="s">
        <v>40</v>
      </c>
      <c r="O25" s="18">
        <f t="shared" si="5"/>
        <v>38</v>
      </c>
      <c r="P25" s="160">
        <f t="shared" si="6"/>
        <v>30615</v>
      </c>
      <c r="Q25" s="382">
        <v>27627</v>
      </c>
      <c r="R25" s="178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22</v>
      </c>
      <c r="I26" s="224" t="s">
        <v>28</v>
      </c>
      <c r="J26" s="17">
        <v>2297</v>
      </c>
      <c r="K26" s="19"/>
      <c r="L26" s="161"/>
      <c r="M26" s="226">
        <f>SUM(J43-(M16+M17+M18+M19+M20+M21+M22+M23+M24+M25))</f>
        <v>158914</v>
      </c>
      <c r="N26" s="304" t="s">
        <v>47</v>
      </c>
      <c r="O26" s="162"/>
      <c r="P26" s="226">
        <f>SUM(M26)</f>
        <v>158914</v>
      </c>
      <c r="Q26" s="226"/>
      <c r="R26" s="247">
        <v>726197</v>
      </c>
      <c r="T26" s="33"/>
    </row>
    <row r="27" spans="2:20" ht="13.5" customHeight="1">
      <c r="H27" s="119">
        <v>39</v>
      </c>
      <c r="I27" s="224" t="s">
        <v>41</v>
      </c>
      <c r="J27" s="17">
        <v>2244</v>
      </c>
      <c r="K27" s="19"/>
      <c r="M27" s="58" t="s">
        <v>209</v>
      </c>
      <c r="N27" s="58"/>
      <c r="O27" s="155"/>
      <c r="P27" s="156" t="s">
        <v>210</v>
      </c>
    </row>
    <row r="28" spans="2:20" ht="13.5" customHeight="1">
      <c r="G28" s="21"/>
      <c r="H28" s="119">
        <v>18</v>
      </c>
      <c r="I28" s="224" t="s">
        <v>24</v>
      </c>
      <c r="J28" s="193">
        <v>1904</v>
      </c>
      <c r="K28" s="19"/>
      <c r="M28" s="125">
        <f t="shared" ref="M28:M37" si="7">SUM(Q3)</f>
        <v>120720</v>
      </c>
      <c r="N28" s="224" t="s">
        <v>32</v>
      </c>
      <c r="O28" s="5">
        <f>SUM(L3)</f>
        <v>26</v>
      </c>
      <c r="P28" s="125">
        <f t="shared" ref="P28:P37" si="8">SUM(Q3)</f>
        <v>120720</v>
      </c>
    </row>
    <row r="29" spans="2:20" ht="13.5" customHeight="1">
      <c r="H29" s="119">
        <v>29</v>
      </c>
      <c r="I29" s="224" t="s">
        <v>117</v>
      </c>
      <c r="J29" s="17">
        <v>1687</v>
      </c>
      <c r="K29" s="19"/>
      <c r="M29" s="125">
        <f t="shared" si="7"/>
        <v>64481</v>
      </c>
      <c r="N29" s="225" t="s">
        <v>5</v>
      </c>
      <c r="O29" s="5">
        <f t="shared" ref="O29:O37" si="9">SUM(L4)</f>
        <v>36</v>
      </c>
      <c r="P29" s="125">
        <f t="shared" si="8"/>
        <v>64481</v>
      </c>
    </row>
    <row r="30" spans="2:20" ht="13.5" customHeight="1">
      <c r="H30" s="119">
        <v>35</v>
      </c>
      <c r="I30" s="224" t="s">
        <v>38</v>
      </c>
      <c r="J30" s="17">
        <v>1068</v>
      </c>
      <c r="K30" s="19"/>
      <c r="M30" s="125">
        <f t="shared" si="7"/>
        <v>102039</v>
      </c>
      <c r="N30" s="224" t="s">
        <v>0</v>
      </c>
      <c r="O30" s="5">
        <f t="shared" si="9"/>
        <v>33</v>
      </c>
      <c r="P30" s="125">
        <f t="shared" si="8"/>
        <v>102039</v>
      </c>
    </row>
    <row r="31" spans="2:20" ht="13.5" customHeight="1">
      <c r="H31" s="119">
        <v>27</v>
      </c>
      <c r="I31" s="224" t="s">
        <v>33</v>
      </c>
      <c r="J31" s="17">
        <v>949</v>
      </c>
      <c r="K31" s="19"/>
      <c r="M31" s="125">
        <f t="shared" si="7"/>
        <v>66557</v>
      </c>
      <c r="N31" s="224" t="s">
        <v>3</v>
      </c>
      <c r="O31" s="5">
        <f t="shared" si="9"/>
        <v>16</v>
      </c>
      <c r="P31" s="125">
        <f t="shared" si="8"/>
        <v>66557</v>
      </c>
    </row>
    <row r="32" spans="2:20" ht="13.5" customHeight="1">
      <c r="H32" s="119">
        <v>6</v>
      </c>
      <c r="I32" s="224" t="s">
        <v>15</v>
      </c>
      <c r="J32" s="17">
        <v>611</v>
      </c>
      <c r="K32" s="19"/>
      <c r="M32" s="125">
        <f t="shared" si="7"/>
        <v>53169</v>
      </c>
      <c r="N32" s="224" t="s">
        <v>23</v>
      </c>
      <c r="O32" s="5">
        <f t="shared" si="9"/>
        <v>17</v>
      </c>
      <c r="P32" s="125">
        <f t="shared" si="8"/>
        <v>53169</v>
      </c>
      <c r="S32" s="14"/>
    </row>
    <row r="33" spans="7:21" ht="13.5" customHeight="1">
      <c r="G33" s="526"/>
      <c r="H33" s="119">
        <v>32</v>
      </c>
      <c r="I33" s="224" t="s">
        <v>37</v>
      </c>
      <c r="J33" s="17">
        <v>478</v>
      </c>
      <c r="K33" s="19"/>
      <c r="M33" s="125">
        <f t="shared" si="7"/>
        <v>61294</v>
      </c>
      <c r="N33" s="224" t="s">
        <v>1</v>
      </c>
      <c r="O33" s="5">
        <f t="shared" si="9"/>
        <v>34</v>
      </c>
      <c r="P33" s="125">
        <f t="shared" si="8"/>
        <v>61294</v>
      </c>
      <c r="S33" s="33"/>
      <c r="T33" s="33"/>
    </row>
    <row r="34" spans="7:21" ht="13.5" customHeight="1">
      <c r="H34" s="119">
        <v>4</v>
      </c>
      <c r="I34" s="224" t="s">
        <v>13</v>
      </c>
      <c r="J34" s="193">
        <v>375</v>
      </c>
      <c r="K34" s="19"/>
      <c r="M34" s="125">
        <f t="shared" si="7"/>
        <v>44583</v>
      </c>
      <c r="N34" s="305" t="s">
        <v>2</v>
      </c>
      <c r="O34" s="5">
        <f t="shared" si="9"/>
        <v>40</v>
      </c>
      <c r="P34" s="125">
        <f t="shared" si="8"/>
        <v>44583</v>
      </c>
      <c r="S34" s="33"/>
      <c r="T34" s="33"/>
    </row>
    <row r="35" spans="7:21" ht="13.5" customHeight="1">
      <c r="H35" s="119">
        <v>19</v>
      </c>
      <c r="I35" s="224" t="s">
        <v>25</v>
      </c>
      <c r="J35" s="193">
        <v>338</v>
      </c>
      <c r="K35" s="19"/>
      <c r="M35" s="125">
        <f t="shared" si="7"/>
        <v>30354</v>
      </c>
      <c r="N35" s="224" t="s">
        <v>30</v>
      </c>
      <c r="O35" s="5">
        <f t="shared" si="9"/>
        <v>24</v>
      </c>
      <c r="P35" s="125">
        <f t="shared" si="8"/>
        <v>30354</v>
      </c>
      <c r="S35" s="33"/>
    </row>
    <row r="36" spans="7:21" ht="13.5" customHeight="1">
      <c r="H36" s="119">
        <v>23</v>
      </c>
      <c r="I36" s="224" t="s">
        <v>29</v>
      </c>
      <c r="J36" s="17">
        <v>233</v>
      </c>
      <c r="K36" s="19"/>
      <c r="M36" s="125">
        <f t="shared" si="7"/>
        <v>25549</v>
      </c>
      <c r="N36" s="227" t="s">
        <v>7</v>
      </c>
      <c r="O36" s="5">
        <f t="shared" si="9"/>
        <v>13</v>
      </c>
      <c r="P36" s="125">
        <f t="shared" si="8"/>
        <v>25549</v>
      </c>
      <c r="S36" s="33"/>
    </row>
    <row r="37" spans="7:21" ht="13.5" customHeight="1" thickBot="1">
      <c r="H37" s="119">
        <v>20</v>
      </c>
      <c r="I37" s="224" t="s">
        <v>26</v>
      </c>
      <c r="J37" s="17">
        <v>175</v>
      </c>
      <c r="K37" s="19"/>
      <c r="M37" s="159">
        <f t="shared" si="7"/>
        <v>35146</v>
      </c>
      <c r="N37" s="463" t="s">
        <v>40</v>
      </c>
      <c r="O37" s="18">
        <f t="shared" si="9"/>
        <v>38</v>
      </c>
      <c r="P37" s="159">
        <f t="shared" si="8"/>
        <v>35146</v>
      </c>
      <c r="S37" s="33"/>
    </row>
    <row r="38" spans="7:21" ht="13.5" customHeight="1" thickTop="1">
      <c r="G38" s="505"/>
      <c r="H38" s="119">
        <v>28</v>
      </c>
      <c r="I38" s="224" t="s">
        <v>34</v>
      </c>
      <c r="J38" s="17">
        <v>66</v>
      </c>
      <c r="K38" s="19"/>
      <c r="M38" s="473">
        <f>SUM(Q13-(Q3+Q4+Q5+Q6+Q7+Q8+Q9+Q10+Q11+Q12))</f>
        <v>166516</v>
      </c>
      <c r="N38" s="474" t="s">
        <v>199</v>
      </c>
      <c r="O38" s="475"/>
      <c r="P38" s="476">
        <f>SUM(M38)</f>
        <v>166516</v>
      </c>
      <c r="U38" s="33"/>
    </row>
    <row r="39" spans="7:21" ht="13.5" customHeight="1">
      <c r="H39" s="119">
        <v>10</v>
      </c>
      <c r="I39" s="224" t="s">
        <v>18</v>
      </c>
      <c r="J39" s="303">
        <v>52</v>
      </c>
      <c r="K39" s="19"/>
      <c r="P39" s="33"/>
    </row>
    <row r="40" spans="7:21" ht="13.5" customHeight="1">
      <c r="H40" s="119">
        <v>5</v>
      </c>
      <c r="I40" s="224" t="s">
        <v>14</v>
      </c>
      <c r="J40" s="17">
        <v>32</v>
      </c>
      <c r="K40" s="19"/>
    </row>
    <row r="41" spans="7:21" ht="13.5" customHeight="1">
      <c r="G41" s="526"/>
      <c r="H41" s="119">
        <v>7</v>
      </c>
      <c r="I41" s="224" t="s">
        <v>16</v>
      </c>
      <c r="J41" s="17">
        <v>0</v>
      </c>
      <c r="K41" s="19"/>
    </row>
    <row r="42" spans="7:21" ht="13.5" customHeight="1" thickBot="1">
      <c r="H42" s="194">
        <v>8</v>
      </c>
      <c r="I42" s="227" t="s">
        <v>17</v>
      </c>
      <c r="J42" s="160">
        <v>0</v>
      </c>
      <c r="K42" s="19"/>
    </row>
    <row r="43" spans="7:21" ht="13.5" customHeight="1" thickTop="1">
      <c r="H43" s="161"/>
      <c r="I43" s="402" t="s">
        <v>112</v>
      </c>
      <c r="J43" s="403">
        <f>SUM(J3:J42)</f>
        <v>789932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221</v>
      </c>
      <c r="D52" s="12" t="s">
        <v>208</v>
      </c>
      <c r="E52" s="29" t="s">
        <v>45</v>
      </c>
      <c r="F52" s="28" t="s">
        <v>44</v>
      </c>
      <c r="G52" s="28" t="s">
        <v>42</v>
      </c>
      <c r="I52" s="223"/>
    </row>
    <row r="53" spans="1:16" ht="13.5" customHeight="1">
      <c r="A53" s="13">
        <v>1</v>
      </c>
      <c r="B53" s="224" t="s">
        <v>32</v>
      </c>
      <c r="C53" s="17">
        <f t="shared" ref="C53:C62" si="10">SUM(J3)</f>
        <v>100750</v>
      </c>
      <c r="D53" s="126">
        <f t="shared" ref="D53:D63" si="11">SUM(Q3)</f>
        <v>120720</v>
      </c>
      <c r="E53" s="123">
        <f t="shared" ref="E53:E62" si="12">SUM(P16/Q16*100)</f>
        <v>95.976146474365081</v>
      </c>
      <c r="F53" s="25">
        <f t="shared" ref="F53:F63" si="13">SUM(C53/D53*100)</f>
        <v>83.457587806494374</v>
      </c>
      <c r="G53" s="26"/>
      <c r="I53" s="223"/>
    </row>
    <row r="54" spans="1:16" ht="13.5" customHeight="1">
      <c r="A54" s="13">
        <v>2</v>
      </c>
      <c r="B54" s="225" t="s">
        <v>5</v>
      </c>
      <c r="C54" s="17">
        <f t="shared" si="10"/>
        <v>97473</v>
      </c>
      <c r="D54" s="126">
        <f t="shared" si="11"/>
        <v>64481</v>
      </c>
      <c r="E54" s="123">
        <f t="shared" si="12"/>
        <v>110.25609121552836</v>
      </c>
      <c r="F54" s="25">
        <f t="shared" si="13"/>
        <v>151.16545959274825</v>
      </c>
      <c r="G54" s="26"/>
      <c r="I54" s="223"/>
    </row>
    <row r="55" spans="1:16" ht="13.5" customHeight="1">
      <c r="A55" s="13">
        <v>3</v>
      </c>
      <c r="B55" s="224" t="s">
        <v>0</v>
      </c>
      <c r="C55" s="17">
        <f t="shared" si="10"/>
        <v>96339</v>
      </c>
      <c r="D55" s="126">
        <f t="shared" si="11"/>
        <v>102039</v>
      </c>
      <c r="E55" s="123">
        <f t="shared" si="12"/>
        <v>101.28899309242689</v>
      </c>
      <c r="F55" s="25">
        <f t="shared" si="13"/>
        <v>94.413900567430105</v>
      </c>
      <c r="G55" s="26"/>
      <c r="I55" s="223"/>
    </row>
    <row r="56" spans="1:16" ht="13.5" customHeight="1">
      <c r="A56" s="13">
        <v>4</v>
      </c>
      <c r="B56" s="224" t="s">
        <v>3</v>
      </c>
      <c r="C56" s="17">
        <f t="shared" si="10"/>
        <v>94443</v>
      </c>
      <c r="D56" s="126">
        <f t="shared" si="11"/>
        <v>66557</v>
      </c>
      <c r="E56" s="123">
        <f t="shared" si="12"/>
        <v>153.09536546223802</v>
      </c>
      <c r="F56" s="25">
        <f t="shared" si="13"/>
        <v>141.89792208182462</v>
      </c>
      <c r="G56" s="26"/>
      <c r="I56" s="223"/>
    </row>
    <row r="57" spans="1:16" ht="13.5" customHeight="1">
      <c r="A57" s="13">
        <v>5</v>
      </c>
      <c r="B57" s="224" t="s">
        <v>23</v>
      </c>
      <c r="C57" s="17">
        <f t="shared" si="10"/>
        <v>54417</v>
      </c>
      <c r="D57" s="126">
        <f t="shared" si="11"/>
        <v>53169</v>
      </c>
      <c r="E57" s="123">
        <f t="shared" si="12"/>
        <v>115.09517766497461</v>
      </c>
      <c r="F57" s="25">
        <f t="shared" si="13"/>
        <v>102.3472324098629</v>
      </c>
      <c r="G57" s="26"/>
      <c r="I57" s="223"/>
      <c r="P57" s="33"/>
    </row>
    <row r="58" spans="1:16" ht="13.5" customHeight="1">
      <c r="A58" s="13">
        <v>6</v>
      </c>
      <c r="B58" s="224" t="s">
        <v>1</v>
      </c>
      <c r="C58" s="17">
        <f t="shared" si="10"/>
        <v>47897</v>
      </c>
      <c r="D58" s="126">
        <f t="shared" si="11"/>
        <v>61294</v>
      </c>
      <c r="E58" s="123">
        <f t="shared" si="12"/>
        <v>101.61663307520949</v>
      </c>
      <c r="F58" s="25">
        <f t="shared" si="13"/>
        <v>78.143048259209706</v>
      </c>
      <c r="G58" s="26"/>
    </row>
    <row r="59" spans="1:16" ht="13.5" customHeight="1">
      <c r="A59" s="13">
        <v>7</v>
      </c>
      <c r="B59" s="305" t="s">
        <v>2</v>
      </c>
      <c r="C59" s="17">
        <f t="shared" si="10"/>
        <v>47234</v>
      </c>
      <c r="D59" s="126">
        <f t="shared" si="11"/>
        <v>44583</v>
      </c>
      <c r="E59" s="123">
        <f t="shared" si="12"/>
        <v>104.94345575329378</v>
      </c>
      <c r="F59" s="25">
        <f t="shared" si="13"/>
        <v>105.94621268196398</v>
      </c>
      <c r="G59" s="26"/>
    </row>
    <row r="60" spans="1:16" ht="13.5" customHeight="1">
      <c r="A60" s="13">
        <v>8</v>
      </c>
      <c r="B60" s="224" t="s">
        <v>30</v>
      </c>
      <c r="C60" s="17">
        <f t="shared" si="10"/>
        <v>30940</v>
      </c>
      <c r="D60" s="126">
        <f t="shared" si="11"/>
        <v>30354</v>
      </c>
      <c r="E60" s="123">
        <f t="shared" si="12"/>
        <v>107.15893741557856</v>
      </c>
      <c r="F60" s="25">
        <f t="shared" si="13"/>
        <v>101.9305528101733</v>
      </c>
      <c r="G60" s="26"/>
    </row>
    <row r="61" spans="1:16" ht="13.5" customHeight="1">
      <c r="A61" s="13">
        <v>9</v>
      </c>
      <c r="B61" s="227" t="s">
        <v>7</v>
      </c>
      <c r="C61" s="17">
        <f t="shared" si="10"/>
        <v>30910</v>
      </c>
      <c r="D61" s="126">
        <f t="shared" si="11"/>
        <v>25549</v>
      </c>
      <c r="E61" s="123">
        <f t="shared" si="12"/>
        <v>103.04020268017868</v>
      </c>
      <c r="F61" s="25">
        <f t="shared" si="13"/>
        <v>120.98320873615404</v>
      </c>
      <c r="G61" s="26"/>
    </row>
    <row r="62" spans="1:16" ht="13.5" customHeight="1" thickBot="1">
      <c r="A62" s="179">
        <v>10</v>
      </c>
      <c r="B62" s="463" t="s">
        <v>40</v>
      </c>
      <c r="C62" s="160">
        <f t="shared" si="10"/>
        <v>30615</v>
      </c>
      <c r="D62" s="180">
        <f t="shared" si="11"/>
        <v>35146</v>
      </c>
      <c r="E62" s="181">
        <f t="shared" si="12"/>
        <v>110.8155065696601</v>
      </c>
      <c r="F62" s="182">
        <f t="shared" si="13"/>
        <v>87.108063506515677</v>
      </c>
      <c r="G62" s="183"/>
    </row>
    <row r="63" spans="1:16" ht="13.5" customHeight="1" thickTop="1">
      <c r="A63" s="161"/>
      <c r="B63" s="184" t="s">
        <v>83</v>
      </c>
      <c r="C63" s="185">
        <f>SUM(J43)</f>
        <v>789932</v>
      </c>
      <c r="D63" s="185">
        <f t="shared" si="11"/>
        <v>770408</v>
      </c>
      <c r="E63" s="186">
        <f>SUM(C63/R26*100)</f>
        <v>108.77654410580048</v>
      </c>
      <c r="F63" s="187">
        <f t="shared" si="13"/>
        <v>102.53424159666046</v>
      </c>
      <c r="G63" s="161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H19" sqref="H19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56" t="s">
        <v>221</v>
      </c>
      <c r="I2" s="119"/>
      <c r="J2" s="258" t="s">
        <v>124</v>
      </c>
      <c r="K2" s="5"/>
      <c r="L2" s="411" t="s">
        <v>208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48" t="s">
        <v>121</v>
      </c>
      <c r="I3" s="119"/>
      <c r="J3" s="202" t="s">
        <v>122</v>
      </c>
      <c r="K3" s="5"/>
      <c r="L3" s="411" t="s">
        <v>121</v>
      </c>
      <c r="M3" s="1"/>
      <c r="N3" s="129"/>
      <c r="O3" s="129"/>
      <c r="S3" s="31"/>
      <c r="T3" s="31"/>
      <c r="U3" s="31"/>
    </row>
    <row r="4" spans="8:30">
      <c r="H4" s="139">
        <v>26116</v>
      </c>
      <c r="I4" s="119">
        <v>33</v>
      </c>
      <c r="J4" s="224" t="s">
        <v>0</v>
      </c>
      <c r="K4" s="163">
        <f>SUM(I4)</f>
        <v>33</v>
      </c>
      <c r="L4" s="428">
        <v>32430</v>
      </c>
      <c r="M4" s="54"/>
      <c r="N4" s="130"/>
      <c r="O4" s="130"/>
      <c r="S4" s="31"/>
      <c r="T4" s="31"/>
      <c r="U4" s="31"/>
    </row>
    <row r="5" spans="8:30">
      <c r="H5" s="127">
        <v>18179</v>
      </c>
      <c r="I5" s="119">
        <v>26</v>
      </c>
      <c r="J5" s="224" t="s">
        <v>32</v>
      </c>
      <c r="K5" s="163">
        <f t="shared" ref="K5:K13" si="0">SUM(I5)</f>
        <v>26</v>
      </c>
      <c r="L5" s="429">
        <v>32222</v>
      </c>
      <c r="M5" s="54"/>
      <c r="N5" s="130"/>
      <c r="O5" s="130"/>
      <c r="S5" s="31"/>
      <c r="T5" s="31"/>
      <c r="U5" s="31"/>
    </row>
    <row r="6" spans="8:30">
      <c r="H6" s="268">
        <v>7083</v>
      </c>
      <c r="I6" s="119">
        <v>14</v>
      </c>
      <c r="J6" s="224" t="s">
        <v>21</v>
      </c>
      <c r="K6" s="163">
        <f t="shared" si="0"/>
        <v>14</v>
      </c>
      <c r="L6" s="429">
        <v>5044</v>
      </c>
      <c r="M6" s="54"/>
      <c r="N6" s="257"/>
      <c r="O6" s="130"/>
      <c r="S6" s="31"/>
      <c r="T6" s="31"/>
      <c r="U6" s="31"/>
    </row>
    <row r="7" spans="8:30">
      <c r="H7" s="53">
        <v>5006</v>
      </c>
      <c r="I7" s="119">
        <v>38</v>
      </c>
      <c r="J7" s="224" t="s">
        <v>40</v>
      </c>
      <c r="K7" s="163">
        <f t="shared" si="0"/>
        <v>38</v>
      </c>
      <c r="L7" s="429">
        <v>4949</v>
      </c>
      <c r="M7" s="54"/>
      <c r="N7" s="130"/>
      <c r="O7" s="130"/>
      <c r="S7" s="31"/>
      <c r="T7" s="31"/>
      <c r="U7" s="31"/>
    </row>
    <row r="8" spans="8:30">
      <c r="H8" s="127">
        <v>3614</v>
      </c>
      <c r="I8" s="119">
        <v>15</v>
      </c>
      <c r="J8" s="224" t="s">
        <v>22</v>
      </c>
      <c r="K8" s="163">
        <f t="shared" si="0"/>
        <v>15</v>
      </c>
      <c r="L8" s="429">
        <v>2685</v>
      </c>
      <c r="M8" s="54"/>
      <c r="N8" s="130"/>
      <c r="O8" s="130"/>
      <c r="S8" s="31"/>
      <c r="T8" s="31"/>
      <c r="U8" s="31"/>
    </row>
    <row r="9" spans="8:30">
      <c r="H9" s="127">
        <v>2681</v>
      </c>
      <c r="I9" s="119">
        <v>24</v>
      </c>
      <c r="J9" s="224" t="s">
        <v>30</v>
      </c>
      <c r="K9" s="163">
        <f t="shared" si="0"/>
        <v>24</v>
      </c>
      <c r="L9" s="429">
        <v>1000</v>
      </c>
      <c r="M9" s="54"/>
      <c r="N9" s="130"/>
      <c r="O9" s="130"/>
      <c r="S9" s="31"/>
      <c r="T9" s="31"/>
      <c r="U9" s="31"/>
    </row>
    <row r="10" spans="8:30">
      <c r="H10" s="53">
        <v>2467</v>
      </c>
      <c r="I10" s="194">
        <v>37</v>
      </c>
      <c r="J10" s="227" t="s">
        <v>39</v>
      </c>
      <c r="K10" s="163">
        <f t="shared" si="0"/>
        <v>37</v>
      </c>
      <c r="L10" s="429">
        <v>4014</v>
      </c>
      <c r="S10" s="31"/>
      <c r="T10" s="31"/>
      <c r="U10" s="31"/>
    </row>
    <row r="11" spans="8:30">
      <c r="H11" s="52">
        <v>2015</v>
      </c>
      <c r="I11" s="119">
        <v>34</v>
      </c>
      <c r="J11" s="224" t="s">
        <v>1</v>
      </c>
      <c r="K11" s="163">
        <f t="shared" si="0"/>
        <v>34</v>
      </c>
      <c r="L11" s="429">
        <v>1403</v>
      </c>
      <c r="M11" s="54"/>
      <c r="N11" s="130"/>
      <c r="O11" s="130"/>
      <c r="S11" s="31"/>
      <c r="T11" s="31"/>
      <c r="U11" s="31"/>
    </row>
    <row r="12" spans="8:30">
      <c r="H12" s="234">
        <v>1552</v>
      </c>
      <c r="I12" s="194">
        <v>17</v>
      </c>
      <c r="J12" s="227" t="s">
        <v>23</v>
      </c>
      <c r="K12" s="163">
        <f t="shared" si="0"/>
        <v>17</v>
      </c>
      <c r="L12" s="429">
        <v>1787</v>
      </c>
      <c r="M12" s="54"/>
      <c r="N12" s="130"/>
      <c r="O12" s="130"/>
      <c r="S12" s="31"/>
      <c r="T12" s="31"/>
      <c r="U12" s="31"/>
    </row>
    <row r="13" spans="8:30" ht="14.25" thickBot="1">
      <c r="H13" s="548">
        <v>1502</v>
      </c>
      <c r="I13" s="467">
        <v>36</v>
      </c>
      <c r="J13" s="468" t="s">
        <v>5</v>
      </c>
      <c r="K13" s="163">
        <f t="shared" si="0"/>
        <v>36</v>
      </c>
      <c r="L13" s="429">
        <v>2254</v>
      </c>
      <c r="M13" s="54"/>
      <c r="N13" s="130"/>
      <c r="O13" s="130"/>
      <c r="S13" s="31"/>
      <c r="T13" s="31"/>
      <c r="U13" s="31"/>
    </row>
    <row r="14" spans="8:30" ht="14.25" thickTop="1">
      <c r="H14" s="127">
        <v>1374</v>
      </c>
      <c r="I14" s="168">
        <v>25</v>
      </c>
      <c r="J14" s="246" t="s">
        <v>31</v>
      </c>
      <c r="K14" s="151" t="s">
        <v>9</v>
      </c>
      <c r="L14" s="430">
        <v>93375</v>
      </c>
      <c r="S14" s="31"/>
      <c r="T14" s="31"/>
      <c r="U14" s="31"/>
    </row>
    <row r="15" spans="8:30">
      <c r="H15" s="127">
        <v>781</v>
      </c>
      <c r="I15" s="119">
        <v>1</v>
      </c>
      <c r="J15" s="224" t="s">
        <v>4</v>
      </c>
      <c r="K15" s="61"/>
      <c r="L15" s="1" t="s">
        <v>68</v>
      </c>
      <c r="M15" s="229" t="s">
        <v>113</v>
      </c>
      <c r="N15" s="51" t="s">
        <v>84</v>
      </c>
      <c r="S15" s="31"/>
      <c r="T15" s="31"/>
      <c r="U15" s="31"/>
    </row>
    <row r="16" spans="8:30">
      <c r="H16" s="127">
        <v>466</v>
      </c>
      <c r="I16" s="119">
        <v>16</v>
      </c>
      <c r="J16" s="224" t="s">
        <v>3</v>
      </c>
      <c r="K16" s="163">
        <f>SUM(I4)</f>
        <v>33</v>
      </c>
      <c r="L16" s="224" t="s">
        <v>0</v>
      </c>
      <c r="M16" s="431">
        <v>26989</v>
      </c>
      <c r="N16" s="128">
        <f>SUM(H4)</f>
        <v>26116</v>
      </c>
      <c r="O16" s="54"/>
      <c r="P16" s="21"/>
      <c r="S16" s="31"/>
      <c r="T16" s="31"/>
      <c r="U16" s="31"/>
    </row>
    <row r="17" spans="1:21">
      <c r="H17" s="244">
        <v>418</v>
      </c>
      <c r="I17" s="407">
        <v>40</v>
      </c>
      <c r="J17" s="225" t="s">
        <v>2</v>
      </c>
      <c r="K17" s="163">
        <f t="shared" ref="K17:K25" si="1">SUM(I5)</f>
        <v>26</v>
      </c>
      <c r="L17" s="224" t="s">
        <v>32</v>
      </c>
      <c r="M17" s="432">
        <v>20560</v>
      </c>
      <c r="N17" s="128">
        <f t="shared" ref="N17:N25" si="2">SUM(H5)</f>
        <v>18179</v>
      </c>
      <c r="O17" s="54"/>
      <c r="P17" s="21"/>
      <c r="S17" s="31"/>
      <c r="T17" s="31"/>
      <c r="U17" s="31"/>
    </row>
    <row r="18" spans="1:21">
      <c r="H18" s="169">
        <v>233</v>
      </c>
      <c r="I18" s="119">
        <v>27</v>
      </c>
      <c r="J18" s="224" t="s">
        <v>33</v>
      </c>
      <c r="K18" s="163">
        <f t="shared" si="1"/>
        <v>14</v>
      </c>
      <c r="L18" s="224" t="s">
        <v>21</v>
      </c>
      <c r="M18" s="432">
        <v>9224</v>
      </c>
      <c r="N18" s="128">
        <f t="shared" si="2"/>
        <v>7083</v>
      </c>
      <c r="O18" s="54"/>
      <c r="P18" s="21"/>
      <c r="S18" s="31"/>
      <c r="T18" s="31"/>
      <c r="U18" s="31"/>
    </row>
    <row r="19" spans="1:21">
      <c r="H19" s="52">
        <v>220</v>
      </c>
      <c r="I19" s="119">
        <v>19</v>
      </c>
      <c r="J19" s="224" t="s">
        <v>25</v>
      </c>
      <c r="K19" s="163">
        <f t="shared" si="1"/>
        <v>38</v>
      </c>
      <c r="L19" s="224" t="s">
        <v>40</v>
      </c>
      <c r="M19" s="432">
        <v>4098</v>
      </c>
      <c r="N19" s="128">
        <f t="shared" si="2"/>
        <v>5006</v>
      </c>
      <c r="O19" s="54"/>
      <c r="P19" s="21"/>
      <c r="S19" s="31"/>
      <c r="T19" s="31"/>
      <c r="U19" s="31"/>
    </row>
    <row r="20" spans="1:21" ht="14.25" thickBot="1">
      <c r="H20" s="268">
        <v>147</v>
      </c>
      <c r="I20" s="119">
        <v>21</v>
      </c>
      <c r="J20" s="224" t="s">
        <v>27</v>
      </c>
      <c r="K20" s="163">
        <f t="shared" si="1"/>
        <v>15</v>
      </c>
      <c r="L20" s="224" t="s">
        <v>22</v>
      </c>
      <c r="M20" s="432">
        <v>3173</v>
      </c>
      <c r="N20" s="128">
        <f t="shared" si="2"/>
        <v>3614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221</v>
      </c>
      <c r="D21" s="74" t="s">
        <v>208</v>
      </c>
      <c r="E21" s="74" t="s">
        <v>55</v>
      </c>
      <c r="F21" s="74" t="s">
        <v>54</v>
      </c>
      <c r="G21" s="74" t="s">
        <v>56</v>
      </c>
      <c r="H21" s="268">
        <v>113</v>
      </c>
      <c r="I21" s="119">
        <v>23</v>
      </c>
      <c r="J21" s="224" t="s">
        <v>29</v>
      </c>
      <c r="K21" s="163">
        <f t="shared" si="1"/>
        <v>24</v>
      </c>
      <c r="L21" s="224" t="s">
        <v>30</v>
      </c>
      <c r="M21" s="432">
        <v>2872</v>
      </c>
      <c r="N21" s="128">
        <f t="shared" si="2"/>
        <v>2681</v>
      </c>
      <c r="O21" s="54"/>
      <c r="P21" s="21"/>
      <c r="S21" s="31"/>
      <c r="T21" s="31"/>
      <c r="U21" s="31"/>
    </row>
    <row r="22" spans="1:21">
      <c r="A22" s="76">
        <v>1</v>
      </c>
      <c r="B22" s="224" t="s">
        <v>0</v>
      </c>
      <c r="C22" s="52">
        <f t="shared" ref="C22:C31" si="3">SUM(H4)</f>
        <v>26116</v>
      </c>
      <c r="D22" s="128">
        <f>SUM(L4)</f>
        <v>32430</v>
      </c>
      <c r="E22" s="66">
        <f t="shared" ref="E22:E32" si="4">SUM(N16/M16*100)</f>
        <v>96.765348845826082</v>
      </c>
      <c r="F22" s="70">
        <f>SUM(C22/D22*100)</f>
        <v>80.530373111316678</v>
      </c>
      <c r="G22" s="5"/>
      <c r="H22" s="131">
        <v>80</v>
      </c>
      <c r="I22" s="119">
        <v>39</v>
      </c>
      <c r="J22" s="224" t="s">
        <v>41</v>
      </c>
      <c r="K22" s="163">
        <f t="shared" si="1"/>
        <v>37</v>
      </c>
      <c r="L22" s="227" t="s">
        <v>39</v>
      </c>
      <c r="M22" s="432">
        <v>2408</v>
      </c>
      <c r="N22" s="128">
        <f t="shared" si="2"/>
        <v>2467</v>
      </c>
      <c r="O22" s="54"/>
      <c r="P22" s="21"/>
      <c r="S22" s="31"/>
      <c r="T22" s="31"/>
      <c r="U22" s="31"/>
    </row>
    <row r="23" spans="1:21">
      <c r="A23" s="76">
        <v>2</v>
      </c>
      <c r="B23" s="224" t="s">
        <v>32</v>
      </c>
      <c r="C23" s="52">
        <f t="shared" si="3"/>
        <v>18179</v>
      </c>
      <c r="D23" s="128">
        <f>SUM(L5)</f>
        <v>32222</v>
      </c>
      <c r="E23" s="66">
        <f t="shared" si="4"/>
        <v>88.419260700389103</v>
      </c>
      <c r="F23" s="70">
        <f t="shared" ref="F23:F32" si="5">SUM(C23/D23*100)</f>
        <v>56.41797529638135</v>
      </c>
      <c r="G23" s="5"/>
      <c r="H23" s="131">
        <v>60</v>
      </c>
      <c r="I23" s="119">
        <v>32</v>
      </c>
      <c r="J23" s="224" t="s">
        <v>37</v>
      </c>
      <c r="K23" s="163">
        <f t="shared" si="1"/>
        <v>34</v>
      </c>
      <c r="L23" s="224" t="s">
        <v>1</v>
      </c>
      <c r="M23" s="432">
        <v>1528</v>
      </c>
      <c r="N23" s="128">
        <f t="shared" si="2"/>
        <v>2015</v>
      </c>
      <c r="O23" s="54"/>
      <c r="P23" s="21"/>
      <c r="S23" s="31"/>
      <c r="T23" s="31"/>
      <c r="U23" s="31"/>
    </row>
    <row r="24" spans="1:21">
      <c r="A24" s="76">
        <v>3</v>
      </c>
      <c r="B24" s="224" t="s">
        <v>21</v>
      </c>
      <c r="C24" s="52">
        <f t="shared" si="3"/>
        <v>7083</v>
      </c>
      <c r="D24" s="128">
        <f t="shared" ref="D24:D31" si="6">SUM(L6)</f>
        <v>5044</v>
      </c>
      <c r="E24" s="66">
        <f t="shared" si="4"/>
        <v>76.788811795316576</v>
      </c>
      <c r="F24" s="70">
        <f t="shared" si="5"/>
        <v>140.42426645519427</v>
      </c>
      <c r="G24" s="5"/>
      <c r="H24" s="131">
        <v>50</v>
      </c>
      <c r="I24" s="119">
        <v>6</v>
      </c>
      <c r="J24" s="224" t="s">
        <v>15</v>
      </c>
      <c r="K24" s="163">
        <f t="shared" si="1"/>
        <v>17</v>
      </c>
      <c r="L24" s="227" t="s">
        <v>23</v>
      </c>
      <c r="M24" s="432">
        <v>1549</v>
      </c>
      <c r="N24" s="128">
        <f t="shared" si="2"/>
        <v>1552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4" t="s">
        <v>40</v>
      </c>
      <c r="C25" s="52">
        <f t="shared" si="3"/>
        <v>5006</v>
      </c>
      <c r="D25" s="128">
        <f t="shared" si="6"/>
        <v>4949</v>
      </c>
      <c r="E25" s="66">
        <f t="shared" si="4"/>
        <v>122.15714982918497</v>
      </c>
      <c r="F25" s="70">
        <f t="shared" si="5"/>
        <v>101.15174782784402</v>
      </c>
      <c r="G25" s="5"/>
      <c r="H25" s="131">
        <v>50</v>
      </c>
      <c r="I25" s="119">
        <v>9</v>
      </c>
      <c r="J25" s="458" t="s">
        <v>204</v>
      </c>
      <c r="K25" s="253">
        <f t="shared" si="1"/>
        <v>36</v>
      </c>
      <c r="L25" s="468" t="s">
        <v>5</v>
      </c>
      <c r="M25" s="433">
        <v>1578</v>
      </c>
      <c r="N25" s="234">
        <f t="shared" si="2"/>
        <v>1502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4" t="s">
        <v>22</v>
      </c>
      <c r="C26" s="52">
        <f t="shared" si="3"/>
        <v>3614</v>
      </c>
      <c r="D26" s="128">
        <f t="shared" si="6"/>
        <v>2685</v>
      </c>
      <c r="E26" s="66">
        <f t="shared" si="4"/>
        <v>113.89851875196975</v>
      </c>
      <c r="F26" s="70">
        <f t="shared" si="5"/>
        <v>134.59962756052141</v>
      </c>
      <c r="G26" s="16"/>
      <c r="H26" s="547">
        <v>27</v>
      </c>
      <c r="I26" s="119">
        <v>4</v>
      </c>
      <c r="J26" s="224" t="s">
        <v>13</v>
      </c>
      <c r="K26" s="5"/>
      <c r="L26" s="511" t="s">
        <v>194</v>
      </c>
      <c r="M26" s="434">
        <v>78430</v>
      </c>
      <c r="N26" s="266">
        <f>SUM(H44)</f>
        <v>74260</v>
      </c>
      <c r="S26" s="31"/>
      <c r="T26" s="31"/>
      <c r="U26" s="31"/>
    </row>
    <row r="27" spans="1:21">
      <c r="A27" s="76">
        <v>6</v>
      </c>
      <c r="B27" s="224" t="s">
        <v>30</v>
      </c>
      <c r="C27" s="52">
        <f t="shared" si="3"/>
        <v>2681</v>
      </c>
      <c r="D27" s="128">
        <f t="shared" si="6"/>
        <v>1000</v>
      </c>
      <c r="E27" s="66">
        <f t="shared" si="4"/>
        <v>93.349582172701957</v>
      </c>
      <c r="F27" s="70">
        <f t="shared" si="5"/>
        <v>268.10000000000002</v>
      </c>
      <c r="G27" s="5"/>
      <c r="H27" s="527">
        <v>13</v>
      </c>
      <c r="I27" s="119">
        <v>2</v>
      </c>
      <c r="J27" s="224" t="s">
        <v>6</v>
      </c>
      <c r="L27" s="36"/>
      <c r="M27" s="31"/>
      <c r="S27" s="31"/>
      <c r="T27" s="31"/>
      <c r="U27" s="31"/>
    </row>
    <row r="28" spans="1:21">
      <c r="A28" s="76">
        <v>7</v>
      </c>
      <c r="B28" s="227" t="s">
        <v>39</v>
      </c>
      <c r="C28" s="52">
        <f t="shared" si="3"/>
        <v>2467</v>
      </c>
      <c r="D28" s="128">
        <f t="shared" si="6"/>
        <v>4014</v>
      </c>
      <c r="E28" s="66">
        <f t="shared" si="4"/>
        <v>102.45016611295681</v>
      </c>
      <c r="F28" s="70">
        <f t="shared" si="5"/>
        <v>61.459890383657203</v>
      </c>
      <c r="G28" s="5"/>
      <c r="H28" s="546">
        <v>6</v>
      </c>
      <c r="I28" s="119">
        <v>31</v>
      </c>
      <c r="J28" s="224" t="s">
        <v>127</v>
      </c>
      <c r="L28" s="36"/>
      <c r="S28" s="31"/>
      <c r="T28" s="31"/>
      <c r="U28" s="31"/>
    </row>
    <row r="29" spans="1:21">
      <c r="A29" s="76">
        <v>8</v>
      </c>
      <c r="B29" s="224" t="s">
        <v>1</v>
      </c>
      <c r="C29" s="52">
        <f t="shared" si="3"/>
        <v>2015</v>
      </c>
      <c r="D29" s="128">
        <f t="shared" si="6"/>
        <v>1403</v>
      </c>
      <c r="E29" s="66">
        <f t="shared" si="4"/>
        <v>131.87172774869109</v>
      </c>
      <c r="F29" s="70">
        <f t="shared" si="5"/>
        <v>143.62081254454739</v>
      </c>
      <c r="G29" s="15"/>
      <c r="H29" s="131">
        <v>4</v>
      </c>
      <c r="I29" s="119">
        <v>12</v>
      </c>
      <c r="J29" s="224" t="s">
        <v>20</v>
      </c>
      <c r="L29" s="36"/>
      <c r="M29" s="31"/>
      <c r="S29" s="31"/>
      <c r="T29" s="31"/>
      <c r="U29" s="31"/>
    </row>
    <row r="30" spans="1:21">
      <c r="A30" s="76">
        <v>9</v>
      </c>
      <c r="B30" s="227" t="s">
        <v>23</v>
      </c>
      <c r="C30" s="52">
        <f t="shared" si="3"/>
        <v>1552</v>
      </c>
      <c r="D30" s="128">
        <f t="shared" si="6"/>
        <v>1787</v>
      </c>
      <c r="E30" s="66">
        <f t="shared" si="4"/>
        <v>100.19367333763718</v>
      </c>
      <c r="F30" s="70">
        <f t="shared" si="5"/>
        <v>86.8494683827644</v>
      </c>
      <c r="G30" s="16"/>
      <c r="H30" s="176">
        <v>3</v>
      </c>
      <c r="I30" s="119">
        <v>3</v>
      </c>
      <c r="J30" s="224" t="s">
        <v>12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68" t="s">
        <v>5</v>
      </c>
      <c r="C31" s="52">
        <f t="shared" si="3"/>
        <v>1502</v>
      </c>
      <c r="D31" s="128">
        <f t="shared" si="6"/>
        <v>2254</v>
      </c>
      <c r="E31" s="66">
        <f t="shared" si="4"/>
        <v>95.183776932826362</v>
      </c>
      <c r="F31" s="70">
        <f t="shared" si="5"/>
        <v>66.637089618456073</v>
      </c>
      <c r="G31" s="132"/>
      <c r="H31" s="176">
        <v>0</v>
      </c>
      <c r="I31" s="119">
        <v>5</v>
      </c>
      <c r="J31" s="224" t="s">
        <v>14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74260</v>
      </c>
      <c r="D32" s="82">
        <f>SUM(L14)</f>
        <v>93375</v>
      </c>
      <c r="E32" s="85">
        <f t="shared" si="4"/>
        <v>94.683156955246716</v>
      </c>
      <c r="F32" s="83">
        <f t="shared" si="5"/>
        <v>79.528781793842029</v>
      </c>
      <c r="G32" s="84"/>
      <c r="H32" s="545">
        <v>0</v>
      </c>
      <c r="I32" s="119">
        <v>7</v>
      </c>
      <c r="J32" s="224" t="s">
        <v>16</v>
      </c>
      <c r="L32" s="36"/>
      <c r="M32" s="31"/>
      <c r="S32" s="31"/>
      <c r="T32" s="31"/>
      <c r="U32" s="31"/>
    </row>
    <row r="33" spans="1:30">
      <c r="H33" s="139">
        <v>0</v>
      </c>
      <c r="I33" s="119">
        <v>8</v>
      </c>
      <c r="J33" s="224" t="s">
        <v>17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52">
        <v>0</v>
      </c>
      <c r="I34" s="119">
        <v>10</v>
      </c>
      <c r="J34" s="224" t="s">
        <v>18</v>
      </c>
      <c r="L34" s="296"/>
      <c r="M34" s="31"/>
      <c r="S34" s="31"/>
      <c r="T34" s="31"/>
      <c r="U34" s="31"/>
    </row>
    <row r="35" spans="1:30">
      <c r="H35" s="478">
        <v>0</v>
      </c>
      <c r="I35" s="119">
        <v>11</v>
      </c>
      <c r="J35" s="224" t="s">
        <v>19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128">
        <v>0</v>
      </c>
      <c r="I36" s="119">
        <v>13</v>
      </c>
      <c r="J36" s="224" t="s">
        <v>7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53">
        <v>0</v>
      </c>
      <c r="I37" s="119">
        <v>18</v>
      </c>
      <c r="J37" s="224" t="s">
        <v>24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53">
        <v>0</v>
      </c>
      <c r="I38" s="119">
        <v>20</v>
      </c>
      <c r="J38" s="224" t="s">
        <v>26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268">
        <v>0</v>
      </c>
      <c r="I39" s="119">
        <v>22</v>
      </c>
      <c r="J39" s="224" t="s">
        <v>28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127">
        <v>0</v>
      </c>
      <c r="I40" s="119">
        <v>28</v>
      </c>
      <c r="J40" s="224" t="s">
        <v>34</v>
      </c>
      <c r="L40" s="57"/>
      <c r="M40" s="31"/>
      <c r="S40" s="31"/>
      <c r="T40" s="31"/>
      <c r="U40" s="31"/>
    </row>
    <row r="41" spans="1:30">
      <c r="H41" s="268">
        <v>0</v>
      </c>
      <c r="I41" s="119">
        <v>29</v>
      </c>
      <c r="J41" s="224" t="s">
        <v>117</v>
      </c>
      <c r="L41" s="57"/>
      <c r="M41" s="31"/>
      <c r="S41" s="31"/>
      <c r="T41" s="31"/>
      <c r="U41" s="31"/>
    </row>
    <row r="42" spans="1:30">
      <c r="H42" s="53">
        <v>0</v>
      </c>
      <c r="I42" s="119">
        <v>30</v>
      </c>
      <c r="J42" s="224" t="s">
        <v>35</v>
      </c>
      <c r="L42" s="57"/>
      <c r="M42" s="31"/>
      <c r="S42" s="31"/>
      <c r="T42" s="31"/>
      <c r="U42" s="31"/>
    </row>
    <row r="43" spans="1:30">
      <c r="H43" s="127">
        <v>0</v>
      </c>
      <c r="I43" s="119">
        <v>35</v>
      </c>
      <c r="J43" s="224" t="s">
        <v>38</v>
      </c>
      <c r="L43" s="57"/>
      <c r="M43" s="31"/>
      <c r="S43" s="37"/>
      <c r="T43" s="37"/>
      <c r="U43" s="37"/>
    </row>
    <row r="44" spans="1:30">
      <c r="H44" s="164">
        <f>SUM(H4:H43)</f>
        <v>74260</v>
      </c>
      <c r="I44" s="119"/>
      <c r="J44" s="233" t="s">
        <v>119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2" t="s">
        <v>216</v>
      </c>
      <c r="I47" s="119"/>
      <c r="J47" s="251" t="s">
        <v>80</v>
      </c>
      <c r="K47" s="5"/>
      <c r="L47" s="416" t="s">
        <v>208</v>
      </c>
      <c r="S47" s="31"/>
      <c r="T47" s="31"/>
      <c r="U47" s="31"/>
      <c r="V47" s="31"/>
    </row>
    <row r="48" spans="1:30">
      <c r="H48" s="259" t="s">
        <v>121</v>
      </c>
      <c r="I48" s="168"/>
      <c r="J48" s="250" t="s">
        <v>57</v>
      </c>
      <c r="K48" s="244"/>
      <c r="L48" s="421" t="s">
        <v>121</v>
      </c>
      <c r="S48" s="31"/>
      <c r="T48" s="31"/>
      <c r="U48" s="31"/>
      <c r="V48" s="31"/>
    </row>
    <row r="49" spans="1:22">
      <c r="H49" s="52">
        <v>52211</v>
      </c>
      <c r="I49" s="119">
        <v>26</v>
      </c>
      <c r="J49" s="224" t="s">
        <v>32</v>
      </c>
      <c r="K49" s="5">
        <f>SUM(I49)</f>
        <v>26</v>
      </c>
      <c r="L49" s="422">
        <v>61304</v>
      </c>
      <c r="M49" s="1"/>
      <c r="N49" s="129"/>
      <c r="O49" s="129"/>
      <c r="S49" s="31"/>
      <c r="T49" s="31"/>
      <c r="U49" s="31"/>
      <c r="V49" s="31"/>
    </row>
    <row r="50" spans="1:22">
      <c r="H50" s="52">
        <v>15454</v>
      </c>
      <c r="I50" s="119">
        <v>33</v>
      </c>
      <c r="J50" s="224" t="s">
        <v>0</v>
      </c>
      <c r="K50" s="5">
        <f t="shared" ref="K50:K58" si="7">SUM(I50)</f>
        <v>33</v>
      </c>
      <c r="L50" s="422">
        <v>16598</v>
      </c>
      <c r="M50" s="31"/>
      <c r="N50" s="130"/>
      <c r="O50" s="130"/>
      <c r="S50" s="31"/>
      <c r="T50" s="31"/>
      <c r="U50" s="31"/>
      <c r="V50" s="31"/>
    </row>
    <row r="51" spans="1:22">
      <c r="H51" s="127">
        <v>11937</v>
      </c>
      <c r="I51" s="119">
        <v>13</v>
      </c>
      <c r="J51" s="224" t="s">
        <v>7</v>
      </c>
      <c r="K51" s="5">
        <f t="shared" si="7"/>
        <v>13</v>
      </c>
      <c r="L51" s="422">
        <v>6127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127">
        <v>10478</v>
      </c>
      <c r="I52" s="119">
        <v>34</v>
      </c>
      <c r="J52" s="224" t="s">
        <v>1</v>
      </c>
      <c r="K52" s="5">
        <f t="shared" si="7"/>
        <v>34</v>
      </c>
      <c r="L52" s="422">
        <v>11502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221</v>
      </c>
      <c r="D53" s="74" t="s">
        <v>208</v>
      </c>
      <c r="E53" s="74" t="s">
        <v>55</v>
      </c>
      <c r="F53" s="74" t="s">
        <v>54</v>
      </c>
      <c r="G53" s="74" t="s">
        <v>56</v>
      </c>
      <c r="H53" s="53">
        <v>9004</v>
      </c>
      <c r="I53" s="119">
        <v>25</v>
      </c>
      <c r="J53" s="224" t="s">
        <v>31</v>
      </c>
      <c r="K53" s="5">
        <f t="shared" si="7"/>
        <v>25</v>
      </c>
      <c r="L53" s="422">
        <v>21385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4" t="s">
        <v>32</v>
      </c>
      <c r="C54" s="52">
        <f t="shared" ref="C54:C63" si="8">SUM(H49)</f>
        <v>52211</v>
      </c>
      <c r="D54" s="139">
        <f>SUM(L49)</f>
        <v>61304</v>
      </c>
      <c r="E54" s="66">
        <f t="shared" ref="E54:E64" si="9">SUM(N63/M63*100)</f>
        <v>90.546633831639554</v>
      </c>
      <c r="F54" s="66">
        <f>SUM(C54/D54*100)</f>
        <v>85.167362651702987</v>
      </c>
      <c r="G54" s="5"/>
      <c r="H54" s="53">
        <v>8209</v>
      </c>
      <c r="I54" s="119">
        <v>16</v>
      </c>
      <c r="J54" s="224" t="s">
        <v>3</v>
      </c>
      <c r="K54" s="5">
        <f t="shared" si="7"/>
        <v>16</v>
      </c>
      <c r="L54" s="422">
        <v>8099</v>
      </c>
      <c r="M54" s="31"/>
      <c r="N54" s="506"/>
      <c r="O54" s="130"/>
      <c r="S54" s="31"/>
      <c r="T54" s="31"/>
      <c r="U54" s="31"/>
      <c r="V54" s="31"/>
    </row>
    <row r="55" spans="1:22">
      <c r="A55" s="76">
        <v>2</v>
      </c>
      <c r="B55" s="224" t="s">
        <v>0</v>
      </c>
      <c r="C55" s="52">
        <f t="shared" si="8"/>
        <v>15454</v>
      </c>
      <c r="D55" s="139">
        <f t="shared" ref="D55:D64" si="10">SUM(L50)</f>
        <v>16598</v>
      </c>
      <c r="E55" s="66">
        <f t="shared" si="9"/>
        <v>88.217833085968721</v>
      </c>
      <c r="F55" s="66">
        <f t="shared" ref="F55:F64" si="11">SUM(C55/D55*100)</f>
        <v>93.107603325701888</v>
      </c>
      <c r="G55" s="5"/>
      <c r="H55" s="53">
        <v>4255</v>
      </c>
      <c r="I55" s="119">
        <v>40</v>
      </c>
      <c r="J55" s="224" t="s">
        <v>2</v>
      </c>
      <c r="K55" s="5">
        <f t="shared" si="7"/>
        <v>40</v>
      </c>
      <c r="L55" s="422">
        <v>3053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4" t="s">
        <v>7</v>
      </c>
      <c r="C56" s="52">
        <f t="shared" si="8"/>
        <v>11937</v>
      </c>
      <c r="D56" s="139">
        <f t="shared" si="10"/>
        <v>6127</v>
      </c>
      <c r="E56" s="66">
        <f t="shared" si="9"/>
        <v>88.632313632313625</v>
      </c>
      <c r="F56" s="66">
        <f t="shared" si="11"/>
        <v>194.82617920678962</v>
      </c>
      <c r="G56" s="5"/>
      <c r="H56" s="127">
        <v>3368</v>
      </c>
      <c r="I56" s="119">
        <v>24</v>
      </c>
      <c r="J56" s="224" t="s">
        <v>30</v>
      </c>
      <c r="K56" s="5">
        <f t="shared" si="7"/>
        <v>24</v>
      </c>
      <c r="L56" s="422">
        <v>4551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4" t="s">
        <v>1</v>
      </c>
      <c r="C57" s="52">
        <f t="shared" si="8"/>
        <v>10478</v>
      </c>
      <c r="D57" s="139">
        <f t="shared" si="10"/>
        <v>11502</v>
      </c>
      <c r="E57" s="66">
        <f t="shared" si="9"/>
        <v>126.66827852998065</v>
      </c>
      <c r="F57" s="66">
        <f t="shared" si="11"/>
        <v>91.097200486871841</v>
      </c>
      <c r="G57" s="5"/>
      <c r="H57" s="176">
        <v>2758</v>
      </c>
      <c r="I57" s="119">
        <v>15</v>
      </c>
      <c r="J57" s="224" t="s">
        <v>22</v>
      </c>
      <c r="K57" s="5">
        <f t="shared" si="7"/>
        <v>15</v>
      </c>
      <c r="L57" s="422">
        <v>882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4" t="s">
        <v>31</v>
      </c>
      <c r="C58" s="52">
        <f t="shared" si="8"/>
        <v>9004</v>
      </c>
      <c r="D58" s="139">
        <f t="shared" si="10"/>
        <v>21385</v>
      </c>
      <c r="E58" s="66">
        <f t="shared" si="9"/>
        <v>107.89694427801078</v>
      </c>
      <c r="F58" s="66">
        <f t="shared" si="11"/>
        <v>42.104278700023379</v>
      </c>
      <c r="G58" s="16"/>
      <c r="H58" s="111">
        <v>2078</v>
      </c>
      <c r="I58" s="194">
        <v>36</v>
      </c>
      <c r="J58" s="227" t="s">
        <v>5</v>
      </c>
      <c r="K58" s="18">
        <f t="shared" si="7"/>
        <v>36</v>
      </c>
      <c r="L58" s="423">
        <v>1832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4" t="s">
        <v>3</v>
      </c>
      <c r="C59" s="52">
        <f t="shared" si="8"/>
        <v>8209</v>
      </c>
      <c r="D59" s="139">
        <f t="shared" si="10"/>
        <v>8099</v>
      </c>
      <c r="E59" s="66">
        <f t="shared" si="9"/>
        <v>121.27345250406263</v>
      </c>
      <c r="F59" s="66">
        <f t="shared" si="11"/>
        <v>101.35819236942834</v>
      </c>
      <c r="G59" s="5"/>
      <c r="H59" s="455">
        <v>2070</v>
      </c>
      <c r="I59" s="464">
        <v>38</v>
      </c>
      <c r="J59" s="307" t="s">
        <v>40</v>
      </c>
      <c r="K59" s="12" t="s">
        <v>76</v>
      </c>
      <c r="L59" s="424">
        <v>141045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4" t="s">
        <v>2</v>
      </c>
      <c r="C60" s="52">
        <f t="shared" si="8"/>
        <v>4255</v>
      </c>
      <c r="D60" s="139">
        <f t="shared" si="10"/>
        <v>3053</v>
      </c>
      <c r="E60" s="66">
        <f t="shared" si="9"/>
        <v>130.80233630494928</v>
      </c>
      <c r="F60" s="66">
        <f t="shared" si="11"/>
        <v>139.37111038322959</v>
      </c>
      <c r="G60" s="5"/>
      <c r="H60" s="131">
        <v>1129</v>
      </c>
      <c r="I60" s="197">
        <v>22</v>
      </c>
      <c r="J60" s="224" t="s">
        <v>28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4" t="s">
        <v>30</v>
      </c>
      <c r="C61" s="52">
        <f t="shared" si="8"/>
        <v>3368</v>
      </c>
      <c r="D61" s="139">
        <f t="shared" si="10"/>
        <v>4551</v>
      </c>
      <c r="E61" s="66">
        <f t="shared" si="9"/>
        <v>99.586043761088121</v>
      </c>
      <c r="F61" s="66">
        <f t="shared" si="11"/>
        <v>74.005713030103266</v>
      </c>
      <c r="G61" s="15"/>
      <c r="H61" s="547">
        <v>338</v>
      </c>
      <c r="I61" s="197">
        <v>21</v>
      </c>
      <c r="J61" s="5" t="s">
        <v>191</v>
      </c>
      <c r="K61" s="61"/>
      <c r="S61" s="31"/>
      <c r="T61" s="31"/>
      <c r="U61" s="31"/>
      <c r="V61" s="31"/>
    </row>
    <row r="62" spans="1:22">
      <c r="A62" s="76">
        <v>9</v>
      </c>
      <c r="B62" s="224" t="s">
        <v>22</v>
      </c>
      <c r="C62" s="52">
        <f t="shared" si="8"/>
        <v>2758</v>
      </c>
      <c r="D62" s="139">
        <f t="shared" si="10"/>
        <v>882</v>
      </c>
      <c r="E62" s="66">
        <f t="shared" si="9"/>
        <v>124.6272028920018</v>
      </c>
      <c r="F62" s="66">
        <f t="shared" si="11"/>
        <v>312.69841269841271</v>
      </c>
      <c r="G62" s="16"/>
      <c r="H62" s="131">
        <v>210</v>
      </c>
      <c r="I62" s="245">
        <v>9</v>
      </c>
      <c r="J62" s="458" t="s">
        <v>201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7" t="s">
        <v>5</v>
      </c>
      <c r="C63" s="450">
        <f t="shared" si="8"/>
        <v>2078</v>
      </c>
      <c r="D63" s="195">
        <f t="shared" si="10"/>
        <v>1832</v>
      </c>
      <c r="E63" s="72">
        <f t="shared" si="9"/>
        <v>77.798577311868215</v>
      </c>
      <c r="F63" s="72">
        <f t="shared" si="11"/>
        <v>113.42794759825327</v>
      </c>
      <c r="G63" s="132"/>
      <c r="H63" s="176">
        <v>198</v>
      </c>
      <c r="I63" s="119">
        <v>17</v>
      </c>
      <c r="J63" s="224" t="s">
        <v>23</v>
      </c>
      <c r="K63" s="5">
        <f>SUM(K49)</f>
        <v>26</v>
      </c>
      <c r="L63" s="224" t="s">
        <v>32</v>
      </c>
      <c r="M63" s="237">
        <v>57662</v>
      </c>
      <c r="N63" s="128">
        <f>SUM(H49)</f>
        <v>52211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124126</v>
      </c>
      <c r="D64" s="196">
        <f t="shared" si="10"/>
        <v>141045</v>
      </c>
      <c r="E64" s="85">
        <f t="shared" si="9"/>
        <v>96.520995334370141</v>
      </c>
      <c r="F64" s="85">
        <f t="shared" si="11"/>
        <v>88.004537558935098</v>
      </c>
      <c r="G64" s="84"/>
      <c r="H64" s="131">
        <v>157</v>
      </c>
      <c r="I64" s="119">
        <v>1</v>
      </c>
      <c r="J64" s="224" t="s">
        <v>4</v>
      </c>
      <c r="K64" s="5">
        <f t="shared" ref="K64:K72" si="12">SUM(K50)</f>
        <v>33</v>
      </c>
      <c r="L64" s="224" t="s">
        <v>0</v>
      </c>
      <c r="M64" s="237">
        <v>17518</v>
      </c>
      <c r="N64" s="128">
        <f t="shared" ref="N64:N72" si="13">SUM(H50)</f>
        <v>15454</v>
      </c>
      <c r="O64" s="54"/>
      <c r="S64" s="31"/>
      <c r="T64" s="31"/>
      <c r="U64" s="31"/>
      <c r="V64" s="31"/>
    </row>
    <row r="65" spans="2:22">
      <c r="H65" s="52">
        <v>147</v>
      </c>
      <c r="I65" s="119">
        <v>4</v>
      </c>
      <c r="J65" s="224" t="s">
        <v>13</v>
      </c>
      <c r="K65" s="5">
        <f t="shared" si="12"/>
        <v>13</v>
      </c>
      <c r="L65" s="224" t="s">
        <v>7</v>
      </c>
      <c r="M65" s="237">
        <v>13468</v>
      </c>
      <c r="N65" s="128">
        <f t="shared" si="13"/>
        <v>11937</v>
      </c>
      <c r="O65" s="54"/>
      <c r="S65" s="31"/>
      <c r="T65" s="31"/>
      <c r="U65" s="31"/>
      <c r="V65" s="31"/>
    </row>
    <row r="66" spans="2:22">
      <c r="H66" s="52">
        <v>66</v>
      </c>
      <c r="I66" s="119">
        <v>23</v>
      </c>
      <c r="J66" s="224" t="s">
        <v>29</v>
      </c>
      <c r="K66" s="5">
        <f t="shared" si="12"/>
        <v>34</v>
      </c>
      <c r="L66" s="224" t="s">
        <v>1</v>
      </c>
      <c r="M66" s="237">
        <v>8272</v>
      </c>
      <c r="N66" s="128">
        <f t="shared" si="13"/>
        <v>10478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128">
        <v>33</v>
      </c>
      <c r="I67" s="119">
        <v>30</v>
      </c>
      <c r="J67" s="224" t="s">
        <v>35</v>
      </c>
      <c r="K67" s="5">
        <f t="shared" si="12"/>
        <v>25</v>
      </c>
      <c r="L67" s="224" t="s">
        <v>31</v>
      </c>
      <c r="M67" s="237">
        <v>8345</v>
      </c>
      <c r="N67" s="128">
        <f t="shared" si="13"/>
        <v>9004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127">
        <v>23</v>
      </c>
      <c r="I68" s="119">
        <v>29</v>
      </c>
      <c r="J68" s="224" t="s">
        <v>117</v>
      </c>
      <c r="K68" s="5">
        <f t="shared" si="12"/>
        <v>16</v>
      </c>
      <c r="L68" s="224" t="s">
        <v>3</v>
      </c>
      <c r="M68" s="237">
        <v>6769</v>
      </c>
      <c r="N68" s="128">
        <f t="shared" si="13"/>
        <v>8209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53">
        <v>3</v>
      </c>
      <c r="I69" s="119">
        <v>27</v>
      </c>
      <c r="J69" s="224" t="s">
        <v>33</v>
      </c>
      <c r="K69" s="5">
        <f t="shared" si="12"/>
        <v>40</v>
      </c>
      <c r="L69" s="224" t="s">
        <v>2</v>
      </c>
      <c r="M69" s="237">
        <v>3253</v>
      </c>
      <c r="N69" s="128">
        <f t="shared" si="13"/>
        <v>4255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53">
        <v>0</v>
      </c>
      <c r="I70" s="119">
        <v>2</v>
      </c>
      <c r="J70" s="224" t="s">
        <v>6</v>
      </c>
      <c r="K70" s="5">
        <f t="shared" si="12"/>
        <v>24</v>
      </c>
      <c r="L70" s="224" t="s">
        <v>30</v>
      </c>
      <c r="M70" s="237">
        <v>3382</v>
      </c>
      <c r="N70" s="128">
        <f t="shared" si="13"/>
        <v>3368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456">
        <v>0</v>
      </c>
      <c r="I71" s="119">
        <v>3</v>
      </c>
      <c r="J71" s="224" t="s">
        <v>12</v>
      </c>
      <c r="K71" s="5">
        <f t="shared" si="12"/>
        <v>15</v>
      </c>
      <c r="L71" s="224" t="s">
        <v>22</v>
      </c>
      <c r="M71" s="237">
        <v>2213</v>
      </c>
      <c r="N71" s="128">
        <f t="shared" si="13"/>
        <v>2758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127">
        <v>0</v>
      </c>
      <c r="I72" s="119">
        <v>5</v>
      </c>
      <c r="J72" s="224" t="s">
        <v>14</v>
      </c>
      <c r="K72" s="5">
        <f t="shared" si="12"/>
        <v>36</v>
      </c>
      <c r="L72" s="227" t="s">
        <v>5</v>
      </c>
      <c r="M72" s="238">
        <v>2671</v>
      </c>
      <c r="N72" s="128">
        <f t="shared" si="13"/>
        <v>2078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53">
        <v>0</v>
      </c>
      <c r="I73" s="119">
        <v>6</v>
      </c>
      <c r="J73" s="224" t="s">
        <v>15</v>
      </c>
      <c r="K73" s="52"/>
      <c r="L73" s="386" t="s">
        <v>107</v>
      </c>
      <c r="M73" s="236">
        <v>128600</v>
      </c>
      <c r="N73" s="235">
        <f>SUM(H89)</f>
        <v>124126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400">
        <v>0</v>
      </c>
      <c r="I74" s="119">
        <v>7</v>
      </c>
      <c r="J74" s="224" t="s">
        <v>16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127">
        <v>0</v>
      </c>
      <c r="I75" s="119">
        <v>8</v>
      </c>
      <c r="J75" s="224" t="s">
        <v>17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53">
        <v>0</v>
      </c>
      <c r="I76" s="119">
        <v>10</v>
      </c>
      <c r="J76" s="224" t="s">
        <v>18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127">
        <v>0</v>
      </c>
      <c r="I77" s="119">
        <v>11</v>
      </c>
      <c r="J77" s="224" t="s">
        <v>19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127">
        <v>0</v>
      </c>
      <c r="I78" s="119">
        <v>12</v>
      </c>
      <c r="J78" s="224" t="s">
        <v>20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52">
        <v>0</v>
      </c>
      <c r="I79" s="119">
        <v>14</v>
      </c>
      <c r="J79" s="224" t="s">
        <v>21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127">
        <v>0</v>
      </c>
      <c r="I80" s="119">
        <v>18</v>
      </c>
      <c r="J80" s="224" t="s">
        <v>24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478">
        <v>0</v>
      </c>
      <c r="I81" s="119">
        <v>19</v>
      </c>
      <c r="J81" s="224" t="s">
        <v>25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52">
        <v>0</v>
      </c>
      <c r="I82" s="119">
        <v>20</v>
      </c>
      <c r="J82" s="224" t="s">
        <v>26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127">
        <v>0</v>
      </c>
      <c r="I83" s="119">
        <v>28</v>
      </c>
      <c r="J83" s="224" t="s">
        <v>34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127">
        <v>0</v>
      </c>
      <c r="I84" s="119">
        <v>31</v>
      </c>
      <c r="J84" s="224" t="s">
        <v>118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53">
        <v>0</v>
      </c>
      <c r="I85" s="119">
        <v>32</v>
      </c>
      <c r="J85" s="224" t="s">
        <v>37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53">
        <v>0</v>
      </c>
      <c r="I86" s="119">
        <v>35</v>
      </c>
      <c r="J86" s="224" t="s">
        <v>38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456">
        <v>0</v>
      </c>
      <c r="I87" s="119">
        <v>37</v>
      </c>
      <c r="J87" s="224" t="s">
        <v>39</v>
      </c>
      <c r="L87" s="57"/>
      <c r="M87" s="31"/>
      <c r="N87" s="31"/>
      <c r="O87" s="31"/>
      <c r="S87" s="37"/>
      <c r="T87" s="37"/>
    </row>
    <row r="88" spans="8:22">
      <c r="H88" s="127">
        <v>0</v>
      </c>
      <c r="I88" s="119">
        <v>39</v>
      </c>
      <c r="J88" s="224" t="s">
        <v>41</v>
      </c>
      <c r="L88" s="57"/>
      <c r="M88" s="31"/>
      <c r="N88" s="31"/>
      <c r="O88" s="31"/>
      <c r="Q88" s="31"/>
    </row>
    <row r="89" spans="8:22">
      <c r="H89" s="165">
        <f>SUM(H49:H88)</f>
        <v>124126</v>
      </c>
      <c r="I89" s="119"/>
      <c r="J89" s="5" t="s">
        <v>112</v>
      </c>
      <c r="L89" s="57"/>
      <c r="M89" s="31"/>
      <c r="N89" s="31"/>
      <c r="O89" s="31"/>
    </row>
    <row r="90" spans="8:22">
      <c r="I90" s="232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L63" sqref="L63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87" t="s">
        <v>221</v>
      </c>
      <c r="I2" s="119"/>
      <c r="J2" s="260" t="s">
        <v>125</v>
      </c>
      <c r="K2" s="5"/>
      <c r="L2" s="252" t="s">
        <v>208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49" t="s">
        <v>121</v>
      </c>
      <c r="I3" s="119"/>
      <c r="J3" s="202" t="s">
        <v>122</v>
      </c>
      <c r="K3" s="5"/>
      <c r="L3" s="51" t="s">
        <v>121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20460</v>
      </c>
      <c r="I4" s="119">
        <v>31</v>
      </c>
      <c r="J4" s="40" t="s">
        <v>72</v>
      </c>
      <c r="K4" s="278">
        <f>SUM(I4)</f>
        <v>31</v>
      </c>
      <c r="L4" s="377">
        <v>14936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16538</v>
      </c>
      <c r="I5" s="119">
        <v>34</v>
      </c>
      <c r="J5" s="40" t="s">
        <v>1</v>
      </c>
      <c r="K5" s="278">
        <f t="shared" ref="K5:K13" si="0">SUM(I5)</f>
        <v>34</v>
      </c>
      <c r="L5" s="377">
        <v>15688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16533</v>
      </c>
      <c r="I6" s="119">
        <v>17</v>
      </c>
      <c r="J6" s="40" t="s">
        <v>23</v>
      </c>
      <c r="K6" s="278">
        <f t="shared" si="0"/>
        <v>17</v>
      </c>
      <c r="L6" s="377">
        <v>20246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53">
        <v>15648</v>
      </c>
      <c r="I7" s="119">
        <v>33</v>
      </c>
      <c r="J7" s="40" t="s">
        <v>0</v>
      </c>
      <c r="K7" s="278">
        <f t="shared" si="0"/>
        <v>33</v>
      </c>
      <c r="L7" s="377">
        <v>14234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14497</v>
      </c>
      <c r="I8" s="119">
        <v>3</v>
      </c>
      <c r="J8" s="40" t="s">
        <v>12</v>
      </c>
      <c r="K8" s="278">
        <f t="shared" si="0"/>
        <v>3</v>
      </c>
      <c r="L8" s="377">
        <v>14297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13475</v>
      </c>
      <c r="I9" s="119">
        <v>40</v>
      </c>
      <c r="J9" s="40" t="s">
        <v>2</v>
      </c>
      <c r="K9" s="278">
        <f t="shared" si="0"/>
        <v>40</v>
      </c>
      <c r="L9" s="377">
        <v>12608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11412</v>
      </c>
      <c r="I10" s="119">
        <v>13</v>
      </c>
      <c r="J10" s="40" t="s">
        <v>7</v>
      </c>
      <c r="K10" s="278">
        <f t="shared" si="0"/>
        <v>13</v>
      </c>
      <c r="L10" s="377">
        <v>11273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10359</v>
      </c>
      <c r="I11" s="119">
        <v>16</v>
      </c>
      <c r="J11" s="40" t="s">
        <v>3</v>
      </c>
      <c r="K11" s="278">
        <f t="shared" si="0"/>
        <v>16</v>
      </c>
      <c r="L11" s="377">
        <v>11570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41">
        <v>9886</v>
      </c>
      <c r="I12" s="119">
        <v>26</v>
      </c>
      <c r="J12" s="40" t="s">
        <v>32</v>
      </c>
      <c r="K12" s="278">
        <f t="shared" si="0"/>
        <v>26</v>
      </c>
      <c r="L12" s="378">
        <v>7020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31">
        <v>8316</v>
      </c>
      <c r="I13" s="194">
        <v>11</v>
      </c>
      <c r="J13" s="103" t="s">
        <v>19</v>
      </c>
      <c r="K13" s="278">
        <f t="shared" si="0"/>
        <v>11</v>
      </c>
      <c r="L13" s="378">
        <v>5023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455">
        <v>7178</v>
      </c>
      <c r="I14" s="306">
        <v>2</v>
      </c>
      <c r="J14" s="530" t="s">
        <v>6</v>
      </c>
      <c r="K14" s="151" t="s">
        <v>9</v>
      </c>
      <c r="L14" s="379">
        <v>180345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5668</v>
      </c>
      <c r="I15" s="119">
        <v>21</v>
      </c>
      <c r="J15" s="458" t="s">
        <v>195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5545</v>
      </c>
      <c r="I16" s="119">
        <v>38</v>
      </c>
      <c r="J16" s="40" t="s">
        <v>40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3123</v>
      </c>
      <c r="I17" s="119">
        <v>24</v>
      </c>
      <c r="J17" s="40" t="s">
        <v>30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69">
        <v>2648</v>
      </c>
      <c r="I18" s="119">
        <v>25</v>
      </c>
      <c r="J18" s="40" t="s">
        <v>31</v>
      </c>
      <c r="K18" s="1"/>
      <c r="L18" s="261" t="s">
        <v>125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452">
        <v>1980</v>
      </c>
      <c r="I19" s="119">
        <v>36</v>
      </c>
      <c r="J19" s="40" t="s">
        <v>5</v>
      </c>
      <c r="K19" s="163">
        <f>SUM(I4)</f>
        <v>31</v>
      </c>
      <c r="L19" s="40" t="s">
        <v>72</v>
      </c>
      <c r="M19" s="532">
        <v>13904</v>
      </c>
      <c r="N19" s="128">
        <f>SUM(H4)</f>
        <v>20460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221</v>
      </c>
      <c r="D20" s="74" t="s">
        <v>208</v>
      </c>
      <c r="E20" s="74" t="s">
        <v>55</v>
      </c>
      <c r="F20" s="74" t="s">
        <v>54</v>
      </c>
      <c r="G20" s="75" t="s">
        <v>56</v>
      </c>
      <c r="H20" s="127">
        <v>1837</v>
      </c>
      <c r="I20" s="119">
        <v>14</v>
      </c>
      <c r="J20" s="40" t="s">
        <v>21</v>
      </c>
      <c r="K20" s="163">
        <f t="shared" ref="K20:K28" si="1">SUM(I5)</f>
        <v>34</v>
      </c>
      <c r="L20" s="40" t="s">
        <v>1</v>
      </c>
      <c r="M20" s="533">
        <v>15976</v>
      </c>
      <c r="N20" s="128">
        <f t="shared" ref="N20:N28" si="2">SUM(H5)</f>
        <v>16538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72</v>
      </c>
      <c r="C21" s="277">
        <f>SUM(H4)</f>
        <v>20460</v>
      </c>
      <c r="D21" s="9">
        <f>SUM(L4)</f>
        <v>14936</v>
      </c>
      <c r="E21" s="66">
        <f t="shared" ref="E21:E30" si="3">SUM(N19/M19*100)</f>
        <v>147.15189873417722</v>
      </c>
      <c r="F21" s="66">
        <f t="shared" ref="F21:F31" si="4">SUM(C21/D21*100)</f>
        <v>136.98446705945366</v>
      </c>
      <c r="G21" s="77"/>
      <c r="H21" s="127">
        <v>1538</v>
      </c>
      <c r="I21" s="119">
        <v>1</v>
      </c>
      <c r="J21" s="40" t="s">
        <v>4</v>
      </c>
      <c r="K21" s="163">
        <f t="shared" si="1"/>
        <v>17</v>
      </c>
      <c r="L21" s="40" t="s">
        <v>23</v>
      </c>
      <c r="M21" s="533">
        <v>16668</v>
      </c>
      <c r="N21" s="128">
        <f t="shared" si="2"/>
        <v>16533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1</v>
      </c>
      <c r="C22" s="277">
        <f t="shared" ref="C22:C30" si="5">SUM(H5)</f>
        <v>16538</v>
      </c>
      <c r="D22" s="9">
        <f t="shared" ref="D22:D30" si="6">SUM(L5)</f>
        <v>15688</v>
      </c>
      <c r="E22" s="66">
        <f t="shared" si="3"/>
        <v>103.51777666499751</v>
      </c>
      <c r="F22" s="66">
        <f t="shared" si="4"/>
        <v>105.41815400305967</v>
      </c>
      <c r="G22" s="77"/>
      <c r="H22" s="127">
        <v>1398</v>
      </c>
      <c r="I22" s="119">
        <v>9</v>
      </c>
      <c r="J22" s="458" t="s">
        <v>203</v>
      </c>
      <c r="K22" s="163">
        <f t="shared" si="1"/>
        <v>33</v>
      </c>
      <c r="L22" s="40" t="s">
        <v>0</v>
      </c>
      <c r="M22" s="533">
        <v>19750</v>
      </c>
      <c r="N22" s="128">
        <f t="shared" si="2"/>
        <v>15648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23</v>
      </c>
      <c r="C23" s="299">
        <f t="shared" si="5"/>
        <v>16533</v>
      </c>
      <c r="D23" s="139">
        <f t="shared" si="6"/>
        <v>20246</v>
      </c>
      <c r="E23" s="300">
        <f t="shared" si="3"/>
        <v>99.190064794816408</v>
      </c>
      <c r="F23" s="300">
        <f t="shared" si="4"/>
        <v>81.66057492838091</v>
      </c>
      <c r="G23" s="77"/>
      <c r="H23" s="127">
        <v>595</v>
      </c>
      <c r="I23" s="119">
        <v>27</v>
      </c>
      <c r="J23" s="40" t="s">
        <v>33</v>
      </c>
      <c r="K23" s="163">
        <f t="shared" si="1"/>
        <v>3</v>
      </c>
      <c r="L23" s="40" t="s">
        <v>12</v>
      </c>
      <c r="M23" s="533">
        <v>23901</v>
      </c>
      <c r="N23" s="128">
        <f t="shared" si="2"/>
        <v>14497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0</v>
      </c>
      <c r="C24" s="277">
        <f t="shared" si="5"/>
        <v>15648</v>
      </c>
      <c r="D24" s="9">
        <f t="shared" si="6"/>
        <v>14234</v>
      </c>
      <c r="E24" s="66">
        <f t="shared" si="3"/>
        <v>79.230379746835439</v>
      </c>
      <c r="F24" s="66">
        <f t="shared" si="4"/>
        <v>109.93396093859774</v>
      </c>
      <c r="G24" s="77"/>
      <c r="H24" s="127">
        <v>449</v>
      </c>
      <c r="I24" s="119">
        <v>39</v>
      </c>
      <c r="J24" s="40" t="s">
        <v>41</v>
      </c>
      <c r="K24" s="163">
        <f t="shared" si="1"/>
        <v>40</v>
      </c>
      <c r="L24" s="40" t="s">
        <v>2</v>
      </c>
      <c r="M24" s="533">
        <v>12569</v>
      </c>
      <c r="N24" s="128">
        <f t="shared" si="2"/>
        <v>13475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12</v>
      </c>
      <c r="C25" s="277">
        <f t="shared" si="5"/>
        <v>14497</v>
      </c>
      <c r="D25" s="9">
        <f t="shared" si="6"/>
        <v>14297</v>
      </c>
      <c r="E25" s="66">
        <f t="shared" si="3"/>
        <v>60.654365926111872</v>
      </c>
      <c r="F25" s="66">
        <f t="shared" si="4"/>
        <v>101.3988948730503</v>
      </c>
      <c r="G25" s="87"/>
      <c r="H25" s="127">
        <v>374</v>
      </c>
      <c r="I25" s="119">
        <v>32</v>
      </c>
      <c r="J25" s="40" t="s">
        <v>37</v>
      </c>
      <c r="K25" s="163">
        <f t="shared" si="1"/>
        <v>13</v>
      </c>
      <c r="L25" s="40" t="s">
        <v>7</v>
      </c>
      <c r="M25" s="533">
        <v>10221</v>
      </c>
      <c r="N25" s="128">
        <f t="shared" si="2"/>
        <v>11412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2</v>
      </c>
      <c r="C26" s="277">
        <f t="shared" si="5"/>
        <v>13475</v>
      </c>
      <c r="D26" s="9">
        <f t="shared" si="6"/>
        <v>12608</v>
      </c>
      <c r="E26" s="66">
        <f t="shared" si="3"/>
        <v>107.20821067706261</v>
      </c>
      <c r="F26" s="66">
        <f t="shared" si="4"/>
        <v>106.87658629441626</v>
      </c>
      <c r="G26" s="77"/>
      <c r="H26" s="127">
        <v>363</v>
      </c>
      <c r="I26" s="119">
        <v>12</v>
      </c>
      <c r="J26" s="40" t="s">
        <v>20</v>
      </c>
      <c r="K26" s="163">
        <f t="shared" si="1"/>
        <v>16</v>
      </c>
      <c r="L26" s="40" t="s">
        <v>3</v>
      </c>
      <c r="M26" s="533">
        <v>8149</v>
      </c>
      <c r="N26" s="128">
        <f t="shared" si="2"/>
        <v>10359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7</v>
      </c>
      <c r="C27" s="277">
        <f t="shared" si="5"/>
        <v>11412</v>
      </c>
      <c r="D27" s="9">
        <f t="shared" si="6"/>
        <v>11273</v>
      </c>
      <c r="E27" s="66">
        <f t="shared" si="3"/>
        <v>111.65248018784854</v>
      </c>
      <c r="F27" s="66">
        <f t="shared" si="4"/>
        <v>101.23303468464474</v>
      </c>
      <c r="G27" s="77"/>
      <c r="H27" s="127">
        <v>327</v>
      </c>
      <c r="I27" s="119">
        <v>29</v>
      </c>
      <c r="J27" s="40" t="s">
        <v>58</v>
      </c>
      <c r="K27" s="163">
        <f t="shared" si="1"/>
        <v>26</v>
      </c>
      <c r="L27" s="40" t="s">
        <v>32</v>
      </c>
      <c r="M27" s="534">
        <v>7665</v>
      </c>
      <c r="N27" s="128">
        <f t="shared" si="2"/>
        <v>9886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3</v>
      </c>
      <c r="C28" s="277">
        <f t="shared" si="5"/>
        <v>10359</v>
      </c>
      <c r="D28" s="9">
        <f t="shared" si="6"/>
        <v>11570</v>
      </c>
      <c r="E28" s="66">
        <f t="shared" si="3"/>
        <v>127.11989201128972</v>
      </c>
      <c r="F28" s="66">
        <f t="shared" si="4"/>
        <v>89.533275713050998</v>
      </c>
      <c r="G28" s="88"/>
      <c r="H28" s="127">
        <v>186</v>
      </c>
      <c r="I28" s="119">
        <v>4</v>
      </c>
      <c r="J28" s="40" t="s">
        <v>13</v>
      </c>
      <c r="K28" s="253">
        <f t="shared" si="1"/>
        <v>11</v>
      </c>
      <c r="L28" s="103" t="s">
        <v>19</v>
      </c>
      <c r="M28" s="535">
        <v>9790</v>
      </c>
      <c r="N28" s="234">
        <f t="shared" si="2"/>
        <v>8316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32</v>
      </c>
      <c r="C29" s="277">
        <f t="shared" si="5"/>
        <v>9886</v>
      </c>
      <c r="D29" s="9">
        <f t="shared" si="6"/>
        <v>7020</v>
      </c>
      <c r="E29" s="66">
        <f t="shared" si="3"/>
        <v>128.97586431833008</v>
      </c>
      <c r="F29" s="66">
        <f t="shared" si="4"/>
        <v>140.82621082621083</v>
      </c>
      <c r="G29" s="87"/>
      <c r="H29" s="127">
        <v>155</v>
      </c>
      <c r="I29" s="119">
        <v>20</v>
      </c>
      <c r="J29" s="40" t="s">
        <v>26</v>
      </c>
      <c r="K29" s="161"/>
      <c r="L29" s="161" t="s">
        <v>207</v>
      </c>
      <c r="M29" s="536">
        <v>174537</v>
      </c>
      <c r="N29" s="242">
        <f>SUM(H44)</f>
        <v>170655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19</v>
      </c>
      <c r="C30" s="277">
        <f t="shared" si="5"/>
        <v>8316</v>
      </c>
      <c r="D30" s="9">
        <f t="shared" si="6"/>
        <v>5023</v>
      </c>
      <c r="E30" s="72">
        <f t="shared" si="3"/>
        <v>84.943820224719104</v>
      </c>
      <c r="F30" s="78">
        <f t="shared" si="4"/>
        <v>165.55843121640456</v>
      </c>
      <c r="G30" s="90"/>
      <c r="H30" s="127">
        <v>52</v>
      </c>
      <c r="I30" s="119">
        <v>10</v>
      </c>
      <c r="J30" s="40" t="s">
        <v>18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170655</v>
      </c>
      <c r="D31" s="82">
        <f>SUM(L14)</f>
        <v>180345</v>
      </c>
      <c r="E31" s="85">
        <f>SUM(N29/M29*100)</f>
        <v>97.775829766754327</v>
      </c>
      <c r="F31" s="78">
        <f t="shared" si="4"/>
        <v>94.626964983781079</v>
      </c>
      <c r="G31" s="86"/>
      <c r="H31" s="53">
        <v>34</v>
      </c>
      <c r="I31" s="119">
        <v>18</v>
      </c>
      <c r="J31" s="40" t="s">
        <v>24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32</v>
      </c>
      <c r="I32" s="119">
        <v>15</v>
      </c>
      <c r="J32" s="40" t="s">
        <v>22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31</v>
      </c>
      <c r="I33" s="119">
        <v>5</v>
      </c>
      <c r="J33" s="40" t="s">
        <v>14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18</v>
      </c>
      <c r="I34" s="119">
        <v>23</v>
      </c>
      <c r="J34" s="40" t="s">
        <v>29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549">
        <v>0</v>
      </c>
      <c r="I35" s="119">
        <v>6</v>
      </c>
      <c r="J35" s="40" t="s">
        <v>15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0</v>
      </c>
      <c r="I36" s="119">
        <v>7</v>
      </c>
      <c r="J36" s="40" t="s">
        <v>16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8</v>
      </c>
      <c r="J37" s="40" t="s">
        <v>17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53">
        <v>0</v>
      </c>
      <c r="I38" s="119">
        <v>19</v>
      </c>
      <c r="J38" s="40" t="s">
        <v>25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400">
        <v>0</v>
      </c>
      <c r="I39" s="119">
        <v>22</v>
      </c>
      <c r="J39" s="40" t="s">
        <v>28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28</v>
      </c>
      <c r="J40" s="40" t="s">
        <v>34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30</v>
      </c>
      <c r="J41" s="40" t="s">
        <v>35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35</v>
      </c>
      <c r="J42" s="40" t="s">
        <v>38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37</v>
      </c>
      <c r="J43" s="40" t="s">
        <v>39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6">
        <f>SUM(H4:H43)</f>
        <v>170655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2" t="s">
        <v>221</v>
      </c>
      <c r="I48" s="119"/>
      <c r="J48" s="263" t="s">
        <v>105</v>
      </c>
      <c r="K48" s="5"/>
      <c r="L48" s="446" t="s">
        <v>208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121</v>
      </c>
      <c r="I49" s="119"/>
      <c r="J49" s="202" t="s">
        <v>11</v>
      </c>
      <c r="K49" s="5"/>
      <c r="L49" s="446" t="s">
        <v>121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128">
        <v>54860</v>
      </c>
      <c r="I50" s="119">
        <v>16</v>
      </c>
      <c r="J50" s="40" t="s">
        <v>3</v>
      </c>
      <c r="K50" s="444">
        <f>SUM(I50)</f>
        <v>16</v>
      </c>
      <c r="L50" s="447">
        <v>27697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6260</v>
      </c>
      <c r="I51" s="119">
        <v>38</v>
      </c>
      <c r="J51" s="40" t="s">
        <v>40</v>
      </c>
      <c r="K51" s="444">
        <f t="shared" ref="K51:K59" si="7">SUM(I51)</f>
        <v>38</v>
      </c>
      <c r="L51" s="448">
        <v>1986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53">
        <v>3276</v>
      </c>
      <c r="I52" s="119">
        <v>25</v>
      </c>
      <c r="J52" s="40" t="s">
        <v>31</v>
      </c>
      <c r="K52" s="444">
        <f t="shared" si="7"/>
        <v>25</v>
      </c>
      <c r="L52" s="448">
        <v>4256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221</v>
      </c>
      <c r="D53" s="74" t="s">
        <v>208</v>
      </c>
      <c r="E53" s="74" t="s">
        <v>55</v>
      </c>
      <c r="F53" s="74" t="s">
        <v>54</v>
      </c>
      <c r="G53" s="75" t="s">
        <v>56</v>
      </c>
      <c r="H53" s="53">
        <v>3231</v>
      </c>
      <c r="I53" s="119">
        <v>26</v>
      </c>
      <c r="J53" s="40" t="s">
        <v>32</v>
      </c>
      <c r="K53" s="444">
        <f t="shared" si="7"/>
        <v>26</v>
      </c>
      <c r="L53" s="448">
        <v>2374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54860</v>
      </c>
      <c r="D54" s="139">
        <f>SUM(L50)</f>
        <v>27697</v>
      </c>
      <c r="E54" s="66">
        <f t="shared" ref="E54:E63" si="8">SUM(N67/M67*100)</f>
        <v>189.98476243246986</v>
      </c>
      <c r="F54" s="66">
        <f t="shared" ref="F54:F61" si="9">SUM(C54/D54*100)</f>
        <v>198.07199335668122</v>
      </c>
      <c r="G54" s="77"/>
      <c r="H54" s="53">
        <v>2430</v>
      </c>
      <c r="I54" s="119">
        <v>33</v>
      </c>
      <c r="J54" s="40" t="s">
        <v>0</v>
      </c>
      <c r="K54" s="444">
        <f t="shared" si="7"/>
        <v>33</v>
      </c>
      <c r="L54" s="448">
        <v>841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40</v>
      </c>
      <c r="C55" s="52">
        <f t="shared" ref="C55:C63" si="10">SUM(H51)</f>
        <v>6260</v>
      </c>
      <c r="D55" s="139">
        <f t="shared" ref="D55:D63" si="11">SUM(L51)</f>
        <v>1986</v>
      </c>
      <c r="E55" s="66">
        <f t="shared" si="8"/>
        <v>125.2</v>
      </c>
      <c r="F55" s="66">
        <f t="shared" si="9"/>
        <v>315.20644511581065</v>
      </c>
      <c r="G55" s="77"/>
      <c r="H55" s="53">
        <v>685</v>
      </c>
      <c r="I55" s="119">
        <v>34</v>
      </c>
      <c r="J55" s="40" t="s">
        <v>1</v>
      </c>
      <c r="K55" s="444">
        <f t="shared" si="7"/>
        <v>34</v>
      </c>
      <c r="L55" s="448">
        <v>653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31</v>
      </c>
      <c r="C56" s="52">
        <f t="shared" si="10"/>
        <v>3276</v>
      </c>
      <c r="D56" s="139">
        <f t="shared" si="11"/>
        <v>4256</v>
      </c>
      <c r="E56" s="66">
        <f t="shared" si="8"/>
        <v>231.68316831683165</v>
      </c>
      <c r="F56" s="66">
        <f t="shared" si="9"/>
        <v>76.973684210526315</v>
      </c>
      <c r="G56" s="77"/>
      <c r="H56" s="127">
        <v>663</v>
      </c>
      <c r="I56" s="119">
        <v>31</v>
      </c>
      <c r="J56" s="40" t="s">
        <v>129</v>
      </c>
      <c r="K56" s="444">
        <f t="shared" si="7"/>
        <v>31</v>
      </c>
      <c r="L56" s="448">
        <v>666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32</v>
      </c>
      <c r="C57" s="52">
        <f t="shared" si="10"/>
        <v>3231</v>
      </c>
      <c r="D57" s="139">
        <f t="shared" si="11"/>
        <v>2374</v>
      </c>
      <c r="E57" s="66">
        <f t="shared" si="8"/>
        <v>114.77797513321492</v>
      </c>
      <c r="F57" s="66">
        <f t="shared" si="9"/>
        <v>136.09941027801179</v>
      </c>
      <c r="G57" s="77"/>
      <c r="H57" s="53">
        <v>412</v>
      </c>
      <c r="I57" s="119">
        <v>14</v>
      </c>
      <c r="J57" s="40" t="s">
        <v>21</v>
      </c>
      <c r="K57" s="444">
        <f t="shared" si="7"/>
        <v>14</v>
      </c>
      <c r="L57" s="448">
        <v>390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0</v>
      </c>
      <c r="C58" s="52">
        <f t="shared" si="10"/>
        <v>2430</v>
      </c>
      <c r="D58" s="139">
        <f t="shared" si="11"/>
        <v>841</v>
      </c>
      <c r="E58" s="66">
        <f t="shared" si="8"/>
        <v>91.422121896162537</v>
      </c>
      <c r="F58" s="66">
        <f t="shared" si="9"/>
        <v>288.94173602853749</v>
      </c>
      <c r="G58" s="87"/>
      <c r="H58" s="400">
        <v>373</v>
      </c>
      <c r="I58" s="119">
        <v>24</v>
      </c>
      <c r="J58" s="407" t="s">
        <v>30</v>
      </c>
      <c r="K58" s="444">
        <f t="shared" si="7"/>
        <v>24</v>
      </c>
      <c r="L58" s="448">
        <v>303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1</v>
      </c>
      <c r="C59" s="52">
        <f t="shared" si="10"/>
        <v>685</v>
      </c>
      <c r="D59" s="139">
        <f t="shared" si="11"/>
        <v>653</v>
      </c>
      <c r="E59" s="66">
        <f t="shared" si="8"/>
        <v>118.10344827586208</v>
      </c>
      <c r="F59" s="66">
        <f t="shared" si="9"/>
        <v>104.90045941807044</v>
      </c>
      <c r="G59" s="77"/>
      <c r="H59" s="544">
        <v>368</v>
      </c>
      <c r="I59" s="194">
        <v>40</v>
      </c>
      <c r="J59" s="103" t="s">
        <v>2</v>
      </c>
      <c r="K59" s="445">
        <f t="shared" si="7"/>
        <v>40</v>
      </c>
      <c r="L59" s="449">
        <v>373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12">
        <v>7</v>
      </c>
      <c r="B60" s="40" t="s">
        <v>72</v>
      </c>
      <c r="C60" s="128">
        <f t="shared" si="10"/>
        <v>663</v>
      </c>
      <c r="D60" s="139">
        <f t="shared" si="11"/>
        <v>666</v>
      </c>
      <c r="E60" s="300">
        <f t="shared" si="8"/>
        <v>142.58064516129031</v>
      </c>
      <c r="F60" s="300">
        <f t="shared" si="9"/>
        <v>99.549549549549553</v>
      </c>
      <c r="G60" s="513"/>
      <c r="H60" s="543">
        <v>238</v>
      </c>
      <c r="I60" s="306">
        <v>1</v>
      </c>
      <c r="J60" s="530" t="s">
        <v>4</v>
      </c>
      <c r="K60" s="514" t="s">
        <v>9</v>
      </c>
      <c r="L60" s="515">
        <v>40656</v>
      </c>
      <c r="M60" s="516"/>
      <c r="N60" s="130"/>
      <c r="Q60" s="129"/>
      <c r="R60" s="516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21</v>
      </c>
      <c r="C61" s="52">
        <f t="shared" si="10"/>
        <v>412</v>
      </c>
      <c r="D61" s="139">
        <f t="shared" si="11"/>
        <v>390</v>
      </c>
      <c r="E61" s="66">
        <f t="shared" si="8"/>
        <v>78.625954198473281</v>
      </c>
      <c r="F61" s="66">
        <f t="shared" si="9"/>
        <v>105.64102564102565</v>
      </c>
      <c r="G61" s="88"/>
      <c r="H61" s="53">
        <v>188</v>
      </c>
      <c r="I61" s="119">
        <v>37</v>
      </c>
      <c r="J61" s="40" t="s">
        <v>39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7" t="s">
        <v>30</v>
      </c>
      <c r="C62" s="52">
        <f t="shared" si="10"/>
        <v>373</v>
      </c>
      <c r="D62" s="139">
        <f t="shared" si="11"/>
        <v>303</v>
      </c>
      <c r="E62" s="66">
        <f t="shared" si="8"/>
        <v>141.28787878787878</v>
      </c>
      <c r="F62" s="66">
        <f>SUM(C62/D62*100)</f>
        <v>123.1023102310231</v>
      </c>
      <c r="G62" s="87"/>
      <c r="H62" s="127">
        <v>125</v>
      </c>
      <c r="I62" s="119">
        <v>13</v>
      </c>
      <c r="J62" s="40" t="s">
        <v>7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2</v>
      </c>
      <c r="C63" s="52">
        <f t="shared" si="10"/>
        <v>368</v>
      </c>
      <c r="D63" s="139">
        <f t="shared" si="11"/>
        <v>373</v>
      </c>
      <c r="E63" s="72">
        <f t="shared" si="8"/>
        <v>89.537712895377126</v>
      </c>
      <c r="F63" s="66">
        <f>SUM(C63/D63*100)</f>
        <v>98.659517426273453</v>
      </c>
      <c r="G63" s="90"/>
      <c r="H63" s="53">
        <v>101</v>
      </c>
      <c r="I63" s="119">
        <v>19</v>
      </c>
      <c r="J63" s="40" t="s">
        <v>25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73481</v>
      </c>
      <c r="D64" s="82">
        <f>SUM(L60)</f>
        <v>40656</v>
      </c>
      <c r="E64" s="85">
        <f>SUM(N77/M77*100)</f>
        <v>168.1487414187643</v>
      </c>
      <c r="F64" s="85">
        <f>SUM(C64/D64*100)</f>
        <v>180.73839039748128</v>
      </c>
      <c r="G64" s="86"/>
      <c r="H64" s="478">
        <v>93</v>
      </c>
      <c r="I64" s="119">
        <v>15</v>
      </c>
      <c r="J64" s="40" t="s">
        <v>22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52">
        <v>80</v>
      </c>
      <c r="I65" s="119">
        <v>9</v>
      </c>
      <c r="J65" s="458" t="s">
        <v>203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56</v>
      </c>
      <c r="I66" s="119">
        <v>17</v>
      </c>
      <c r="J66" s="40" t="s">
        <v>23</v>
      </c>
      <c r="K66" s="1"/>
      <c r="L66" s="264" t="s">
        <v>105</v>
      </c>
      <c r="M66" s="471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127">
        <v>33</v>
      </c>
      <c r="I67" s="119">
        <v>36</v>
      </c>
      <c r="J67" s="40" t="s">
        <v>5</v>
      </c>
      <c r="K67" s="5">
        <f>SUM(I50)</f>
        <v>16</v>
      </c>
      <c r="L67" s="40" t="s">
        <v>3</v>
      </c>
      <c r="M67" s="239">
        <v>28876</v>
      </c>
      <c r="N67" s="128">
        <f>SUM(H50)</f>
        <v>54860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9</v>
      </c>
      <c r="I68" s="119">
        <v>23</v>
      </c>
      <c r="J68" s="40" t="s">
        <v>29</v>
      </c>
      <c r="K68" s="5">
        <f t="shared" ref="K68:K76" si="12">SUM(I51)</f>
        <v>38</v>
      </c>
      <c r="L68" s="40" t="s">
        <v>40</v>
      </c>
      <c r="M68" s="240">
        <v>5000</v>
      </c>
      <c r="N68" s="128">
        <f t="shared" ref="N68:N76" si="13">SUM(H51)</f>
        <v>6260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0</v>
      </c>
      <c r="I69" s="119">
        <v>2</v>
      </c>
      <c r="J69" s="40" t="s">
        <v>6</v>
      </c>
      <c r="K69" s="5">
        <f t="shared" si="12"/>
        <v>25</v>
      </c>
      <c r="L69" s="40" t="s">
        <v>31</v>
      </c>
      <c r="M69" s="240">
        <v>1414</v>
      </c>
      <c r="N69" s="128">
        <f t="shared" si="13"/>
        <v>3276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3</v>
      </c>
      <c r="J70" s="40" t="s">
        <v>12</v>
      </c>
      <c r="K70" s="5">
        <f t="shared" si="12"/>
        <v>26</v>
      </c>
      <c r="L70" s="40" t="s">
        <v>32</v>
      </c>
      <c r="M70" s="240">
        <v>2815</v>
      </c>
      <c r="N70" s="128">
        <f t="shared" si="13"/>
        <v>3231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53">
        <v>0</v>
      </c>
      <c r="I71" s="119">
        <v>4</v>
      </c>
      <c r="J71" s="40" t="s">
        <v>13</v>
      </c>
      <c r="K71" s="5">
        <f t="shared" si="12"/>
        <v>33</v>
      </c>
      <c r="L71" s="40" t="s">
        <v>0</v>
      </c>
      <c r="M71" s="240">
        <v>2658</v>
      </c>
      <c r="N71" s="128">
        <f t="shared" si="13"/>
        <v>2430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5</v>
      </c>
      <c r="J72" s="40" t="s">
        <v>14</v>
      </c>
      <c r="K72" s="5">
        <f t="shared" si="12"/>
        <v>34</v>
      </c>
      <c r="L72" s="40" t="s">
        <v>1</v>
      </c>
      <c r="M72" s="240">
        <v>580</v>
      </c>
      <c r="N72" s="128">
        <f t="shared" si="13"/>
        <v>685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127">
        <v>0</v>
      </c>
      <c r="I73" s="119">
        <v>6</v>
      </c>
      <c r="J73" s="40" t="s">
        <v>15</v>
      </c>
      <c r="K73" s="5">
        <f t="shared" si="12"/>
        <v>31</v>
      </c>
      <c r="L73" s="40" t="s">
        <v>72</v>
      </c>
      <c r="M73" s="240">
        <v>465</v>
      </c>
      <c r="N73" s="128">
        <f t="shared" si="13"/>
        <v>663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7</v>
      </c>
      <c r="J74" s="40" t="s">
        <v>16</v>
      </c>
      <c r="K74" s="5">
        <f t="shared" si="12"/>
        <v>14</v>
      </c>
      <c r="L74" s="40" t="s">
        <v>21</v>
      </c>
      <c r="M74" s="240">
        <v>524</v>
      </c>
      <c r="N74" s="128">
        <f t="shared" si="13"/>
        <v>412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53">
        <v>0</v>
      </c>
      <c r="I75" s="119">
        <v>8</v>
      </c>
      <c r="J75" s="40" t="s">
        <v>17</v>
      </c>
      <c r="K75" s="5">
        <f t="shared" si="12"/>
        <v>24</v>
      </c>
      <c r="L75" s="407" t="s">
        <v>30</v>
      </c>
      <c r="M75" s="240">
        <v>264</v>
      </c>
      <c r="N75" s="128">
        <f t="shared" si="13"/>
        <v>373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53">
        <v>0</v>
      </c>
      <c r="I76" s="119">
        <v>10</v>
      </c>
      <c r="J76" s="40" t="s">
        <v>18</v>
      </c>
      <c r="K76" s="18">
        <f t="shared" si="12"/>
        <v>40</v>
      </c>
      <c r="L76" s="103" t="s">
        <v>2</v>
      </c>
      <c r="M76" s="241">
        <v>411</v>
      </c>
      <c r="N76" s="234">
        <f t="shared" si="13"/>
        <v>368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53">
        <v>0</v>
      </c>
      <c r="I77" s="119">
        <v>11</v>
      </c>
      <c r="J77" s="40" t="s">
        <v>19</v>
      </c>
      <c r="K77" s="5"/>
      <c r="L77" s="161" t="s">
        <v>70</v>
      </c>
      <c r="M77" s="412">
        <v>43700</v>
      </c>
      <c r="N77" s="242">
        <f>SUM(H90)</f>
        <v>73481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12</v>
      </c>
      <c r="J78" s="40" t="s">
        <v>20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127">
        <v>0</v>
      </c>
      <c r="I79" s="119">
        <v>18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169">
        <v>0</v>
      </c>
      <c r="I80" s="119">
        <v>20</v>
      </c>
      <c r="J80" s="40" t="s">
        <v>26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21</v>
      </c>
      <c r="J81" s="40" t="s">
        <v>81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22</v>
      </c>
      <c r="J82" s="40" t="s">
        <v>28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127">
        <v>0</v>
      </c>
      <c r="I83" s="119">
        <v>27</v>
      </c>
      <c r="J83" s="40" t="s">
        <v>33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127">
        <v>0</v>
      </c>
      <c r="I84" s="119">
        <v>28</v>
      </c>
      <c r="J84" s="40" t="s">
        <v>34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127">
        <v>0</v>
      </c>
      <c r="I85" s="119">
        <v>29</v>
      </c>
      <c r="J85" s="40" t="s">
        <v>58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30</v>
      </c>
      <c r="J86" s="40" t="s">
        <v>35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32</v>
      </c>
      <c r="J87" s="40" t="s">
        <v>37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127">
        <v>0</v>
      </c>
      <c r="I88" s="119">
        <v>35</v>
      </c>
      <c r="J88" s="40" t="s">
        <v>38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53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4">
        <f>SUM(H50:H89)</f>
        <v>73481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M77" sqref="M77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5" t="s">
        <v>123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1" t="s">
        <v>224</v>
      </c>
      <c r="I2" s="5"/>
      <c r="J2" s="255" t="s">
        <v>123</v>
      </c>
      <c r="K2" s="117"/>
      <c r="L2" s="435" t="s">
        <v>211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121</v>
      </c>
      <c r="I3" s="5"/>
      <c r="J3" s="202" t="s">
        <v>11</v>
      </c>
      <c r="K3" s="117"/>
      <c r="L3" s="436" t="s">
        <v>121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32509</v>
      </c>
      <c r="I4" s="119">
        <v>33</v>
      </c>
      <c r="J4" s="225" t="s">
        <v>0</v>
      </c>
      <c r="K4" s="167">
        <f>SUM(I4)</f>
        <v>33</v>
      </c>
      <c r="L4" s="428">
        <v>32855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17618</v>
      </c>
      <c r="I5" s="119">
        <v>40</v>
      </c>
      <c r="J5" s="225" t="s">
        <v>2</v>
      </c>
      <c r="K5" s="167">
        <f t="shared" ref="K5:K13" si="0">SUM(I5)</f>
        <v>40</v>
      </c>
      <c r="L5" s="429">
        <v>15453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15047</v>
      </c>
      <c r="I6" s="119">
        <v>34</v>
      </c>
      <c r="J6" s="225" t="s">
        <v>1</v>
      </c>
      <c r="K6" s="167">
        <f t="shared" si="0"/>
        <v>34</v>
      </c>
      <c r="L6" s="429">
        <v>28600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400">
        <v>9363</v>
      </c>
      <c r="I7" s="119">
        <v>9</v>
      </c>
      <c r="J7" s="479" t="s">
        <v>202</v>
      </c>
      <c r="K7" s="167">
        <f t="shared" si="0"/>
        <v>9</v>
      </c>
      <c r="L7" s="429">
        <v>7211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400">
        <v>7230</v>
      </c>
      <c r="I8" s="119">
        <v>24</v>
      </c>
      <c r="J8" s="225" t="s">
        <v>30</v>
      </c>
      <c r="K8" s="167">
        <f t="shared" si="0"/>
        <v>24</v>
      </c>
      <c r="L8" s="429">
        <v>6546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7220</v>
      </c>
      <c r="I9" s="119">
        <v>36</v>
      </c>
      <c r="J9" s="225" t="s">
        <v>5</v>
      </c>
      <c r="K9" s="167">
        <f t="shared" si="0"/>
        <v>36</v>
      </c>
      <c r="L9" s="429">
        <v>6165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7020</v>
      </c>
      <c r="I10" s="119">
        <v>13</v>
      </c>
      <c r="J10" s="225" t="s">
        <v>7</v>
      </c>
      <c r="K10" s="167">
        <f t="shared" si="0"/>
        <v>13</v>
      </c>
      <c r="L10" s="429">
        <v>7686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400">
        <v>5682</v>
      </c>
      <c r="I11" s="119">
        <v>25</v>
      </c>
      <c r="J11" s="225" t="s">
        <v>31</v>
      </c>
      <c r="K11" s="167">
        <f t="shared" si="0"/>
        <v>25</v>
      </c>
      <c r="L11" s="429">
        <v>3400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2850</v>
      </c>
      <c r="I12" s="119">
        <v>12</v>
      </c>
      <c r="J12" s="225" t="s">
        <v>20</v>
      </c>
      <c r="K12" s="167">
        <f t="shared" si="0"/>
        <v>12</v>
      </c>
      <c r="L12" s="429">
        <v>2810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4">
        <v>1308</v>
      </c>
      <c r="I13" s="194">
        <v>38</v>
      </c>
      <c r="J13" s="305" t="s">
        <v>40</v>
      </c>
      <c r="K13" s="254">
        <f t="shared" si="0"/>
        <v>38</v>
      </c>
      <c r="L13" s="437">
        <v>3199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55">
        <v>1289</v>
      </c>
      <c r="I14" s="306">
        <v>1</v>
      </c>
      <c r="J14" s="542" t="s">
        <v>4</v>
      </c>
      <c r="K14" s="117" t="s">
        <v>9</v>
      </c>
      <c r="L14" s="438">
        <v>121840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1120</v>
      </c>
      <c r="I15" s="119">
        <v>22</v>
      </c>
      <c r="J15" s="225" t="s">
        <v>28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1110</v>
      </c>
      <c r="I16" s="119">
        <v>26</v>
      </c>
      <c r="J16" s="225" t="s">
        <v>32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1008</v>
      </c>
      <c r="I17" s="119">
        <v>16</v>
      </c>
      <c r="J17" s="225" t="s">
        <v>3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69">
        <v>995</v>
      </c>
      <c r="I18" s="119">
        <v>17</v>
      </c>
      <c r="J18" s="225" t="s">
        <v>23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869</v>
      </c>
      <c r="I19" s="119">
        <v>31</v>
      </c>
      <c r="J19" s="119" t="s">
        <v>185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613</v>
      </c>
      <c r="I20" s="119">
        <v>21</v>
      </c>
      <c r="J20" s="225" t="s">
        <v>27</v>
      </c>
      <c r="K20" s="167">
        <f>SUM(I4)</f>
        <v>33</v>
      </c>
      <c r="L20" s="225" t="s">
        <v>0</v>
      </c>
      <c r="M20" s="439">
        <v>25174</v>
      </c>
      <c r="N20" s="128">
        <f>SUM(H4)</f>
        <v>32509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221</v>
      </c>
      <c r="D21" s="74" t="s">
        <v>208</v>
      </c>
      <c r="E21" s="74" t="s">
        <v>55</v>
      </c>
      <c r="F21" s="74" t="s">
        <v>54</v>
      </c>
      <c r="G21" s="75" t="s">
        <v>56</v>
      </c>
      <c r="H21" s="127">
        <v>561</v>
      </c>
      <c r="I21" s="119">
        <v>6</v>
      </c>
      <c r="J21" s="225" t="s">
        <v>15</v>
      </c>
      <c r="K21" s="167">
        <f t="shared" ref="K21:K29" si="1">SUM(I5)</f>
        <v>40</v>
      </c>
      <c r="L21" s="225" t="s">
        <v>2</v>
      </c>
      <c r="M21" s="440">
        <v>18026</v>
      </c>
      <c r="N21" s="128">
        <f t="shared" ref="N21:N29" si="2">SUM(H5)</f>
        <v>17618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5" t="s">
        <v>0</v>
      </c>
      <c r="C22" s="52">
        <f>SUM(H4)</f>
        <v>32509</v>
      </c>
      <c r="D22" s="139">
        <f>SUM(L4)</f>
        <v>32855</v>
      </c>
      <c r="E22" s="70">
        <f t="shared" ref="E22:E31" si="3">SUM(N20/M20*100)</f>
        <v>129.13720505283229</v>
      </c>
      <c r="F22" s="66">
        <f t="shared" ref="F22:F32" si="4">SUM(C22/D22*100)</f>
        <v>98.946887840511337</v>
      </c>
      <c r="G22" s="77"/>
      <c r="H22" s="127">
        <v>227</v>
      </c>
      <c r="I22" s="119">
        <v>14</v>
      </c>
      <c r="J22" s="225" t="s">
        <v>21</v>
      </c>
      <c r="K22" s="167">
        <f t="shared" si="1"/>
        <v>34</v>
      </c>
      <c r="L22" s="225" t="s">
        <v>1</v>
      </c>
      <c r="M22" s="440">
        <v>18157</v>
      </c>
      <c r="N22" s="128">
        <f t="shared" si="2"/>
        <v>15047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5" t="s">
        <v>2</v>
      </c>
      <c r="C23" s="52">
        <f t="shared" ref="C23:C31" si="5">SUM(H5)</f>
        <v>17618</v>
      </c>
      <c r="D23" s="139">
        <f t="shared" ref="D23:D31" si="6">SUM(L5)</f>
        <v>15453</v>
      </c>
      <c r="E23" s="70">
        <f t="shared" si="3"/>
        <v>97.736602685010538</v>
      </c>
      <c r="F23" s="66">
        <f t="shared" si="4"/>
        <v>114.01022455186695</v>
      </c>
      <c r="G23" s="77"/>
      <c r="H23" s="127">
        <v>180</v>
      </c>
      <c r="I23" s="119">
        <v>18</v>
      </c>
      <c r="J23" s="225" t="s">
        <v>24</v>
      </c>
      <c r="K23" s="167">
        <f t="shared" si="1"/>
        <v>9</v>
      </c>
      <c r="L23" s="479" t="s">
        <v>201</v>
      </c>
      <c r="M23" s="440">
        <v>5855</v>
      </c>
      <c r="N23" s="128">
        <f t="shared" si="2"/>
        <v>9363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5" t="s">
        <v>1</v>
      </c>
      <c r="C24" s="52">
        <f t="shared" si="5"/>
        <v>15047</v>
      </c>
      <c r="D24" s="139">
        <f t="shared" si="6"/>
        <v>28600</v>
      </c>
      <c r="E24" s="70">
        <f t="shared" si="3"/>
        <v>82.871619760973729</v>
      </c>
      <c r="F24" s="66">
        <f t="shared" si="4"/>
        <v>52.611888111888113</v>
      </c>
      <c r="G24" s="77"/>
      <c r="H24" s="127">
        <v>60</v>
      </c>
      <c r="I24" s="119">
        <v>11</v>
      </c>
      <c r="J24" s="225" t="s">
        <v>19</v>
      </c>
      <c r="K24" s="167">
        <f t="shared" si="1"/>
        <v>24</v>
      </c>
      <c r="L24" s="225" t="s">
        <v>30</v>
      </c>
      <c r="M24" s="440">
        <v>6390</v>
      </c>
      <c r="N24" s="128">
        <f t="shared" si="2"/>
        <v>7230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479" t="s">
        <v>201</v>
      </c>
      <c r="C25" s="52">
        <f t="shared" si="5"/>
        <v>9363</v>
      </c>
      <c r="D25" s="139">
        <f t="shared" si="6"/>
        <v>7211</v>
      </c>
      <c r="E25" s="70">
        <f t="shared" si="3"/>
        <v>159.91460290350128</v>
      </c>
      <c r="F25" s="66">
        <f t="shared" si="4"/>
        <v>129.84329496602413</v>
      </c>
      <c r="G25" s="77"/>
      <c r="H25" s="127">
        <v>44</v>
      </c>
      <c r="I25" s="119">
        <v>32</v>
      </c>
      <c r="J25" s="225" t="s">
        <v>37</v>
      </c>
      <c r="K25" s="167">
        <f t="shared" si="1"/>
        <v>36</v>
      </c>
      <c r="L25" s="225" t="s">
        <v>5</v>
      </c>
      <c r="M25" s="440">
        <v>4529</v>
      </c>
      <c r="N25" s="128">
        <f t="shared" si="2"/>
        <v>7220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225" t="s">
        <v>30</v>
      </c>
      <c r="C26" s="52">
        <f t="shared" si="5"/>
        <v>7230</v>
      </c>
      <c r="D26" s="139">
        <f t="shared" si="6"/>
        <v>6546</v>
      </c>
      <c r="E26" s="70">
        <f t="shared" si="3"/>
        <v>113.14553990610328</v>
      </c>
      <c r="F26" s="66">
        <f t="shared" si="4"/>
        <v>110.44912923923007</v>
      </c>
      <c r="G26" s="87"/>
      <c r="H26" s="127">
        <v>40</v>
      </c>
      <c r="I26" s="119">
        <v>15</v>
      </c>
      <c r="J26" s="225" t="s">
        <v>22</v>
      </c>
      <c r="K26" s="167">
        <f t="shared" si="1"/>
        <v>13</v>
      </c>
      <c r="L26" s="225" t="s">
        <v>7</v>
      </c>
      <c r="M26" s="440">
        <v>5877</v>
      </c>
      <c r="N26" s="128">
        <f t="shared" si="2"/>
        <v>7020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5" t="s">
        <v>5</v>
      </c>
      <c r="C27" s="52">
        <f t="shared" si="5"/>
        <v>7220</v>
      </c>
      <c r="D27" s="139">
        <f t="shared" si="6"/>
        <v>6165</v>
      </c>
      <c r="E27" s="70">
        <f t="shared" si="3"/>
        <v>159.41708986531242</v>
      </c>
      <c r="F27" s="66">
        <f t="shared" si="4"/>
        <v>117.11273317112733</v>
      </c>
      <c r="G27" s="91"/>
      <c r="H27" s="127">
        <v>37</v>
      </c>
      <c r="I27" s="119">
        <v>2</v>
      </c>
      <c r="J27" s="225" t="s">
        <v>6</v>
      </c>
      <c r="K27" s="167">
        <f t="shared" si="1"/>
        <v>25</v>
      </c>
      <c r="L27" s="225" t="s">
        <v>31</v>
      </c>
      <c r="M27" s="440">
        <v>5242</v>
      </c>
      <c r="N27" s="128">
        <f t="shared" si="2"/>
        <v>5682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5" t="s">
        <v>7</v>
      </c>
      <c r="C28" s="52">
        <f t="shared" si="5"/>
        <v>7020</v>
      </c>
      <c r="D28" s="139">
        <f t="shared" si="6"/>
        <v>7686</v>
      </c>
      <c r="E28" s="70">
        <f t="shared" si="3"/>
        <v>119.44869831546707</v>
      </c>
      <c r="F28" s="66">
        <f t="shared" si="4"/>
        <v>91.334894613583145</v>
      </c>
      <c r="G28" s="77"/>
      <c r="H28" s="127">
        <v>26</v>
      </c>
      <c r="I28" s="119">
        <v>27</v>
      </c>
      <c r="J28" s="225" t="s">
        <v>33</v>
      </c>
      <c r="K28" s="167">
        <f t="shared" si="1"/>
        <v>12</v>
      </c>
      <c r="L28" s="225" t="s">
        <v>20</v>
      </c>
      <c r="M28" s="440">
        <v>1430</v>
      </c>
      <c r="N28" s="128">
        <f t="shared" si="2"/>
        <v>2850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5" t="s">
        <v>31</v>
      </c>
      <c r="C29" s="52">
        <f t="shared" si="5"/>
        <v>5682</v>
      </c>
      <c r="D29" s="139">
        <f t="shared" si="6"/>
        <v>3400</v>
      </c>
      <c r="E29" s="70">
        <f t="shared" si="3"/>
        <v>108.39374284624191</v>
      </c>
      <c r="F29" s="66">
        <f t="shared" si="4"/>
        <v>167.11764705882354</v>
      </c>
      <c r="G29" s="88"/>
      <c r="H29" s="127">
        <v>24</v>
      </c>
      <c r="I29" s="119">
        <v>29</v>
      </c>
      <c r="J29" s="225" t="s">
        <v>117</v>
      </c>
      <c r="K29" s="254">
        <f t="shared" si="1"/>
        <v>38</v>
      </c>
      <c r="L29" s="305" t="s">
        <v>40</v>
      </c>
      <c r="M29" s="441">
        <v>1301</v>
      </c>
      <c r="N29" s="128">
        <f t="shared" si="2"/>
        <v>1308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5" t="s">
        <v>20</v>
      </c>
      <c r="C30" s="52">
        <f t="shared" si="5"/>
        <v>2850</v>
      </c>
      <c r="D30" s="139">
        <f t="shared" si="6"/>
        <v>2810</v>
      </c>
      <c r="E30" s="70">
        <f t="shared" si="3"/>
        <v>199.30069930069928</v>
      </c>
      <c r="F30" s="66">
        <f t="shared" si="4"/>
        <v>101.42348754448398</v>
      </c>
      <c r="G30" s="87"/>
      <c r="H30" s="127">
        <v>8</v>
      </c>
      <c r="I30" s="119">
        <v>20</v>
      </c>
      <c r="J30" s="225" t="s">
        <v>26</v>
      </c>
      <c r="K30" s="161"/>
      <c r="L30" s="454" t="s">
        <v>130</v>
      </c>
      <c r="M30" s="442">
        <v>97518</v>
      </c>
      <c r="N30" s="128">
        <f>SUM(H44)</f>
        <v>114071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5" t="s">
        <v>40</v>
      </c>
      <c r="C31" s="52">
        <f t="shared" si="5"/>
        <v>1308</v>
      </c>
      <c r="D31" s="139">
        <f t="shared" si="6"/>
        <v>3199</v>
      </c>
      <c r="E31" s="71">
        <f t="shared" si="3"/>
        <v>100.53804765564951</v>
      </c>
      <c r="F31" s="78">
        <f t="shared" si="4"/>
        <v>40.887777430447017</v>
      </c>
      <c r="G31" s="90"/>
      <c r="H31" s="400">
        <v>6</v>
      </c>
      <c r="I31" s="119">
        <v>39</v>
      </c>
      <c r="J31" s="225" t="s">
        <v>41</v>
      </c>
      <c r="K31" s="54"/>
      <c r="L31" s="297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114071</v>
      </c>
      <c r="D32" s="82">
        <f>SUM(L14)</f>
        <v>121840</v>
      </c>
      <c r="E32" s="83">
        <f>SUM(N30/M30*100)</f>
        <v>116.97430218011033</v>
      </c>
      <c r="F32" s="78">
        <f t="shared" si="4"/>
        <v>93.623604727511491</v>
      </c>
      <c r="G32" s="86"/>
      <c r="H32" s="128">
        <v>4</v>
      </c>
      <c r="I32" s="119">
        <v>4</v>
      </c>
      <c r="J32" s="225" t="s">
        <v>13</v>
      </c>
      <c r="K32" s="54"/>
      <c r="L32" s="296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1</v>
      </c>
      <c r="I33" s="119">
        <v>3</v>
      </c>
      <c r="J33" s="225" t="s">
        <v>12</v>
      </c>
      <c r="K33" s="54"/>
      <c r="L33" s="296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69">
        <v>1</v>
      </c>
      <c r="I34" s="119">
        <v>5</v>
      </c>
      <c r="J34" s="225" t="s">
        <v>14</v>
      </c>
      <c r="K34" s="54"/>
      <c r="L34" s="296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1</v>
      </c>
      <c r="I35" s="119">
        <v>23</v>
      </c>
      <c r="J35" s="225" t="s">
        <v>29</v>
      </c>
      <c r="K35" s="54"/>
      <c r="L35" s="296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7</v>
      </c>
      <c r="J36" s="225" t="s">
        <v>16</v>
      </c>
      <c r="K36" s="54"/>
      <c r="L36" s="296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8</v>
      </c>
      <c r="J37" s="225" t="s">
        <v>17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10</v>
      </c>
      <c r="J38" s="225" t="s">
        <v>18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400">
        <v>0</v>
      </c>
      <c r="I39" s="119">
        <v>19</v>
      </c>
      <c r="J39" s="225" t="s">
        <v>25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28</v>
      </c>
      <c r="J40" s="225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5" t="s">
        <v>35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5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37</v>
      </c>
      <c r="J43" s="225" t="s">
        <v>39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4">
        <f>SUM(H4:H43)</f>
        <v>114071</v>
      </c>
      <c r="I44" s="5"/>
      <c r="J44" s="224" t="s">
        <v>128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6" t="s">
        <v>221</v>
      </c>
      <c r="I48" s="5"/>
      <c r="J48" s="251" t="s">
        <v>126</v>
      </c>
      <c r="K48" s="117"/>
      <c r="L48" s="414" t="s">
        <v>211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121</v>
      </c>
      <c r="I49" s="5"/>
      <c r="J49" s="202" t="s">
        <v>11</v>
      </c>
      <c r="K49" s="140"/>
      <c r="L49" s="135" t="s">
        <v>121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84660</v>
      </c>
      <c r="I50" s="225">
        <v>36</v>
      </c>
      <c r="J50" s="225" t="s">
        <v>5</v>
      </c>
      <c r="K50" s="170">
        <f>SUM(I50)</f>
        <v>36</v>
      </c>
      <c r="L50" s="415">
        <v>53847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35083</v>
      </c>
      <c r="I51" s="225">
        <v>17</v>
      </c>
      <c r="J51" s="224" t="s">
        <v>23</v>
      </c>
      <c r="K51" s="170">
        <f t="shared" ref="K51:K59" si="7">SUM(I51)</f>
        <v>17</v>
      </c>
      <c r="L51" s="415">
        <v>28269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19541</v>
      </c>
      <c r="I52" s="225">
        <v>16</v>
      </c>
      <c r="J52" s="224" t="s">
        <v>3</v>
      </c>
      <c r="K52" s="170">
        <f t="shared" si="7"/>
        <v>16</v>
      </c>
      <c r="L52" s="415">
        <v>16481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16133</v>
      </c>
      <c r="I53" s="225">
        <v>26</v>
      </c>
      <c r="J53" s="224" t="s">
        <v>32</v>
      </c>
      <c r="K53" s="170">
        <f t="shared" si="7"/>
        <v>26</v>
      </c>
      <c r="L53" s="415">
        <v>16876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221</v>
      </c>
      <c r="D54" s="74" t="s">
        <v>208</v>
      </c>
      <c r="E54" s="74" t="s">
        <v>55</v>
      </c>
      <c r="F54" s="74" t="s">
        <v>54</v>
      </c>
      <c r="G54" s="75" t="s">
        <v>56</v>
      </c>
      <c r="H54" s="127">
        <v>14165</v>
      </c>
      <c r="I54" s="225">
        <v>24</v>
      </c>
      <c r="J54" s="224" t="s">
        <v>30</v>
      </c>
      <c r="K54" s="170">
        <f t="shared" si="7"/>
        <v>24</v>
      </c>
      <c r="L54" s="415">
        <v>13033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5" t="s">
        <v>5</v>
      </c>
      <c r="C55" s="52">
        <f>SUM(H50)</f>
        <v>84660</v>
      </c>
      <c r="D55" s="9">
        <f t="shared" ref="D55:D64" si="8">SUM(L50)</f>
        <v>53847</v>
      </c>
      <c r="E55" s="66">
        <f>SUM(N66/M66*100)</f>
        <v>108.63874345549738</v>
      </c>
      <c r="F55" s="66">
        <f t="shared" ref="F55:F65" si="9">SUM(C55/D55*100)</f>
        <v>157.22324363474289</v>
      </c>
      <c r="G55" s="77"/>
      <c r="H55" s="127">
        <v>11100</v>
      </c>
      <c r="I55" s="225">
        <v>40</v>
      </c>
      <c r="J55" s="224" t="s">
        <v>2</v>
      </c>
      <c r="K55" s="170">
        <f t="shared" si="7"/>
        <v>40</v>
      </c>
      <c r="L55" s="415">
        <v>12618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4" t="s">
        <v>23</v>
      </c>
      <c r="C56" s="52">
        <f t="shared" ref="C56:C64" si="10">SUM(H51)</f>
        <v>35083</v>
      </c>
      <c r="D56" s="9">
        <f t="shared" si="8"/>
        <v>28269</v>
      </c>
      <c r="E56" s="66">
        <f t="shared" ref="E56:E65" si="11">SUM(N67/M67*100)</f>
        <v>126.31597897314035</v>
      </c>
      <c r="F56" s="66">
        <f t="shared" si="9"/>
        <v>124.10414234674025</v>
      </c>
      <c r="G56" s="77"/>
      <c r="H56" s="127">
        <v>10426</v>
      </c>
      <c r="I56" s="225">
        <v>38</v>
      </c>
      <c r="J56" s="224" t="s">
        <v>40</v>
      </c>
      <c r="K56" s="170">
        <f t="shared" si="7"/>
        <v>38</v>
      </c>
      <c r="L56" s="415">
        <v>8539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4" t="s">
        <v>3</v>
      </c>
      <c r="C57" s="52">
        <f t="shared" si="10"/>
        <v>19541</v>
      </c>
      <c r="D57" s="9">
        <f t="shared" si="8"/>
        <v>16481</v>
      </c>
      <c r="E57" s="66">
        <f t="shared" si="11"/>
        <v>116.87200956937799</v>
      </c>
      <c r="F57" s="66">
        <f t="shared" si="9"/>
        <v>118.56683453673928</v>
      </c>
      <c r="G57" s="77"/>
      <c r="H57" s="400">
        <v>7817</v>
      </c>
      <c r="I57" s="225">
        <v>37</v>
      </c>
      <c r="J57" s="224" t="s">
        <v>39</v>
      </c>
      <c r="K57" s="170">
        <f t="shared" si="7"/>
        <v>37</v>
      </c>
      <c r="L57" s="415">
        <v>6486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4" t="s">
        <v>32</v>
      </c>
      <c r="C58" s="52">
        <f t="shared" si="10"/>
        <v>16133</v>
      </c>
      <c r="D58" s="9">
        <f t="shared" si="8"/>
        <v>16876</v>
      </c>
      <c r="E58" s="66">
        <f t="shared" si="11"/>
        <v>104.17124039517014</v>
      </c>
      <c r="F58" s="66">
        <f t="shared" si="9"/>
        <v>95.597297937899967</v>
      </c>
      <c r="G58" s="77"/>
      <c r="H58" s="523">
        <v>6048</v>
      </c>
      <c r="I58" s="227">
        <v>25</v>
      </c>
      <c r="J58" s="227" t="s">
        <v>31</v>
      </c>
      <c r="K58" s="170">
        <f t="shared" si="7"/>
        <v>25</v>
      </c>
      <c r="L58" s="413">
        <v>7440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4" t="s">
        <v>30</v>
      </c>
      <c r="C59" s="52">
        <f t="shared" si="10"/>
        <v>14165</v>
      </c>
      <c r="D59" s="9">
        <f t="shared" si="8"/>
        <v>13033</v>
      </c>
      <c r="E59" s="66">
        <f t="shared" si="11"/>
        <v>112.89551287160278</v>
      </c>
      <c r="F59" s="66">
        <f t="shared" si="9"/>
        <v>108.68564413412108</v>
      </c>
      <c r="G59" s="87"/>
      <c r="H59" s="550">
        <v>5061</v>
      </c>
      <c r="I59" s="227">
        <v>1</v>
      </c>
      <c r="J59" s="227" t="s">
        <v>4</v>
      </c>
      <c r="K59" s="170">
        <f t="shared" si="7"/>
        <v>1</v>
      </c>
      <c r="L59" s="413">
        <v>4274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4" t="s">
        <v>2</v>
      </c>
      <c r="C60" s="52">
        <f t="shared" si="10"/>
        <v>11100</v>
      </c>
      <c r="D60" s="9">
        <f t="shared" si="8"/>
        <v>12618</v>
      </c>
      <c r="E60" s="66">
        <f t="shared" si="11"/>
        <v>107.49564206856479</v>
      </c>
      <c r="F60" s="66">
        <f t="shared" si="9"/>
        <v>87.9695672848312</v>
      </c>
      <c r="G60" s="77"/>
      <c r="H60" s="528">
        <v>4229</v>
      </c>
      <c r="I60" s="307">
        <v>15</v>
      </c>
      <c r="J60" s="307" t="s">
        <v>22</v>
      </c>
      <c r="K60" s="117" t="s">
        <v>9</v>
      </c>
      <c r="L60" s="417">
        <v>193147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4" t="s">
        <v>40</v>
      </c>
      <c r="C61" s="52">
        <f t="shared" si="10"/>
        <v>10426</v>
      </c>
      <c r="D61" s="9">
        <f t="shared" si="8"/>
        <v>8539</v>
      </c>
      <c r="E61" s="66">
        <f t="shared" si="11"/>
        <v>114.09498796235499</v>
      </c>
      <c r="F61" s="66">
        <f t="shared" si="9"/>
        <v>122.09860639419136</v>
      </c>
      <c r="G61" s="77"/>
      <c r="H61" s="400">
        <v>4182</v>
      </c>
      <c r="I61" s="225">
        <v>33</v>
      </c>
      <c r="J61" s="224" t="s">
        <v>0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4" t="s">
        <v>39</v>
      </c>
      <c r="C62" s="52">
        <f t="shared" si="10"/>
        <v>7817</v>
      </c>
      <c r="D62" s="9">
        <f t="shared" si="8"/>
        <v>6486</v>
      </c>
      <c r="E62" s="66">
        <f t="shared" si="11"/>
        <v>131.46653212243524</v>
      </c>
      <c r="F62" s="66">
        <f t="shared" si="9"/>
        <v>120.52112241751465</v>
      </c>
      <c r="G62" s="88"/>
      <c r="H62" s="268">
        <v>3134</v>
      </c>
      <c r="I62" s="225">
        <v>34</v>
      </c>
      <c r="J62" s="224" t="s">
        <v>1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7" t="s">
        <v>31</v>
      </c>
      <c r="C63" s="52">
        <f t="shared" si="10"/>
        <v>6048</v>
      </c>
      <c r="D63" s="9">
        <f t="shared" si="8"/>
        <v>7440</v>
      </c>
      <c r="E63" s="66">
        <f t="shared" si="11"/>
        <v>102.21395977691398</v>
      </c>
      <c r="F63" s="66">
        <f t="shared" si="9"/>
        <v>81.290322580645153</v>
      </c>
      <c r="G63" s="87"/>
      <c r="H63" s="127">
        <v>2899</v>
      </c>
      <c r="I63" s="225">
        <v>30</v>
      </c>
      <c r="J63" s="224" t="s">
        <v>120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7" t="s">
        <v>4</v>
      </c>
      <c r="C64" s="52">
        <f t="shared" si="10"/>
        <v>5061</v>
      </c>
      <c r="D64" s="9">
        <f t="shared" si="8"/>
        <v>4274</v>
      </c>
      <c r="E64" s="72">
        <f t="shared" si="11"/>
        <v>217.02401372212691</v>
      </c>
      <c r="F64" s="66">
        <f t="shared" si="9"/>
        <v>118.41366401497426</v>
      </c>
      <c r="G64" s="90"/>
      <c r="H64" s="169">
        <v>2017</v>
      </c>
      <c r="I64" s="225">
        <v>14</v>
      </c>
      <c r="J64" s="224" t="s">
        <v>21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233339</v>
      </c>
      <c r="D65" s="82">
        <f>SUM(L60)</f>
        <v>193147</v>
      </c>
      <c r="E65" s="85">
        <f t="shared" si="11"/>
        <v>114.71250467032428</v>
      </c>
      <c r="F65" s="85">
        <f t="shared" si="9"/>
        <v>120.80902110827505</v>
      </c>
      <c r="G65" s="86"/>
      <c r="H65" s="128">
        <v>1709</v>
      </c>
      <c r="I65" s="224">
        <v>39</v>
      </c>
      <c r="J65" s="224" t="s">
        <v>41</v>
      </c>
      <c r="K65" s="1"/>
      <c r="L65" s="265" t="s">
        <v>126</v>
      </c>
      <c r="M65" s="199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1690</v>
      </c>
      <c r="I66" s="224">
        <v>18</v>
      </c>
      <c r="J66" s="224" t="s">
        <v>24</v>
      </c>
      <c r="K66" s="163">
        <f>SUM(I50)</f>
        <v>36</v>
      </c>
      <c r="L66" s="225" t="s">
        <v>5</v>
      </c>
      <c r="M66" s="427">
        <v>77928</v>
      </c>
      <c r="N66" s="128">
        <f>SUM(H50)</f>
        <v>84660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1313</v>
      </c>
      <c r="I67" s="225">
        <v>29</v>
      </c>
      <c r="J67" s="224" t="s">
        <v>117</v>
      </c>
      <c r="K67" s="163">
        <f t="shared" ref="K67:K75" si="12">SUM(I51)</f>
        <v>17</v>
      </c>
      <c r="L67" s="224" t="s">
        <v>23</v>
      </c>
      <c r="M67" s="425">
        <v>27774</v>
      </c>
      <c r="N67" s="128">
        <f t="shared" ref="N67:N75" si="13">SUM(H51)</f>
        <v>35083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1068</v>
      </c>
      <c r="I68" s="225">
        <v>35</v>
      </c>
      <c r="J68" s="224" t="s">
        <v>38</v>
      </c>
      <c r="K68" s="163">
        <f t="shared" si="12"/>
        <v>16</v>
      </c>
      <c r="L68" s="224" t="s">
        <v>3</v>
      </c>
      <c r="M68" s="425">
        <v>16720</v>
      </c>
      <c r="N68" s="128">
        <f t="shared" si="13"/>
        <v>19541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416</v>
      </c>
      <c r="I69" s="224">
        <v>13</v>
      </c>
      <c r="J69" s="224" t="s">
        <v>7</v>
      </c>
      <c r="K69" s="163">
        <f t="shared" si="12"/>
        <v>26</v>
      </c>
      <c r="L69" s="224" t="s">
        <v>32</v>
      </c>
      <c r="M69" s="425">
        <v>15487</v>
      </c>
      <c r="N69" s="128">
        <f t="shared" si="13"/>
        <v>16133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272</v>
      </c>
      <c r="I70" s="224">
        <v>21</v>
      </c>
      <c r="J70" s="224" t="s">
        <v>27</v>
      </c>
      <c r="K70" s="163">
        <f t="shared" si="12"/>
        <v>24</v>
      </c>
      <c r="L70" s="224" t="s">
        <v>30</v>
      </c>
      <c r="M70" s="425">
        <v>12547</v>
      </c>
      <c r="N70" s="128">
        <f t="shared" si="13"/>
        <v>14165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92</v>
      </c>
      <c r="I71" s="224">
        <v>27</v>
      </c>
      <c r="J71" s="224" t="s">
        <v>33</v>
      </c>
      <c r="K71" s="163">
        <f t="shared" si="12"/>
        <v>40</v>
      </c>
      <c r="L71" s="224" t="s">
        <v>2</v>
      </c>
      <c r="M71" s="425">
        <v>10326</v>
      </c>
      <c r="N71" s="128">
        <f t="shared" si="13"/>
        <v>11100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66</v>
      </c>
      <c r="I72" s="224">
        <v>28</v>
      </c>
      <c r="J72" s="224" t="s">
        <v>34</v>
      </c>
      <c r="K72" s="163">
        <f t="shared" si="12"/>
        <v>38</v>
      </c>
      <c r="L72" s="224" t="s">
        <v>40</v>
      </c>
      <c r="M72" s="425">
        <v>9138</v>
      </c>
      <c r="N72" s="128">
        <f t="shared" si="13"/>
        <v>10426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57</v>
      </c>
      <c r="I73" s="224">
        <v>9</v>
      </c>
      <c r="J73" s="458" t="s">
        <v>202</v>
      </c>
      <c r="K73" s="163">
        <f t="shared" si="12"/>
        <v>37</v>
      </c>
      <c r="L73" s="224" t="s">
        <v>39</v>
      </c>
      <c r="M73" s="425">
        <v>5946</v>
      </c>
      <c r="N73" s="128">
        <f t="shared" si="13"/>
        <v>7817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400">
        <v>48</v>
      </c>
      <c r="I74" s="224">
        <v>22</v>
      </c>
      <c r="J74" s="224" t="s">
        <v>28</v>
      </c>
      <c r="K74" s="163">
        <f t="shared" si="12"/>
        <v>25</v>
      </c>
      <c r="L74" s="227" t="s">
        <v>31</v>
      </c>
      <c r="M74" s="426">
        <v>5917</v>
      </c>
      <c r="N74" s="128">
        <f t="shared" si="13"/>
        <v>6048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47</v>
      </c>
      <c r="I75" s="224">
        <v>2</v>
      </c>
      <c r="J75" s="224" t="s">
        <v>6</v>
      </c>
      <c r="K75" s="163">
        <f t="shared" si="12"/>
        <v>1</v>
      </c>
      <c r="L75" s="227" t="s">
        <v>4</v>
      </c>
      <c r="M75" s="426">
        <v>2332</v>
      </c>
      <c r="N75" s="234">
        <f t="shared" si="13"/>
        <v>5061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26</v>
      </c>
      <c r="I76" s="224">
        <v>23</v>
      </c>
      <c r="J76" s="224" t="s">
        <v>29</v>
      </c>
      <c r="K76" s="5"/>
      <c r="L76" s="454" t="s">
        <v>130</v>
      </c>
      <c r="M76" s="466">
        <v>203412</v>
      </c>
      <c r="N76" s="242">
        <f>SUM(H90)</f>
        <v>233339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17</v>
      </c>
      <c r="I77" s="224">
        <v>19</v>
      </c>
      <c r="J77" s="224" t="s">
        <v>25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12</v>
      </c>
      <c r="I78" s="224">
        <v>20</v>
      </c>
      <c r="J78" s="224" t="s">
        <v>26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11</v>
      </c>
      <c r="I79" s="224">
        <v>4</v>
      </c>
      <c r="J79" s="224" t="s">
        <v>13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69">
        <v>0</v>
      </c>
      <c r="I80" s="224">
        <v>3</v>
      </c>
      <c r="J80" s="224" t="s">
        <v>12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4">
        <v>5</v>
      </c>
      <c r="J81" s="224" t="s">
        <v>14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400">
        <v>0</v>
      </c>
      <c r="I82" s="224">
        <v>6</v>
      </c>
      <c r="J82" s="224" t="s">
        <v>15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127">
        <v>0</v>
      </c>
      <c r="I83" s="224">
        <v>7</v>
      </c>
      <c r="J83" s="224" t="s">
        <v>16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4">
        <v>8</v>
      </c>
      <c r="J84" s="224" t="s">
        <v>17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127">
        <v>0</v>
      </c>
      <c r="I85" s="224">
        <v>10</v>
      </c>
      <c r="J85" s="224" t="s">
        <v>18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4">
        <v>11</v>
      </c>
      <c r="J86" s="224" t="s">
        <v>19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5">
        <v>12</v>
      </c>
      <c r="J87" s="225" t="s">
        <v>20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4">
        <v>31</v>
      </c>
      <c r="J88" s="224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4">
        <v>32</v>
      </c>
      <c r="J89" s="224" t="s">
        <v>37</v>
      </c>
      <c r="K89" s="54"/>
      <c r="L89" s="31"/>
    </row>
    <row r="90" spans="8:30" ht="13.5" customHeight="1">
      <c r="H90" s="164">
        <f>SUM(H50:H89)</f>
        <v>233339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J13" sqref="J13"/>
    </sheetView>
  </sheetViews>
  <sheetFormatPr defaultRowHeight="13.5"/>
  <cols>
    <col min="1" max="1" width="5.625" style="308" customWidth="1"/>
    <col min="2" max="2" width="19.5" style="308" customWidth="1"/>
    <col min="3" max="4" width="13.25" style="308" customWidth="1"/>
    <col min="5" max="5" width="11.875" style="308" customWidth="1"/>
    <col min="6" max="6" width="15.125" style="308" customWidth="1"/>
    <col min="7" max="7" width="15" style="308" customWidth="1"/>
    <col min="8" max="8" width="15.5" style="308" customWidth="1"/>
    <col min="9" max="9" width="18.375" style="308" customWidth="1"/>
    <col min="10" max="10" width="17.125" style="308" customWidth="1"/>
    <col min="11" max="11" width="18.5" style="308" customWidth="1"/>
    <col min="12" max="12" width="16.875" style="308" customWidth="1"/>
    <col min="13" max="13" width="15.125" style="308" customWidth="1"/>
    <col min="14" max="16384" width="9" style="308"/>
  </cols>
  <sheetData>
    <row r="1" spans="1:12" ht="22.5" customHeight="1">
      <c r="A1" s="572" t="s">
        <v>234</v>
      </c>
      <c r="B1" s="573"/>
      <c r="C1" s="573"/>
      <c r="D1" s="573"/>
      <c r="E1" s="573"/>
      <c r="F1" s="573"/>
      <c r="G1" s="573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4" t="s">
        <v>221</v>
      </c>
      <c r="J2" s="404" t="s">
        <v>217</v>
      </c>
      <c r="K2" s="408" t="s">
        <v>208</v>
      </c>
      <c r="L2" s="408" t="s">
        <v>213</v>
      </c>
    </row>
    <row r="3" spans="1:12">
      <c r="I3" s="40" t="s">
        <v>85</v>
      </c>
      <c r="J3" s="405">
        <v>182219</v>
      </c>
      <c r="K3" s="40" t="s">
        <v>85</v>
      </c>
      <c r="L3" s="409">
        <v>163324</v>
      </c>
    </row>
    <row r="4" spans="1:12">
      <c r="I4" s="18" t="s">
        <v>87</v>
      </c>
      <c r="J4" s="405">
        <v>120349</v>
      </c>
      <c r="K4" s="18" t="s">
        <v>87</v>
      </c>
      <c r="L4" s="409">
        <v>93335</v>
      </c>
    </row>
    <row r="5" spans="1:12">
      <c r="I5" s="18" t="s">
        <v>88</v>
      </c>
      <c r="J5" s="405">
        <v>92954</v>
      </c>
      <c r="K5" s="18" t="s">
        <v>88</v>
      </c>
      <c r="L5" s="409">
        <v>84815</v>
      </c>
    </row>
    <row r="6" spans="1:12">
      <c r="I6" s="18" t="s">
        <v>116</v>
      </c>
      <c r="J6" s="405">
        <v>90328</v>
      </c>
      <c r="K6" s="18" t="s">
        <v>116</v>
      </c>
      <c r="L6" s="409">
        <v>88256</v>
      </c>
    </row>
    <row r="7" spans="1:12">
      <c r="I7" s="18" t="s">
        <v>106</v>
      </c>
      <c r="J7" s="405">
        <v>81289</v>
      </c>
      <c r="K7" s="18" t="s">
        <v>106</v>
      </c>
      <c r="L7" s="409">
        <v>91265</v>
      </c>
    </row>
    <row r="8" spans="1:12">
      <c r="I8" s="18" t="s">
        <v>114</v>
      </c>
      <c r="J8" s="405">
        <v>79227</v>
      </c>
      <c r="K8" s="18" t="s">
        <v>114</v>
      </c>
      <c r="L8" s="409">
        <v>72371</v>
      </c>
    </row>
    <row r="9" spans="1:12">
      <c r="I9" s="18" t="s">
        <v>108</v>
      </c>
      <c r="J9" s="405">
        <v>69878</v>
      </c>
      <c r="K9" s="18" t="s">
        <v>108</v>
      </c>
      <c r="L9" s="409">
        <v>60310</v>
      </c>
    </row>
    <row r="10" spans="1:12">
      <c r="I10" s="18" t="s">
        <v>154</v>
      </c>
      <c r="J10" s="405">
        <v>50947</v>
      </c>
      <c r="K10" s="18" t="s">
        <v>154</v>
      </c>
      <c r="L10" s="409">
        <v>52952</v>
      </c>
    </row>
    <row r="11" spans="1:12">
      <c r="I11" s="18" t="s">
        <v>109</v>
      </c>
      <c r="J11" s="405">
        <v>50493</v>
      </c>
      <c r="K11" s="18" t="s">
        <v>109</v>
      </c>
      <c r="L11" s="409">
        <v>46135</v>
      </c>
    </row>
    <row r="12" spans="1:12" ht="14.25" thickBot="1">
      <c r="I12" s="18" t="s">
        <v>110</v>
      </c>
      <c r="J12" s="406">
        <v>48842</v>
      </c>
      <c r="K12" s="18" t="s">
        <v>110</v>
      </c>
      <c r="L12" s="410">
        <v>37813</v>
      </c>
    </row>
    <row r="13" spans="1:12" ht="15.75" thickTop="1" thickBot="1">
      <c r="A13" s="65"/>
      <c r="B13" s="210"/>
      <c r="C13" s="310"/>
      <c r="D13" s="311"/>
      <c r="E13" s="65"/>
      <c r="F13" s="39"/>
      <c r="G13" s="39"/>
      <c r="I13" s="120" t="s">
        <v>8</v>
      </c>
      <c r="J13" s="443">
        <v>1203531</v>
      </c>
      <c r="K13" s="35" t="s">
        <v>9</v>
      </c>
      <c r="L13" s="174">
        <v>1144078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57" t="s">
        <v>225</v>
      </c>
      <c r="K23" s="482" t="s">
        <v>226</v>
      </c>
      <c r="L23" s="22" t="s">
        <v>71</v>
      </c>
      <c r="M23" s="8"/>
    </row>
    <row r="24" spans="9:14">
      <c r="I24" s="405">
        <f t="shared" ref="I24:I33" si="0">SUM(J3)</f>
        <v>182219</v>
      </c>
      <c r="J24" s="40" t="s">
        <v>85</v>
      </c>
      <c r="K24" s="405">
        <f>SUM(I24)</f>
        <v>182219</v>
      </c>
      <c r="L24" s="519">
        <v>187194</v>
      </c>
      <c r="M24" s="141"/>
      <c r="N24" s="1"/>
    </row>
    <row r="25" spans="9:14">
      <c r="I25" s="405">
        <f t="shared" si="0"/>
        <v>120349</v>
      </c>
      <c r="J25" s="18" t="s">
        <v>87</v>
      </c>
      <c r="K25" s="405">
        <f t="shared" ref="K25:K33" si="1">SUM(I25)</f>
        <v>120349</v>
      </c>
      <c r="L25" s="519">
        <v>139726</v>
      </c>
      <c r="M25" s="177"/>
      <c r="N25" s="1"/>
    </row>
    <row r="26" spans="9:14">
      <c r="I26" s="405">
        <f t="shared" si="0"/>
        <v>92954</v>
      </c>
      <c r="J26" s="18" t="s">
        <v>88</v>
      </c>
      <c r="K26" s="405">
        <f t="shared" si="1"/>
        <v>92954</v>
      </c>
      <c r="L26" s="519">
        <v>93312</v>
      </c>
      <c r="M26" s="141"/>
      <c r="N26" s="1"/>
    </row>
    <row r="27" spans="9:14">
      <c r="I27" s="405">
        <f t="shared" si="0"/>
        <v>90328</v>
      </c>
      <c r="J27" s="18" t="s">
        <v>116</v>
      </c>
      <c r="K27" s="405">
        <f t="shared" si="1"/>
        <v>90328</v>
      </c>
      <c r="L27" s="519">
        <v>94404</v>
      </c>
      <c r="M27" s="141"/>
      <c r="N27" s="1"/>
    </row>
    <row r="28" spans="9:14">
      <c r="I28" s="405">
        <f t="shared" si="0"/>
        <v>81289</v>
      </c>
      <c r="J28" s="18" t="s">
        <v>106</v>
      </c>
      <c r="K28" s="405">
        <f t="shared" si="1"/>
        <v>81289</v>
      </c>
      <c r="L28" s="519">
        <v>86949</v>
      </c>
      <c r="M28" s="141"/>
      <c r="N28" s="2"/>
    </row>
    <row r="29" spans="9:14">
      <c r="I29" s="405">
        <f t="shared" si="0"/>
        <v>79227</v>
      </c>
      <c r="J29" s="18" t="s">
        <v>114</v>
      </c>
      <c r="K29" s="405">
        <f t="shared" si="1"/>
        <v>79227</v>
      </c>
      <c r="L29" s="519">
        <v>75169</v>
      </c>
      <c r="M29" s="141"/>
      <c r="N29" s="1"/>
    </row>
    <row r="30" spans="9:14">
      <c r="I30" s="405">
        <f t="shared" si="0"/>
        <v>69878</v>
      </c>
      <c r="J30" s="18" t="s">
        <v>108</v>
      </c>
      <c r="K30" s="405">
        <f t="shared" si="1"/>
        <v>69878</v>
      </c>
      <c r="L30" s="519">
        <v>69787</v>
      </c>
      <c r="M30" s="141"/>
      <c r="N30" s="1"/>
    </row>
    <row r="31" spans="9:14">
      <c r="I31" s="405">
        <f t="shared" si="0"/>
        <v>50947</v>
      </c>
      <c r="J31" s="18" t="s">
        <v>154</v>
      </c>
      <c r="K31" s="405">
        <f t="shared" si="1"/>
        <v>50947</v>
      </c>
      <c r="L31" s="519">
        <v>50470</v>
      </c>
      <c r="M31" s="141"/>
      <c r="N31" s="1"/>
    </row>
    <row r="32" spans="9:14">
      <c r="I32" s="405">
        <f t="shared" si="0"/>
        <v>50493</v>
      </c>
      <c r="J32" s="18" t="s">
        <v>109</v>
      </c>
      <c r="K32" s="405">
        <f t="shared" si="1"/>
        <v>50493</v>
      </c>
      <c r="L32" s="519">
        <v>50733</v>
      </c>
      <c r="M32" s="141"/>
      <c r="N32" s="37"/>
    </row>
    <row r="33" spans="8:14">
      <c r="I33" s="405">
        <f t="shared" si="0"/>
        <v>48842</v>
      </c>
      <c r="J33" s="18" t="s">
        <v>110</v>
      </c>
      <c r="K33" s="405">
        <f t="shared" si="1"/>
        <v>48842</v>
      </c>
      <c r="L33" s="520">
        <v>51898</v>
      </c>
      <c r="M33" s="141"/>
      <c r="N33" s="37"/>
    </row>
    <row r="34" spans="8:14" ht="14.25" thickBot="1">
      <c r="H34" s="8"/>
      <c r="I34" s="171">
        <f>SUM(J13-(I24+I25+I26+I27+I28+I29+I30+I31+I32+I33))</f>
        <v>337005</v>
      </c>
      <c r="J34" s="108" t="s">
        <v>132</v>
      </c>
      <c r="K34" s="171">
        <f>SUM(I34)</f>
        <v>337005</v>
      </c>
      <c r="L34" s="171" t="s">
        <v>86</v>
      </c>
    </row>
    <row r="35" spans="8:14" ht="15.75" thickTop="1" thickBot="1">
      <c r="H35" s="8"/>
      <c r="I35" s="460">
        <f>SUM(I24:I34)</f>
        <v>1203531</v>
      </c>
      <c r="J35" s="190" t="s">
        <v>9</v>
      </c>
      <c r="K35" s="172">
        <f>SUM(J13)</f>
        <v>1203531</v>
      </c>
      <c r="L35" s="192">
        <v>1245987</v>
      </c>
    </row>
    <row r="36" spans="8:14" ht="14.25" thickTop="1"/>
    <row r="37" spans="8:14">
      <c r="I37" s="457" t="s">
        <v>212</v>
      </c>
      <c r="J37" s="65"/>
      <c r="K37" s="482" t="s">
        <v>212</v>
      </c>
    </row>
    <row r="38" spans="8:14">
      <c r="I38" s="409">
        <f>SUM(L3)</f>
        <v>163324</v>
      </c>
      <c r="J38" s="40" t="s">
        <v>85</v>
      </c>
      <c r="K38" s="409">
        <f>SUM(I38)</f>
        <v>163324</v>
      </c>
    </row>
    <row r="39" spans="8:14">
      <c r="I39" s="409">
        <f t="shared" ref="I39:I47" si="2">SUM(L4)</f>
        <v>93335</v>
      </c>
      <c r="J39" s="18" t="s">
        <v>87</v>
      </c>
      <c r="K39" s="409">
        <f t="shared" ref="K39:K47" si="3">SUM(I39)</f>
        <v>93335</v>
      </c>
    </row>
    <row r="40" spans="8:14">
      <c r="I40" s="409">
        <f t="shared" si="2"/>
        <v>84815</v>
      </c>
      <c r="J40" s="18" t="s">
        <v>88</v>
      </c>
      <c r="K40" s="409">
        <f t="shared" si="3"/>
        <v>84815</v>
      </c>
    </row>
    <row r="41" spans="8:14">
      <c r="I41" s="409">
        <f t="shared" si="2"/>
        <v>88256</v>
      </c>
      <c r="J41" s="18" t="s">
        <v>116</v>
      </c>
      <c r="K41" s="409">
        <f t="shared" si="3"/>
        <v>88256</v>
      </c>
    </row>
    <row r="42" spans="8:14">
      <c r="I42" s="409">
        <f t="shared" si="2"/>
        <v>91265</v>
      </c>
      <c r="J42" s="18" t="s">
        <v>106</v>
      </c>
      <c r="K42" s="409">
        <f t="shared" si="3"/>
        <v>91265</v>
      </c>
    </row>
    <row r="43" spans="8:14">
      <c r="I43" s="409">
        <f>SUM(L8)</f>
        <v>72371</v>
      </c>
      <c r="J43" s="18" t="s">
        <v>114</v>
      </c>
      <c r="K43" s="409">
        <f t="shared" si="3"/>
        <v>72371</v>
      </c>
    </row>
    <row r="44" spans="8:14">
      <c r="I44" s="409">
        <f t="shared" si="2"/>
        <v>60310</v>
      </c>
      <c r="J44" s="18" t="s">
        <v>108</v>
      </c>
      <c r="K44" s="409">
        <f t="shared" si="3"/>
        <v>60310</v>
      </c>
    </row>
    <row r="45" spans="8:14">
      <c r="I45" s="409">
        <f>SUM(L10)</f>
        <v>52952</v>
      </c>
      <c r="J45" s="18" t="s">
        <v>154</v>
      </c>
      <c r="K45" s="409">
        <f t="shared" si="3"/>
        <v>52952</v>
      </c>
    </row>
    <row r="46" spans="8:14">
      <c r="I46" s="409">
        <f t="shared" si="2"/>
        <v>46135</v>
      </c>
      <c r="J46" s="18" t="s">
        <v>109</v>
      </c>
      <c r="K46" s="409">
        <f t="shared" si="3"/>
        <v>46135</v>
      </c>
      <c r="M46" s="8"/>
    </row>
    <row r="47" spans="8:14">
      <c r="I47" s="409">
        <f t="shared" si="2"/>
        <v>37813</v>
      </c>
      <c r="J47" s="18" t="s">
        <v>110</v>
      </c>
      <c r="K47" s="524">
        <f t="shared" si="3"/>
        <v>37813</v>
      </c>
      <c r="M47" s="8"/>
    </row>
    <row r="48" spans="8:14" ht="14.25" thickBot="1">
      <c r="I48" s="157">
        <f>SUM(L13-(I38+I39+I40+I41+I42+I43+I44+I45+I46+I47))</f>
        <v>353502</v>
      </c>
      <c r="J48" s="103" t="s">
        <v>132</v>
      </c>
      <c r="K48" s="157">
        <f>SUM(I48)</f>
        <v>353502</v>
      </c>
    </row>
    <row r="49" spans="1:12" ht="15" thickTop="1" thickBot="1">
      <c r="I49" s="517">
        <f>SUM(I38:I48)</f>
        <v>1144078</v>
      </c>
      <c r="J49" s="459" t="s">
        <v>196</v>
      </c>
      <c r="K49" s="173">
        <f>SUM(L13)</f>
        <v>1144078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221</v>
      </c>
      <c r="D51" s="12" t="s">
        <v>208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182219</v>
      </c>
      <c r="D52" s="6">
        <f t="shared" ref="D52:D61" si="5">SUM(I38)</f>
        <v>163324</v>
      </c>
      <c r="E52" s="41">
        <f t="shared" ref="E52:E61" si="6">SUM(K24/L24*100)</f>
        <v>97.342329348162878</v>
      </c>
      <c r="F52" s="41">
        <f t="shared" ref="F52:F62" si="7">SUM(C52/D52*100)</f>
        <v>111.56902843427787</v>
      </c>
      <c r="G52" s="40"/>
      <c r="I52" s="8"/>
      <c r="K52" s="8"/>
    </row>
    <row r="53" spans="1:12">
      <c r="A53" s="28">
        <v>2</v>
      </c>
      <c r="B53" s="18" t="s">
        <v>87</v>
      </c>
      <c r="C53" s="6">
        <f t="shared" si="4"/>
        <v>120349</v>
      </c>
      <c r="D53" s="6">
        <f t="shared" si="5"/>
        <v>93335</v>
      </c>
      <c r="E53" s="41">
        <f t="shared" si="6"/>
        <v>86.132144339636142</v>
      </c>
      <c r="F53" s="41">
        <f t="shared" si="7"/>
        <v>128.94305458831093</v>
      </c>
      <c r="G53" s="40"/>
      <c r="I53" s="8"/>
    </row>
    <row r="54" spans="1:12">
      <c r="A54" s="28">
        <v>3</v>
      </c>
      <c r="B54" s="18" t="s">
        <v>88</v>
      </c>
      <c r="C54" s="6">
        <f t="shared" si="4"/>
        <v>92954</v>
      </c>
      <c r="D54" s="6">
        <f t="shared" si="5"/>
        <v>84815</v>
      </c>
      <c r="E54" s="41">
        <f t="shared" si="6"/>
        <v>99.616340877914951</v>
      </c>
      <c r="F54" s="41">
        <f t="shared" si="7"/>
        <v>109.59617992100455</v>
      </c>
      <c r="G54" s="40"/>
      <c r="I54" s="8"/>
    </row>
    <row r="55" spans="1:12" s="58" customFormat="1">
      <c r="A55" s="249">
        <v>4</v>
      </c>
      <c r="B55" s="18" t="s">
        <v>116</v>
      </c>
      <c r="C55" s="452">
        <f t="shared" si="4"/>
        <v>90328</v>
      </c>
      <c r="D55" s="452">
        <f t="shared" si="5"/>
        <v>88256</v>
      </c>
      <c r="E55" s="230">
        <f t="shared" si="6"/>
        <v>95.682386339561887</v>
      </c>
      <c r="F55" s="230">
        <f t="shared" si="7"/>
        <v>102.3477157360406</v>
      </c>
      <c r="G55" s="407"/>
    </row>
    <row r="56" spans="1:12">
      <c r="A56" s="28">
        <v>5</v>
      </c>
      <c r="B56" s="18" t="s">
        <v>106</v>
      </c>
      <c r="C56" s="6">
        <f t="shared" si="4"/>
        <v>81289</v>
      </c>
      <c r="D56" s="452">
        <f t="shared" si="5"/>
        <v>91265</v>
      </c>
      <c r="E56" s="41">
        <f t="shared" si="6"/>
        <v>93.490436922793819</v>
      </c>
      <c r="F56" s="41">
        <f t="shared" si="7"/>
        <v>89.069194105078623</v>
      </c>
      <c r="G56" s="40"/>
    </row>
    <row r="57" spans="1:12">
      <c r="A57" s="28">
        <v>6</v>
      </c>
      <c r="B57" s="18" t="s">
        <v>114</v>
      </c>
      <c r="C57" s="6">
        <f t="shared" si="4"/>
        <v>79227</v>
      </c>
      <c r="D57" s="6">
        <f t="shared" si="5"/>
        <v>72371</v>
      </c>
      <c r="E57" s="41">
        <f t="shared" si="6"/>
        <v>105.39850204206522</v>
      </c>
      <c r="F57" s="41">
        <f t="shared" si="7"/>
        <v>109.47340785673821</v>
      </c>
      <c r="G57" s="40"/>
    </row>
    <row r="58" spans="1:12" s="58" customFormat="1">
      <c r="A58" s="249">
        <v>7</v>
      </c>
      <c r="B58" s="18" t="s">
        <v>108</v>
      </c>
      <c r="C58" s="452">
        <f t="shared" si="4"/>
        <v>69878</v>
      </c>
      <c r="D58" s="452">
        <f t="shared" si="5"/>
        <v>60310</v>
      </c>
      <c r="E58" s="230">
        <f t="shared" si="6"/>
        <v>100.13039677876969</v>
      </c>
      <c r="F58" s="230">
        <f t="shared" si="7"/>
        <v>115.8646990548831</v>
      </c>
      <c r="G58" s="407"/>
    </row>
    <row r="59" spans="1:12">
      <c r="A59" s="28">
        <v>8</v>
      </c>
      <c r="B59" s="18" t="s">
        <v>154</v>
      </c>
      <c r="C59" s="6">
        <f t="shared" si="4"/>
        <v>50947</v>
      </c>
      <c r="D59" s="6">
        <f t="shared" si="5"/>
        <v>52952</v>
      </c>
      <c r="E59" s="41">
        <f t="shared" si="6"/>
        <v>100.94511591044184</v>
      </c>
      <c r="F59" s="41">
        <f t="shared" si="7"/>
        <v>96.213551896056799</v>
      </c>
      <c r="G59" s="40"/>
    </row>
    <row r="60" spans="1:12">
      <c r="A60" s="28">
        <v>9</v>
      </c>
      <c r="B60" s="18" t="s">
        <v>109</v>
      </c>
      <c r="C60" s="6">
        <f t="shared" si="4"/>
        <v>50493</v>
      </c>
      <c r="D60" s="6">
        <f t="shared" si="5"/>
        <v>46135</v>
      </c>
      <c r="E60" s="41">
        <f t="shared" si="6"/>
        <v>99.526935130979837</v>
      </c>
      <c r="F60" s="41">
        <f t="shared" si="7"/>
        <v>109.44619052779885</v>
      </c>
      <c r="G60" s="40"/>
    </row>
    <row r="61" spans="1:12" ht="14.25" thickBot="1">
      <c r="A61" s="108">
        <v>10</v>
      </c>
      <c r="B61" s="18" t="s">
        <v>110</v>
      </c>
      <c r="C61" s="111">
        <f t="shared" si="4"/>
        <v>48842</v>
      </c>
      <c r="D61" s="111">
        <f t="shared" si="5"/>
        <v>37813</v>
      </c>
      <c r="E61" s="102">
        <f t="shared" si="6"/>
        <v>94.111526455740105</v>
      </c>
      <c r="F61" s="102">
        <f t="shared" si="7"/>
        <v>129.16721762356863</v>
      </c>
      <c r="G61" s="103"/>
    </row>
    <row r="62" spans="1:12" ht="14.25" thickTop="1">
      <c r="A62" s="188"/>
      <c r="B62" s="161" t="s">
        <v>83</v>
      </c>
      <c r="C62" s="189">
        <f>SUM(J13)</f>
        <v>1203531</v>
      </c>
      <c r="D62" s="189">
        <f>SUM(L13)</f>
        <v>1144078</v>
      </c>
      <c r="E62" s="191">
        <f>SUM(C62/L35)*100</f>
        <v>96.592580821469241</v>
      </c>
      <c r="F62" s="191">
        <f t="shared" si="7"/>
        <v>105.1965862467419</v>
      </c>
      <c r="G62" s="198">
        <v>66.2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2019-11-08T00:53:49Z</cp:lastPrinted>
  <dcterms:created xsi:type="dcterms:W3CDTF">2004-08-12T01:21:30Z</dcterms:created>
  <dcterms:modified xsi:type="dcterms:W3CDTF">2019-11-08T05:31:09Z</dcterms:modified>
</cp:coreProperties>
</file>