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22" i="13" l="1"/>
  <c r="C59" i="13" l="1"/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<sst xmlns="http://schemas.openxmlformats.org/spreadsheetml/2006/main" count="1318" uniqueCount="236">
  <si>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</si>
  <si>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</si>
  <si>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</si>
  <si>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</si>
  <si>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</si>
  <si>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</si>
  <si>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</si>
  <si>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</si>
  <si>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</si>
  <si>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</si>
  <si>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</si>
  <si>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</si>
  <si>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</si>
  <si>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</si>
  <si>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</si>
  <si>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</si>
  <si>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</si>
  <si>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</si>
  <si>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</si>
  <si>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</si>
  <si>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</si>
  <si>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</si>
  <si>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</si>
  <si>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</si>
  <si>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</si>
  <si>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</si>
  <si>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</si>
  <si>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</si>
  <si>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</si>
  <si>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</si>
  <si>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</si>
  <si>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</si>
  <si>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</si>
  <si>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</si>
  <si>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</si>
  <si>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</si>
  <si>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</si>
  <si>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</si>
  <si>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</si>
  <si>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</si>
  <si>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</si>
  <si>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</si>
  <si>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</si>
  <si>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</si>
  <si>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</si>
  <si>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</si>
  <si>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</si>
  <si>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</si>
  <si>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</si>
  <si>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</si>
  <si>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</si>
  <si>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</si>
  <si>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</si>
  <si>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</si>
  <si>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</si>
  <si>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</si>
  <si>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</si>
  <si>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</si>
  <si>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</si>
  <si>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</si>
  <si>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</si>
  <si>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</si>
  <si>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</si>
  <si>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</si>
  <si>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</si>
  <si>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</si>
  <si>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</si>
  <si>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</si>
  <si>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</si>
  <si>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</si>
  <si>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</si>
  <si>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</si>
  <si>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</si>
  <si>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</si>
  <si>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</si>
  <si>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</si>
  <si>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</si>
  <si>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</si>
  <si>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</si>
  <si>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</si>
  <si>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</si>
  <si>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</si>
  <si>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</si>
  <si>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</si>
  <si>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</si>
  <si>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</si>
  <si>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</si>
  <si>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</si>
  <si>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</si>
  <si>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</si>
  <si>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</si>
  <si>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</si>
  <si>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</si>
  <si>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</si>
  <si>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</si>
  <si>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</si>
  <si>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</si>
  <si>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</si>
  <si>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</si>
  <si>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</si>
  <si>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</si>
  <si>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</si>
  <si>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</si>
  <si>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</si>
  <si>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</si>
  <si>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</si>
  <si>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</si>
  <si>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</si>
  <si>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</si>
  <si>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</si>
  <si>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</si>
  <si>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</si>
  <si>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</si>
  <si>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</si>
  <si>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</si>
  <si>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</si>
  <si>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</si>
  <si>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</si>
  <si>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</si>
  <si>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</si>
  <si>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</si>
  <si>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</si>
  <si>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</si>
  <si>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</si>
  <si>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</si>
  <si>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</si>
  <si>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</si>
  <si>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</si>
  <si>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</si>
  <si>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</si>
  <si>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</si>
  <si>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</si>
  <si>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</si>
  <si>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</si>
  <si>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</si>
  <si>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</si>
  <si>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</si>
  <si>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</si>
  <si>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</si>
  <si>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</si>
  <si>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</si>
  <si>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</si>
  <si>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</si>
  <si>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</si>
  <si>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</si>
  <si>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</si>
  <si>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</si>
  <si>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</si>
  <si>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</si>
  <si>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</si>
  <si>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</si>
  <si>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</si>
  <si>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</si>
  <si>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</si>
  <si>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</si>
  <si>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</si>
  <si>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</si>
  <si>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</si>
  <si>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</si>
  <si>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</si>
  <si>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</si>
  <si>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</si>
  <si>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</si>
  <si>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</si>
  <si>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</si>
  <si>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</si>
  <si>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</si>
  <si>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</si>
  <si>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</si>
  <si>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</si>
  <si>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</si>
  <si>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</si>
  <si>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</si>
  <si>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</si>
  <si>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</si>
  <si>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</si>
  <si>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</si>
  <si>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</si>
  <si>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</si>
  <si>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</si>
  <si>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</si>
  <si>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</si>
  <si>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</si>
  <si>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</si>
  <si>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</si>
  <si>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</si>
  <si>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</si>
  <si>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</si>
  <si>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</si>
  <si>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</si>
  <si>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</si>
  <si>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</si>
  <si>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</si>
  <si>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</si>
  <si>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</si>
  <si>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</si>
  <si>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</si>
  <si>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</si>
  <si>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</si>
  <si>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</si>
  <si>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</si>
  <si>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</si>
  <si>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</si>
  <si>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</si>
  <si>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</si>
  <si>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</si>
  <si>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</si>
  <si>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</si>
  <si>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</si>
  <si>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</si>
  <si>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</si>
  <si>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</si>
  <si>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</si>
  <si>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</si>
  <si>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</si>
  <si>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</si>
  <si>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</si>
  <si>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</si>
  <si>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</si>
  <si>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織物製品</t>
    <rPh sb="0" eb="2">
      <t>オリモノ</t>
    </rPh>
    <rPh sb="2" eb="4">
      <t>セイヒン</t>
    </rPh>
    <phoneticPr fontId="2"/>
  </si>
  <si>
    <t>11，465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</si>
  <si>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</si>
  <si>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</si>
  <si>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</si>
  <si>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</si>
  <si>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1年</t>
    <rPh sb="1" eb="2">
      <t>ネン</t>
    </rPh>
    <phoneticPr fontId="2"/>
  </si>
  <si>
    <t>1年</t>
    <rPh sb="1" eb="2">
      <t>ネン</t>
    </rPh>
    <phoneticPr fontId="2"/>
  </si>
  <si>
    <t>2，957　㎡</t>
    <phoneticPr fontId="2"/>
  </si>
  <si>
    <t>雑穀</t>
    <rPh sb="0" eb="2">
      <t>ザッコク</t>
    </rPh>
    <phoneticPr fontId="2"/>
  </si>
  <si>
    <t>令和元年9月所管面（1～3類）</t>
    <rPh sb="0" eb="1">
      <t>レイ</t>
    </rPh>
    <rPh sb="1" eb="2">
      <t>ワ</t>
    </rPh>
    <rPh sb="2" eb="4">
      <t>ガンネン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</si>
  <si>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78，035  m</t>
    </r>
    <r>
      <rPr>
        <sz val="8"/>
        <rFont val="ＭＳ Ｐゴシック"/>
        <family val="3"/>
        <charset val="128"/>
      </rPr>
      <t>3</t>
    </r>
    <phoneticPr fontId="2"/>
  </si>
  <si>
    <t>8，540  ㎡</t>
    <phoneticPr fontId="2"/>
  </si>
  <si>
    <t>令和元年9月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</si>
  <si>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　　　　　　　　　　　　　　　　令和元年9月末上位10品目入庫高(県合計）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</si>
  <si>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令和元年9月末上位１０品目保管残高（県合計）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</si>
  <si>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金属製品</t>
    <rPh sb="0" eb="2">
      <t>キンゾク</t>
    </rPh>
    <rPh sb="2" eb="4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</si>
</sst>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6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" fillId="0" borderId="2" xfId="0" applyFont="1" applyFill="1" applyBorder="1"/>
    <xf numFmtId="179" fontId="0" fillId="0" borderId="42" xfId="1" applyNumberFormat="1" applyFont="1" applyBorder="1"/>
    <xf numFmtId="179" fontId="1" fillId="0" borderId="11" xfId="1" applyNumberFormat="1" applyBorder="1"/>
    <xf numFmtId="38" fontId="1" fillId="0" borderId="43" xfId="1" applyFill="1" applyBorder="1"/>
    <xf numFmtId="0" fontId="11" fillId="0" borderId="39" xfId="0" applyFont="1" applyFill="1" applyBorder="1"/>
    <xf numFmtId="38" fontId="1" fillId="0" borderId="40" xfId="1" applyBorder="1"/>
    <xf numFmtId="38" fontId="1" fillId="0" borderId="21" xfId="1" applyBorder="1"/>
    <xf numFmtId="38" fontId="1" fillId="0" borderId="10" xfId="1" applyBorder="1"/>
    <xf numFmtId="38" fontId="1" fillId="0" borderId="9" xfId="1" applyFont="1" applyBorder="1"/>
    <xf numFmtId="38" fontId="0" fillId="0" borderId="9" xfId="1" applyFont="1" applyBorder="1"/>
    <xf numFmtId="38" fontId="1" fillId="0" borderId="38" xfId="1" applyFont="1" applyFill="1" applyBorder="1"/>
    <xf numFmtId="38" fontId="0" fillId="0" borderId="12" xfId="1" applyFont="1" applyBorder="1"/>
    <xf numFmtId="38" fontId="0" fillId="0" borderId="21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令和元年9月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24560"/>
        <c:axId val="39712691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令和元年9月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令和元年9月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24560"/>
        <c:axId val="397126912"/>
      </c:lineChart>
      <c:catAx>
        <c:axId val="397124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97126912"/>
        <c:crosses val="autoZero"/>
        <c:auto val="1"/>
        <c:lblAlgn val="ctr"/>
        <c:lblOffset val="100"/>
        <c:tickLblSkip val="1"/>
        <c:noMultiLvlLbl val="0"/>
      </c:catAx>
      <c:valAx>
        <c:axId val="39712691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71245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465018129872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26116</c:v>
                </c:pt>
                <c:pt idx="1">
                  <c:v>18179</c:v>
                </c:pt>
                <c:pt idx="2">
                  <c:v>7083</c:v>
                </c:pt>
                <c:pt idx="3">
                  <c:v>5006</c:v>
                </c:pt>
                <c:pt idx="4">
                  <c:v>3614</c:v>
                </c:pt>
                <c:pt idx="5">
                  <c:v>2681</c:v>
                </c:pt>
                <c:pt idx="6">
                  <c:v>2467</c:v>
                </c:pt>
                <c:pt idx="7">
                  <c:v>2015</c:v>
                </c:pt>
                <c:pt idx="8">
                  <c:v>1552</c:v>
                </c:pt>
                <c:pt idx="9">
                  <c:v>1502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32430</c:v>
                </c:pt>
                <c:pt idx="1">
                  <c:v>32222</c:v>
                </c:pt>
                <c:pt idx="2">
                  <c:v>5044</c:v>
                </c:pt>
                <c:pt idx="3">
                  <c:v>4949</c:v>
                </c:pt>
                <c:pt idx="4">
                  <c:v>2685</c:v>
                </c:pt>
                <c:pt idx="5">
                  <c:v>1000</c:v>
                </c:pt>
                <c:pt idx="6">
                  <c:v>4014</c:v>
                </c:pt>
                <c:pt idx="7">
                  <c:v>1403</c:v>
                </c:pt>
                <c:pt idx="8">
                  <c:v>1787</c:v>
                </c:pt>
                <c:pt idx="9">
                  <c:v>2254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33576"/>
        <c:axId val="397131224"/>
      </c:barChart>
      <c:catAx>
        <c:axId val="397133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131224"/>
        <c:crosses val="autoZero"/>
        <c:auto val="1"/>
        <c:lblAlgn val="ctr"/>
        <c:lblOffset val="100"/>
        <c:noMultiLvlLbl val="0"/>
      </c:catAx>
      <c:valAx>
        <c:axId val="39713122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133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43355119825708E-2"/>
                  <c:y val="2.272667621092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858387799563953E-3"/>
                  <c:y val="4.265091863524004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145969498910684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52211</c:v>
                </c:pt>
                <c:pt idx="1">
                  <c:v>15454</c:v>
                </c:pt>
                <c:pt idx="2">
                  <c:v>11937</c:v>
                </c:pt>
                <c:pt idx="3">
                  <c:v>10478</c:v>
                </c:pt>
                <c:pt idx="4">
                  <c:v>9004</c:v>
                </c:pt>
                <c:pt idx="5">
                  <c:v>8209</c:v>
                </c:pt>
                <c:pt idx="6">
                  <c:v>4255</c:v>
                </c:pt>
                <c:pt idx="7">
                  <c:v>3368</c:v>
                </c:pt>
                <c:pt idx="8">
                  <c:v>2758</c:v>
                </c:pt>
                <c:pt idx="9">
                  <c:v>2078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055392585730709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61304</c:v>
                </c:pt>
                <c:pt idx="1">
                  <c:v>16598</c:v>
                </c:pt>
                <c:pt idx="2">
                  <c:v>6127</c:v>
                </c:pt>
                <c:pt idx="3">
                  <c:v>11502</c:v>
                </c:pt>
                <c:pt idx="4">
                  <c:v>21385</c:v>
                </c:pt>
                <c:pt idx="5">
                  <c:v>8099</c:v>
                </c:pt>
                <c:pt idx="6">
                  <c:v>3053</c:v>
                </c:pt>
                <c:pt idx="7">
                  <c:v>4551</c:v>
                </c:pt>
                <c:pt idx="8">
                  <c:v>882</c:v>
                </c:pt>
                <c:pt idx="9">
                  <c:v>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31616"/>
        <c:axId val="535846584"/>
      </c:barChart>
      <c:catAx>
        <c:axId val="39713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5846584"/>
        <c:crosses val="autoZero"/>
        <c:auto val="1"/>
        <c:lblAlgn val="ctr"/>
        <c:lblOffset val="100"/>
        <c:noMultiLvlLbl val="0"/>
      </c:catAx>
      <c:valAx>
        <c:axId val="53584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9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0553465877445E-17"/>
                  <c:y val="3.8756637978392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1489361702126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その他の食料工業品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20460</c:v>
                </c:pt>
                <c:pt idx="1">
                  <c:v>16538</c:v>
                </c:pt>
                <c:pt idx="2">
                  <c:v>16533</c:v>
                </c:pt>
                <c:pt idx="3">
                  <c:v>15648</c:v>
                </c:pt>
                <c:pt idx="4">
                  <c:v>14497</c:v>
                </c:pt>
                <c:pt idx="5">
                  <c:v>13475</c:v>
                </c:pt>
                <c:pt idx="6">
                  <c:v>11412</c:v>
                </c:pt>
                <c:pt idx="7">
                  <c:v>10359</c:v>
                </c:pt>
                <c:pt idx="8">
                  <c:v>9886</c:v>
                </c:pt>
                <c:pt idx="9">
                  <c:v>8316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652482269503553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2126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921985815602185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460992907801418E-3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その他の食料工業品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雑穀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14936</c:v>
                </c:pt>
                <c:pt idx="1">
                  <c:v>15688</c:v>
                </c:pt>
                <c:pt idx="2">
                  <c:v>20246</c:v>
                </c:pt>
                <c:pt idx="3">
                  <c:v>14234</c:v>
                </c:pt>
                <c:pt idx="4">
                  <c:v>14297</c:v>
                </c:pt>
                <c:pt idx="5">
                  <c:v>12608</c:v>
                </c:pt>
                <c:pt idx="6">
                  <c:v>11273</c:v>
                </c:pt>
                <c:pt idx="7">
                  <c:v>11570</c:v>
                </c:pt>
                <c:pt idx="8">
                  <c:v>7020</c:v>
                </c:pt>
                <c:pt idx="9">
                  <c:v>5023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535852464"/>
        <c:axId val="535852856"/>
      </c:barChart>
      <c:catAx>
        <c:axId val="53585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2856"/>
        <c:crosses val="autoZero"/>
        <c:auto val="1"/>
        <c:lblAlgn val="ctr"/>
        <c:lblOffset val="100"/>
        <c:noMultiLvlLbl val="0"/>
      </c:catAx>
      <c:valAx>
        <c:axId val="5358528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24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その他の化学工業品</c:v>
                </c:pt>
                <c:pt idx="3">
                  <c:v>紙・パルプ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54860</c:v>
                </c:pt>
                <c:pt idx="1">
                  <c:v>6260</c:v>
                </c:pt>
                <c:pt idx="2">
                  <c:v>3276</c:v>
                </c:pt>
                <c:pt idx="3">
                  <c:v>3231</c:v>
                </c:pt>
                <c:pt idx="4">
                  <c:v>2430</c:v>
                </c:pt>
                <c:pt idx="5">
                  <c:v>685</c:v>
                </c:pt>
                <c:pt idx="6">
                  <c:v>663</c:v>
                </c:pt>
                <c:pt idx="7">
                  <c:v>412</c:v>
                </c:pt>
                <c:pt idx="8">
                  <c:v>373</c:v>
                </c:pt>
                <c:pt idx="9">
                  <c:v>368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1.7825873370106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その他の化学工業品</c:v>
                </c:pt>
                <c:pt idx="3">
                  <c:v>紙・パルプ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27697</c:v>
                </c:pt>
                <c:pt idx="1">
                  <c:v>1986</c:v>
                </c:pt>
                <c:pt idx="2">
                  <c:v>4256</c:v>
                </c:pt>
                <c:pt idx="3">
                  <c:v>2374</c:v>
                </c:pt>
                <c:pt idx="4">
                  <c:v>841</c:v>
                </c:pt>
                <c:pt idx="5">
                  <c:v>653</c:v>
                </c:pt>
                <c:pt idx="6">
                  <c:v>666</c:v>
                </c:pt>
                <c:pt idx="7">
                  <c:v>390</c:v>
                </c:pt>
                <c:pt idx="8">
                  <c:v>303</c:v>
                </c:pt>
                <c:pt idx="9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54424"/>
        <c:axId val="535845800"/>
      </c:barChart>
      <c:catAx>
        <c:axId val="53585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45800"/>
        <c:crosses val="autoZero"/>
        <c:auto val="1"/>
        <c:lblAlgn val="ctr"/>
        <c:lblOffset val="100"/>
        <c:noMultiLvlLbl val="0"/>
      </c:catAx>
      <c:valAx>
        <c:axId val="5358458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442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9190553936664E-3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32509</c:v>
                </c:pt>
                <c:pt idx="1">
                  <c:v>17618</c:v>
                </c:pt>
                <c:pt idx="2">
                  <c:v>15047</c:v>
                </c:pt>
                <c:pt idx="3">
                  <c:v>9363</c:v>
                </c:pt>
                <c:pt idx="4">
                  <c:v>7230</c:v>
                </c:pt>
                <c:pt idx="5">
                  <c:v>7220</c:v>
                </c:pt>
                <c:pt idx="6">
                  <c:v>7020</c:v>
                </c:pt>
                <c:pt idx="7">
                  <c:v>5682</c:v>
                </c:pt>
                <c:pt idx="8">
                  <c:v>2850</c:v>
                </c:pt>
                <c:pt idx="9">
                  <c:v>1308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498687664041995E-2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32855</c:v>
                </c:pt>
                <c:pt idx="1">
                  <c:v>15453</c:v>
                </c:pt>
                <c:pt idx="2">
                  <c:v>28600</c:v>
                </c:pt>
                <c:pt idx="3">
                  <c:v>7211</c:v>
                </c:pt>
                <c:pt idx="4">
                  <c:v>6546</c:v>
                </c:pt>
                <c:pt idx="5">
                  <c:v>6165</c:v>
                </c:pt>
                <c:pt idx="6">
                  <c:v>7686</c:v>
                </c:pt>
                <c:pt idx="7">
                  <c:v>3400</c:v>
                </c:pt>
                <c:pt idx="8">
                  <c:v>2810</c:v>
                </c:pt>
                <c:pt idx="9">
                  <c:v>3199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53248"/>
        <c:axId val="535846976"/>
      </c:barChart>
      <c:catAx>
        <c:axId val="53585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46976"/>
        <c:crosses val="autoZero"/>
        <c:auto val="1"/>
        <c:lblAlgn val="ctr"/>
        <c:lblOffset val="100"/>
        <c:noMultiLvlLbl val="0"/>
      </c:catAx>
      <c:valAx>
        <c:axId val="5358469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3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9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84660</c:v>
                </c:pt>
                <c:pt idx="1">
                  <c:v>35083</c:v>
                </c:pt>
                <c:pt idx="2">
                  <c:v>19541</c:v>
                </c:pt>
                <c:pt idx="3">
                  <c:v>16133</c:v>
                </c:pt>
                <c:pt idx="4">
                  <c:v>14165</c:v>
                </c:pt>
                <c:pt idx="5">
                  <c:v>11100</c:v>
                </c:pt>
                <c:pt idx="6">
                  <c:v>10426</c:v>
                </c:pt>
                <c:pt idx="7">
                  <c:v>7817</c:v>
                </c:pt>
                <c:pt idx="8">
                  <c:v>6048</c:v>
                </c:pt>
                <c:pt idx="9">
                  <c:v>5061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1.07524059492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424646794101493E-3"/>
                  <c:y val="-1.7921711398978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424646794102135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53847</c:v>
                </c:pt>
                <c:pt idx="1">
                  <c:v>28269</c:v>
                </c:pt>
                <c:pt idx="2">
                  <c:v>16481</c:v>
                </c:pt>
                <c:pt idx="3">
                  <c:v>16876</c:v>
                </c:pt>
                <c:pt idx="4">
                  <c:v>13033</c:v>
                </c:pt>
                <c:pt idx="5">
                  <c:v>12618</c:v>
                </c:pt>
                <c:pt idx="6">
                  <c:v>8539</c:v>
                </c:pt>
                <c:pt idx="7">
                  <c:v>6486</c:v>
                </c:pt>
                <c:pt idx="8">
                  <c:v>7440</c:v>
                </c:pt>
                <c:pt idx="9">
                  <c:v>4274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52072"/>
        <c:axId val="535847760"/>
      </c:barChart>
      <c:catAx>
        <c:axId val="53585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47760"/>
        <c:crosses val="autoZero"/>
        <c:auto val="1"/>
        <c:lblAlgn val="ctr"/>
        <c:lblOffset val="100"/>
        <c:noMultiLvlLbl val="0"/>
      </c:catAx>
      <c:valAx>
        <c:axId val="535847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20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811659586728367E-5"/>
                  <c:y val="-6.0554944824462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895164208893E-3"/>
                  <c:y val="1.4449994012465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17686142645825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8.8535828771988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182219</c:v>
                </c:pt>
                <c:pt idx="1">
                  <c:v>120349</c:v>
                </c:pt>
                <c:pt idx="2">
                  <c:v>92954</c:v>
                </c:pt>
                <c:pt idx="3">
                  <c:v>90328</c:v>
                </c:pt>
                <c:pt idx="4">
                  <c:v>81289</c:v>
                </c:pt>
                <c:pt idx="5">
                  <c:v>79227</c:v>
                </c:pt>
                <c:pt idx="6">
                  <c:v>69878</c:v>
                </c:pt>
                <c:pt idx="7">
                  <c:v>50947</c:v>
                </c:pt>
                <c:pt idx="8">
                  <c:v>50493</c:v>
                </c:pt>
                <c:pt idx="9">
                  <c:v>48842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09491685025316E-2"/>
                  <c:y val="3.1725729219565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094034932380444E-3"/>
                  <c:y val="-1.4899469183415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608990643237868E-4"/>
                  <c:y val="-5.5502450202111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2.52859076879236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753604092662417E-3"/>
                  <c:y val="1.216723194770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9.0412938323240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163324</c:v>
                </c:pt>
                <c:pt idx="1">
                  <c:v>93335</c:v>
                </c:pt>
                <c:pt idx="2">
                  <c:v>84815</c:v>
                </c:pt>
                <c:pt idx="3">
                  <c:v>88256</c:v>
                </c:pt>
                <c:pt idx="4">
                  <c:v>91265</c:v>
                </c:pt>
                <c:pt idx="5">
                  <c:v>72371</c:v>
                </c:pt>
                <c:pt idx="6">
                  <c:v>60310</c:v>
                </c:pt>
                <c:pt idx="7">
                  <c:v>52952</c:v>
                </c:pt>
                <c:pt idx="8">
                  <c:v>46135</c:v>
                </c:pt>
                <c:pt idx="9">
                  <c:v>37813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535857168"/>
        <c:axId val="535850112"/>
      </c:barChart>
      <c:catAx>
        <c:axId val="53585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0112"/>
        <c:crosses val="autoZero"/>
        <c:auto val="1"/>
        <c:lblAlgn val="ctr"/>
        <c:lblOffset val="100"/>
        <c:noMultiLvlLbl val="0"/>
      </c:catAx>
      <c:valAx>
        <c:axId val="535850112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7168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9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3396269960896096"/>
                  <c:y val="-7.0245470417519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6952346055882777E-2"/>
                  <c:y val="-0.124719321979025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608757514147953"/>
                  <c:y val="-7.3834564732271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2003066926328337"/>
                  <c:y val="-9.0734561263542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092595478603492E-3"/>
                  <c:y val="-7.5527535930255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7.0738721194031282E-2"/>
                  <c:y val="-6.2838576895949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182219</c:v>
                </c:pt>
                <c:pt idx="1">
                  <c:v>120349</c:v>
                </c:pt>
                <c:pt idx="2">
                  <c:v>92954</c:v>
                </c:pt>
                <c:pt idx="3">
                  <c:v>90328</c:v>
                </c:pt>
                <c:pt idx="4">
                  <c:v>81289</c:v>
                </c:pt>
                <c:pt idx="5">
                  <c:v>79227</c:v>
                </c:pt>
                <c:pt idx="6">
                  <c:v>69878</c:v>
                </c:pt>
                <c:pt idx="7">
                  <c:v>50947</c:v>
                </c:pt>
                <c:pt idx="8">
                  <c:v>50493</c:v>
                </c:pt>
                <c:pt idx="9">
                  <c:v>48842</c:v>
                </c:pt>
                <c:pt idx="10">
                  <c:v>337005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4599026266754825"/>
                  <c:y val="-0.155912879311138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2953991438093145E-2"/>
                  <c:y val="-4.74526868351982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163324</c:v>
                </c:pt>
                <c:pt idx="1">
                  <c:v>93335</c:v>
                </c:pt>
                <c:pt idx="2">
                  <c:v>84815</c:v>
                </c:pt>
                <c:pt idx="3">
                  <c:v>88256</c:v>
                </c:pt>
                <c:pt idx="4">
                  <c:v>91265</c:v>
                </c:pt>
                <c:pt idx="5">
                  <c:v>72371</c:v>
                </c:pt>
                <c:pt idx="6">
                  <c:v>60310</c:v>
                </c:pt>
                <c:pt idx="7">
                  <c:v>52952</c:v>
                </c:pt>
                <c:pt idx="8">
                  <c:v>46135</c:v>
                </c:pt>
                <c:pt idx="9">
                  <c:v>37813</c:v>
                </c:pt>
                <c:pt idx="10">
                  <c:v>353502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19792</c:v>
                </c:pt>
                <c:pt idx="1">
                  <c:v>13689</c:v>
                </c:pt>
                <c:pt idx="2">
                  <c:v>10246</c:v>
                </c:pt>
                <c:pt idx="3">
                  <c:v>6743</c:v>
                </c:pt>
                <c:pt idx="4">
                  <c:v>6127</c:v>
                </c:pt>
                <c:pt idx="5">
                  <c:v>4723</c:v>
                </c:pt>
                <c:pt idx="6">
                  <c:v>4012</c:v>
                </c:pt>
                <c:pt idx="7">
                  <c:v>3628</c:v>
                </c:pt>
                <c:pt idx="8">
                  <c:v>3088</c:v>
                </c:pt>
                <c:pt idx="9">
                  <c:v>2807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13899955731329E-3"/>
                  <c:y val="1.111053109085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22942</c:v>
                </c:pt>
                <c:pt idx="1">
                  <c:v>18104</c:v>
                </c:pt>
                <c:pt idx="2">
                  <c:v>12011</c:v>
                </c:pt>
                <c:pt idx="3">
                  <c:v>4285</c:v>
                </c:pt>
                <c:pt idx="4">
                  <c:v>5207</c:v>
                </c:pt>
                <c:pt idx="5">
                  <c:v>4163</c:v>
                </c:pt>
                <c:pt idx="6">
                  <c:v>4551</c:v>
                </c:pt>
                <c:pt idx="7">
                  <c:v>2849</c:v>
                </c:pt>
                <c:pt idx="8">
                  <c:v>3100</c:v>
                </c:pt>
                <c:pt idx="9">
                  <c:v>2885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49720"/>
        <c:axId val="535850504"/>
      </c:barChart>
      <c:catAx>
        <c:axId val="53584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0504"/>
        <c:crosses val="autoZero"/>
        <c:auto val="1"/>
        <c:lblAlgn val="ctr"/>
        <c:lblOffset val="100"/>
        <c:noMultiLvlLbl val="0"/>
      </c:catAx>
      <c:valAx>
        <c:axId val="5358505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35849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2,396,087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2,396,087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208141</c:v>
                </c:pt>
                <c:pt idx="1">
                  <c:v>404990</c:v>
                </c:pt>
                <c:pt idx="2">
                  <c:v>488222</c:v>
                </c:pt>
                <c:pt idx="3">
                  <c:v>85288</c:v>
                </c:pt>
                <c:pt idx="4">
                  <c:v>414074</c:v>
                </c:pt>
                <c:pt idx="5">
                  <c:v>795372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9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電気機械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117675</c:v>
                </c:pt>
                <c:pt idx="1">
                  <c:v>21702</c:v>
                </c:pt>
                <c:pt idx="2">
                  <c:v>20940</c:v>
                </c:pt>
                <c:pt idx="3">
                  <c:v>15448</c:v>
                </c:pt>
                <c:pt idx="4">
                  <c:v>13135</c:v>
                </c:pt>
                <c:pt idx="5">
                  <c:v>11307</c:v>
                </c:pt>
                <c:pt idx="6">
                  <c:v>9884</c:v>
                </c:pt>
                <c:pt idx="7">
                  <c:v>9714</c:v>
                </c:pt>
                <c:pt idx="8">
                  <c:v>7294</c:v>
                </c:pt>
                <c:pt idx="9">
                  <c:v>3318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3386383731211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6055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電気機械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109955</c:v>
                </c:pt>
                <c:pt idx="1">
                  <c:v>14644</c:v>
                </c:pt>
                <c:pt idx="2">
                  <c:v>22145</c:v>
                </c:pt>
                <c:pt idx="3">
                  <c:v>12300</c:v>
                </c:pt>
                <c:pt idx="4">
                  <c:v>11699</c:v>
                </c:pt>
                <c:pt idx="5">
                  <c:v>12263</c:v>
                </c:pt>
                <c:pt idx="6">
                  <c:v>11435</c:v>
                </c:pt>
                <c:pt idx="7">
                  <c:v>13452</c:v>
                </c:pt>
                <c:pt idx="8">
                  <c:v>7690</c:v>
                </c:pt>
                <c:pt idx="9">
                  <c:v>1896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48152"/>
        <c:axId val="535857560"/>
      </c:barChart>
      <c:catAx>
        <c:axId val="53584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7560"/>
        <c:crosses val="autoZero"/>
        <c:auto val="1"/>
        <c:lblAlgn val="ctr"/>
        <c:lblOffset val="100"/>
        <c:noMultiLvlLbl val="0"/>
      </c:catAx>
      <c:valAx>
        <c:axId val="535857560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48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95185664633539E-2"/>
                  <c:y val="-2.9878912194799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紙・パルプ</c:v>
                </c:pt>
                <c:pt idx="6">
                  <c:v>電気機械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75421</c:v>
                </c:pt>
                <c:pt idx="1">
                  <c:v>36386</c:v>
                </c:pt>
                <c:pt idx="2">
                  <c:v>34973</c:v>
                </c:pt>
                <c:pt idx="3">
                  <c:v>26042</c:v>
                </c:pt>
                <c:pt idx="4">
                  <c:v>22030</c:v>
                </c:pt>
                <c:pt idx="5">
                  <c:v>22020</c:v>
                </c:pt>
                <c:pt idx="6">
                  <c:v>19821</c:v>
                </c:pt>
                <c:pt idx="7">
                  <c:v>19773</c:v>
                </c:pt>
                <c:pt idx="8">
                  <c:v>17794</c:v>
                </c:pt>
                <c:pt idx="9">
                  <c:v>15916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25309441056169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7.4690663667040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75928323167528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650618882111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475928323167528E-3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23934309663056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紙・パルプ</c:v>
                </c:pt>
                <c:pt idx="6">
                  <c:v>電気機械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69815</c:v>
                </c:pt>
                <c:pt idx="1">
                  <c:v>36100</c:v>
                </c:pt>
                <c:pt idx="2">
                  <c:v>43039</c:v>
                </c:pt>
                <c:pt idx="3">
                  <c:v>25418</c:v>
                </c:pt>
                <c:pt idx="4">
                  <c:v>35881</c:v>
                </c:pt>
                <c:pt idx="5">
                  <c:v>14252</c:v>
                </c:pt>
                <c:pt idx="6">
                  <c:v>18721</c:v>
                </c:pt>
                <c:pt idx="7">
                  <c:v>24480</c:v>
                </c:pt>
                <c:pt idx="8">
                  <c:v>14584</c:v>
                </c:pt>
                <c:pt idx="9">
                  <c:v>14708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54032"/>
        <c:axId val="535848936"/>
      </c:barChart>
      <c:catAx>
        <c:axId val="53585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48936"/>
        <c:crosses val="autoZero"/>
        <c:auto val="1"/>
        <c:lblAlgn val="ctr"/>
        <c:lblOffset val="100"/>
        <c:noMultiLvlLbl val="0"/>
      </c:catAx>
      <c:valAx>
        <c:axId val="5358489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4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35504</c:v>
                </c:pt>
                <c:pt idx="1">
                  <c:v>8137</c:v>
                </c:pt>
                <c:pt idx="2">
                  <c:v>4391</c:v>
                </c:pt>
                <c:pt idx="3">
                  <c:v>2515</c:v>
                </c:pt>
                <c:pt idx="4">
                  <c:v>1629</c:v>
                </c:pt>
                <c:pt idx="5">
                  <c:v>1117</c:v>
                </c:pt>
                <c:pt idx="6">
                  <c:v>693</c:v>
                </c:pt>
                <c:pt idx="7">
                  <c:v>671</c:v>
                </c:pt>
                <c:pt idx="8">
                  <c:v>642</c:v>
                </c:pt>
                <c:pt idx="9">
                  <c:v>602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5949E-2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27745</c:v>
                </c:pt>
                <c:pt idx="1">
                  <c:v>3461</c:v>
                </c:pt>
                <c:pt idx="2">
                  <c:v>799</c:v>
                </c:pt>
                <c:pt idx="3">
                  <c:v>1086</c:v>
                </c:pt>
                <c:pt idx="4">
                  <c:v>1170</c:v>
                </c:pt>
                <c:pt idx="5">
                  <c:v>995</c:v>
                </c:pt>
                <c:pt idx="6">
                  <c:v>416</c:v>
                </c:pt>
                <c:pt idx="7">
                  <c:v>1477</c:v>
                </c:pt>
                <c:pt idx="8">
                  <c:v>1976</c:v>
                </c:pt>
                <c:pt idx="9">
                  <c:v>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54816"/>
        <c:axId val="535855208"/>
      </c:barChart>
      <c:catAx>
        <c:axId val="53585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35855208"/>
        <c:crosses val="autoZero"/>
        <c:auto val="1"/>
        <c:lblAlgn val="ctr"/>
        <c:lblOffset val="100"/>
        <c:noMultiLvlLbl val="0"/>
      </c:catAx>
      <c:valAx>
        <c:axId val="5358552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35854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7593582887700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31422</c:v>
                </c:pt>
                <c:pt idx="1">
                  <c:v>21228</c:v>
                </c:pt>
                <c:pt idx="2">
                  <c:v>16918</c:v>
                </c:pt>
                <c:pt idx="3">
                  <c:v>14418</c:v>
                </c:pt>
                <c:pt idx="4">
                  <c:v>8346</c:v>
                </c:pt>
                <c:pt idx="5">
                  <c:v>7900</c:v>
                </c:pt>
                <c:pt idx="6">
                  <c:v>5005</c:v>
                </c:pt>
                <c:pt idx="7">
                  <c:v>4952</c:v>
                </c:pt>
                <c:pt idx="8">
                  <c:v>4189</c:v>
                </c:pt>
                <c:pt idx="9">
                  <c:v>3637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2477718360071301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163038443723944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13390037475263E-3"/>
                  <c:y val="-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429646160540088E-3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7.8543915681492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30111</c:v>
                </c:pt>
                <c:pt idx="1">
                  <c:v>17278</c:v>
                </c:pt>
                <c:pt idx="2">
                  <c:v>16865</c:v>
                </c:pt>
                <c:pt idx="3">
                  <c:v>15322</c:v>
                </c:pt>
                <c:pt idx="4">
                  <c:v>7661</c:v>
                </c:pt>
                <c:pt idx="5">
                  <c:v>7387</c:v>
                </c:pt>
                <c:pt idx="6">
                  <c:v>3985</c:v>
                </c:pt>
                <c:pt idx="7">
                  <c:v>4319</c:v>
                </c:pt>
                <c:pt idx="8">
                  <c:v>5005</c:v>
                </c:pt>
                <c:pt idx="9">
                  <c:v>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46192"/>
        <c:axId val="535859128"/>
      </c:barChart>
      <c:catAx>
        <c:axId val="53584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9128"/>
        <c:crosses val="autoZero"/>
        <c:auto val="1"/>
        <c:lblAlgn val="ctr"/>
        <c:lblOffset val="100"/>
        <c:noMultiLvlLbl val="0"/>
      </c:catAx>
      <c:valAx>
        <c:axId val="5358591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46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6374619839188E-2"/>
                  <c:y val="-1.7806504133507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8303545390166E-2"/>
                  <c:y val="-7.1879517734081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1.063932516456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84051</c:v>
                </c:pt>
                <c:pt idx="1">
                  <c:v>27795</c:v>
                </c:pt>
                <c:pt idx="2">
                  <c:v>23655</c:v>
                </c:pt>
                <c:pt idx="3">
                  <c:v>23482</c:v>
                </c:pt>
                <c:pt idx="4">
                  <c:v>21378</c:v>
                </c:pt>
                <c:pt idx="5">
                  <c:v>19206</c:v>
                </c:pt>
                <c:pt idx="6">
                  <c:v>15678</c:v>
                </c:pt>
                <c:pt idx="7">
                  <c:v>13617</c:v>
                </c:pt>
                <c:pt idx="8">
                  <c:v>13271</c:v>
                </c:pt>
                <c:pt idx="9">
                  <c:v>9465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902901026260614E-3"/>
                  <c:y val="-3.641135767120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30417031139766E-5"/>
                  <c:y val="3.488146869341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6288519477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2.142911280474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紙・パルプ</c:v>
                </c:pt>
                <c:pt idx="8">
                  <c:v>その他の化学工業品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58798</c:v>
                </c:pt>
                <c:pt idx="1">
                  <c:v>27625</c:v>
                </c:pt>
                <c:pt idx="2">
                  <c:v>30339</c:v>
                </c:pt>
                <c:pt idx="3">
                  <c:v>20447</c:v>
                </c:pt>
                <c:pt idx="4">
                  <c:v>20079</c:v>
                </c:pt>
                <c:pt idx="5">
                  <c:v>16604</c:v>
                </c:pt>
                <c:pt idx="6">
                  <c:v>11306</c:v>
                </c:pt>
                <c:pt idx="7">
                  <c:v>11711</c:v>
                </c:pt>
                <c:pt idx="8">
                  <c:v>14809</c:v>
                </c:pt>
                <c:pt idx="9">
                  <c:v>9489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859912"/>
        <c:axId val="535861480"/>
      </c:barChart>
      <c:catAx>
        <c:axId val="535859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61480"/>
        <c:crosses val="autoZero"/>
        <c:auto val="1"/>
        <c:lblAlgn val="ctr"/>
        <c:lblOffset val="100"/>
        <c:noMultiLvlLbl val="0"/>
      </c:catAx>
      <c:valAx>
        <c:axId val="535861480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585991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858344"/>
        <c:axId val="535860304"/>
      </c:lineChart>
      <c:catAx>
        <c:axId val="535858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86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860304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8583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861088"/>
        <c:axId val="539267600"/>
      </c:lineChart>
      <c:catAx>
        <c:axId val="535861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67600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8610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66424"/>
        <c:axId val="539263288"/>
      </c:lineChart>
      <c:catAx>
        <c:axId val="539266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6328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64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64464"/>
        <c:axId val="539265248"/>
      </c:lineChart>
      <c:catAx>
        <c:axId val="53926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6524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446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63680"/>
        <c:axId val="539273872"/>
      </c:lineChart>
      <c:catAx>
        <c:axId val="53926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3872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36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9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150077</c:v>
                </c:pt>
                <c:pt idx="1">
                  <c:v>261268</c:v>
                </c:pt>
                <c:pt idx="2">
                  <c:v>311257</c:v>
                </c:pt>
                <c:pt idx="3">
                  <c:v>53941</c:v>
                </c:pt>
                <c:pt idx="4">
                  <c:v>322120</c:v>
                </c:pt>
                <c:pt idx="5">
                  <c:v>517112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58064</c:v>
                </c:pt>
                <c:pt idx="1">
                  <c:v>143722</c:v>
                </c:pt>
                <c:pt idx="2">
                  <c:v>176965</c:v>
                </c:pt>
                <c:pt idx="3">
                  <c:v>31347</c:v>
                </c:pt>
                <c:pt idx="4">
                  <c:v>91954</c:v>
                </c:pt>
                <c:pt idx="5">
                  <c:v>278260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0.72103525975180283</c:v>
                </c:pt>
                <c:pt idx="1">
                  <c:v>0.64512210178029084</c:v>
                </c:pt>
                <c:pt idx="2">
                  <c:v>0.6375316966461978</c:v>
                </c:pt>
                <c:pt idx="3">
                  <c:v>0.6324570865772442</c:v>
                </c:pt>
                <c:pt idx="4">
                  <c:v>0.77792858281369992</c:v>
                </c:pt>
                <c:pt idx="5">
                  <c:v>0.65015112425380828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123384"/>
        <c:axId val="397122208"/>
        <c:axId val="0"/>
      </c:bar3DChart>
      <c:catAx>
        <c:axId val="39712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7122208"/>
        <c:crosses val="autoZero"/>
        <c:auto val="1"/>
        <c:lblAlgn val="ctr"/>
        <c:lblOffset val="100"/>
        <c:noMultiLvlLbl val="0"/>
      </c:catAx>
      <c:valAx>
        <c:axId val="39712220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1233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2304"/>
        <c:axId val="539268384"/>
      </c:lineChart>
      <c:catAx>
        <c:axId val="53927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6838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23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69168"/>
        <c:axId val="539275440"/>
      </c:lineChart>
      <c:catAx>
        <c:axId val="539269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544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916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69952"/>
        <c:axId val="539268776"/>
      </c:lineChart>
      <c:catAx>
        <c:axId val="539269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8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6877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995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4264"/>
        <c:axId val="539271912"/>
      </c:lineChart>
      <c:catAx>
        <c:axId val="539274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191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42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0344"/>
        <c:axId val="539264072"/>
      </c:lineChart>
      <c:catAx>
        <c:axId val="539270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4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64072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03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66032"/>
        <c:axId val="539275048"/>
      </c:lineChart>
      <c:catAx>
        <c:axId val="53926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5048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6603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4656"/>
        <c:axId val="539273480"/>
      </c:lineChart>
      <c:catAx>
        <c:axId val="53927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3480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465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8968"/>
        <c:axId val="539275832"/>
      </c:lineChart>
      <c:catAx>
        <c:axId val="539278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5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583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89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7008"/>
        <c:axId val="539278576"/>
      </c:lineChart>
      <c:catAx>
        <c:axId val="53927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85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7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278184"/>
        <c:axId val="539277792"/>
      </c:lineChart>
      <c:catAx>
        <c:axId val="539278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27779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92781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24168"/>
        <c:axId val="397124952"/>
      </c:lineChart>
      <c:catAx>
        <c:axId val="3971241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97124952"/>
        <c:crosses val="autoZero"/>
        <c:auto val="1"/>
        <c:lblAlgn val="ctr"/>
        <c:lblOffset val="100"/>
        <c:tickLblSkip val="1"/>
        <c:noMultiLvlLbl val="0"/>
      </c:catAx>
      <c:valAx>
        <c:axId val="397124952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39712416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56456"/>
        <c:axId val="540747048"/>
      </c:lineChart>
      <c:catAx>
        <c:axId val="540756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4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47048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64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54888"/>
        <c:axId val="540750576"/>
      </c:lineChart>
      <c:catAx>
        <c:axId val="540754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50576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48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51360"/>
        <c:axId val="540754104"/>
      </c:lineChart>
      <c:catAx>
        <c:axId val="54075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4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541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13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08456097485921E-2"/>
                  <c:y val="5.73696145124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58024"/>
        <c:axId val="540749008"/>
      </c:lineChart>
      <c:catAx>
        <c:axId val="540758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4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49008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80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49792"/>
        <c:axId val="540746264"/>
      </c:lineChart>
      <c:catAx>
        <c:axId val="540749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46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46264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497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48224"/>
        <c:axId val="540750184"/>
      </c:lineChart>
      <c:catAx>
        <c:axId val="540748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5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50184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07482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27696"/>
        <c:axId val="397128480"/>
      </c:lineChart>
      <c:catAx>
        <c:axId val="3971276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97128480"/>
        <c:crosses val="autoZero"/>
        <c:auto val="1"/>
        <c:lblAlgn val="ctr"/>
        <c:lblOffset val="100"/>
        <c:noMultiLvlLbl val="0"/>
      </c:catAx>
      <c:valAx>
        <c:axId val="397128480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712769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133184"/>
        <c:axId val="397132792"/>
      </c:lineChart>
      <c:catAx>
        <c:axId val="39713318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97132792"/>
        <c:crosses val="autoZero"/>
        <c:auto val="1"/>
        <c:lblAlgn val="ctr"/>
        <c:lblOffset val="100"/>
        <c:noMultiLvlLbl val="0"/>
      </c:catAx>
      <c:valAx>
        <c:axId val="397132792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71331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9176984287383E-3"/>
                  <c:y val="-1.4430014430014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8.657781413686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39811338415747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100750</c:v>
                </c:pt>
                <c:pt idx="1">
                  <c:v>97473</c:v>
                </c:pt>
                <c:pt idx="2">
                  <c:v>96339</c:v>
                </c:pt>
                <c:pt idx="3">
                  <c:v>94443</c:v>
                </c:pt>
                <c:pt idx="4">
                  <c:v>54417</c:v>
                </c:pt>
                <c:pt idx="5">
                  <c:v>47897</c:v>
                </c:pt>
                <c:pt idx="6">
                  <c:v>47234</c:v>
                </c:pt>
                <c:pt idx="7">
                  <c:v>30940</c:v>
                </c:pt>
                <c:pt idx="8">
                  <c:v>30910</c:v>
                </c:pt>
                <c:pt idx="9">
                  <c:v>30615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-1.15444660326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24588492143691E-3"/>
                  <c:y val="-2.8860028860029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4917698428673E-3"/>
                  <c:y val="-8.6584631466521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917698428673E-3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49176984288037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849176984287383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54753095286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120720</c:v>
                </c:pt>
                <c:pt idx="1">
                  <c:v>64481</c:v>
                </c:pt>
                <c:pt idx="2">
                  <c:v>102039</c:v>
                </c:pt>
                <c:pt idx="3">
                  <c:v>66557</c:v>
                </c:pt>
                <c:pt idx="4">
                  <c:v>53169</c:v>
                </c:pt>
                <c:pt idx="5">
                  <c:v>61294</c:v>
                </c:pt>
                <c:pt idx="6">
                  <c:v>44583</c:v>
                </c:pt>
                <c:pt idx="7">
                  <c:v>30354</c:v>
                </c:pt>
                <c:pt idx="8">
                  <c:v>25549</c:v>
                </c:pt>
                <c:pt idx="9">
                  <c:v>35146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397126128"/>
        <c:axId val="397126520"/>
      </c:barChart>
      <c:catAx>
        <c:axId val="39712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126520"/>
        <c:crosses val="autoZero"/>
        <c:auto val="1"/>
        <c:lblAlgn val="ctr"/>
        <c:lblOffset val="100"/>
        <c:noMultiLvlLbl val="0"/>
      </c:catAx>
      <c:valAx>
        <c:axId val="397126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12612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7677800958640854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6528942429204896"/>
                  <c:y val="-0.113211009174311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2.7406061421809454E-2"/>
                  <c:y val="-9.5932962508126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6.0963875242090487E-2"/>
                  <c:y val="-2.49449782079992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100750</c:v>
                </c:pt>
                <c:pt idx="1">
                  <c:v>97473</c:v>
                </c:pt>
                <c:pt idx="2">
                  <c:v>96339</c:v>
                </c:pt>
                <c:pt idx="3">
                  <c:v>94443</c:v>
                </c:pt>
                <c:pt idx="4">
                  <c:v>54417</c:v>
                </c:pt>
                <c:pt idx="5">
                  <c:v>47897</c:v>
                </c:pt>
                <c:pt idx="6">
                  <c:v>47234</c:v>
                </c:pt>
                <c:pt idx="7">
                  <c:v>30940</c:v>
                </c:pt>
                <c:pt idx="8">
                  <c:v>30910</c:v>
                </c:pt>
                <c:pt idx="9">
                  <c:v>30615</c:v>
                </c:pt>
                <c:pt idx="10">
                  <c:v>158914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100750</c:v>
                </c:pt>
                <c:pt idx="1">
                  <c:v>97473</c:v>
                </c:pt>
                <c:pt idx="2">
                  <c:v>96339</c:v>
                </c:pt>
                <c:pt idx="3">
                  <c:v>94443</c:v>
                </c:pt>
                <c:pt idx="4">
                  <c:v>54417</c:v>
                </c:pt>
                <c:pt idx="5">
                  <c:v>47897</c:v>
                </c:pt>
                <c:pt idx="6">
                  <c:v>47234</c:v>
                </c:pt>
                <c:pt idx="7">
                  <c:v>30940</c:v>
                </c:pt>
                <c:pt idx="8">
                  <c:v>30910</c:v>
                </c:pt>
                <c:pt idx="9">
                  <c:v>30615</c:v>
                </c:pt>
                <c:pt idx="10">
                  <c:v>158914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486933408133143"/>
                  <c:y val="-0.12163960539415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2312916992246263E-2"/>
                  <c:y val="-7.3616556551120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7.5049855409295152E-2"/>
                  <c:y val="-0.1084029323920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09318587085011"/>
                  <c:y val="-8.5558994780824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053862541991412"/>
                  <c:y val="-7.2904093884816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3.7831339784816974E-2"/>
                  <c:y val="5.732042115425226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3.65390533079916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120720</c:v>
                </c:pt>
                <c:pt idx="1">
                  <c:v>64481</c:v>
                </c:pt>
                <c:pt idx="2">
                  <c:v>102039</c:v>
                </c:pt>
                <c:pt idx="3">
                  <c:v>66557</c:v>
                </c:pt>
                <c:pt idx="4">
                  <c:v>53169</c:v>
                </c:pt>
                <c:pt idx="5">
                  <c:v>61294</c:v>
                </c:pt>
                <c:pt idx="6">
                  <c:v>44583</c:v>
                </c:pt>
                <c:pt idx="7">
                  <c:v>30354</c:v>
                </c:pt>
                <c:pt idx="8">
                  <c:v>25549</c:v>
                </c:pt>
                <c:pt idx="9">
                  <c:v>35146</c:v>
                </c:pt>
                <c:pt idx="10" formatCode="#,##0_);[Red]\(#,##0\)">
                  <c:v>166516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51" t="s">
        <v>162</v>
      </c>
      <c r="B2" s="552"/>
      <c r="C2" s="552"/>
      <c r="D2" s="552"/>
      <c r="E2" s="552"/>
      <c r="F2" s="552"/>
      <c r="G2" s="552"/>
      <c r="H2" s="553"/>
    </row>
    <row r="3" spans="1:8" ht="30" customHeight="1">
      <c r="A3" s="554"/>
      <c r="B3" s="552"/>
      <c r="C3" s="552"/>
      <c r="D3" s="552"/>
      <c r="E3" s="552"/>
      <c r="F3" s="552"/>
      <c r="G3" s="552"/>
      <c r="H3" s="553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163</v>
      </c>
      <c r="C6" s="329"/>
      <c r="D6" s="330" t="s">
        <v>164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165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166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167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2">
        <v>4</v>
      </c>
      <c r="C13" s="334"/>
      <c r="D13" s="331" t="s">
        <v>168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169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170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171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172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173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174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175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176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177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178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179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105</v>
      </c>
      <c r="E35" s="359" t="s">
        <v>180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181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182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5" t="s">
        <v>183</v>
      </c>
      <c r="B42" s="556"/>
      <c r="C42" s="556"/>
      <c r="D42" s="556"/>
      <c r="E42" s="556"/>
      <c r="F42" s="556"/>
      <c r="G42" s="556"/>
      <c r="H42" s="557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I50" sqref="I50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4"/>
      <c r="B1" s="575"/>
      <c r="C1" s="575"/>
      <c r="D1" s="575"/>
      <c r="E1" s="575"/>
      <c r="F1" s="575"/>
      <c r="G1" s="575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19792</v>
      </c>
      <c r="D22" s="9">
        <v>22942</v>
      </c>
      <c r="E22" s="109">
        <v>98.7</v>
      </c>
      <c r="F22" s="41">
        <f>SUM(C22/D22*100)</f>
        <v>86.269723650945863</v>
      </c>
      <c r="G22" s="96"/>
    </row>
    <row r="23" spans="1:9">
      <c r="A23" s="95">
        <v>2</v>
      </c>
      <c r="B23" s="7" t="s">
        <v>108</v>
      </c>
      <c r="C23" s="9">
        <v>13689</v>
      </c>
      <c r="D23" s="9">
        <v>18104</v>
      </c>
      <c r="E23" s="109">
        <v>81.099999999999994</v>
      </c>
      <c r="F23" s="41">
        <f>SUM(C23/D23*100)</f>
        <v>75.613124171453833</v>
      </c>
      <c r="G23" s="96"/>
    </row>
    <row r="24" spans="1:9">
      <c r="A24" s="95">
        <v>3</v>
      </c>
      <c r="B24" s="7" t="s">
        <v>153</v>
      </c>
      <c r="C24" s="9">
        <v>10246</v>
      </c>
      <c r="D24" s="9">
        <v>12011</v>
      </c>
      <c r="E24" s="109">
        <v>95.7</v>
      </c>
      <c r="F24" s="41">
        <f t="shared" ref="F24:F32" si="0">SUM(C24/D24*100)</f>
        <v>85.30513695778869</v>
      </c>
      <c r="G24" s="96"/>
    </row>
    <row r="25" spans="1:9">
      <c r="A25" s="95">
        <v>4</v>
      </c>
      <c r="B25" s="7" t="s">
        <v>214</v>
      </c>
      <c r="C25" s="9">
        <v>6743</v>
      </c>
      <c r="D25" s="9">
        <v>4285</v>
      </c>
      <c r="E25" s="109">
        <v>95.4</v>
      </c>
      <c r="F25" s="41">
        <f t="shared" si="0"/>
        <v>157.36289381563594</v>
      </c>
      <c r="G25" s="96"/>
    </row>
    <row r="26" spans="1:9" ht="13.5" customHeight="1">
      <c r="A26" s="95">
        <v>5</v>
      </c>
      <c r="B26" s="7" t="s">
        <v>115</v>
      </c>
      <c r="C26" s="9">
        <v>6127</v>
      </c>
      <c r="D26" s="6">
        <v>5207</v>
      </c>
      <c r="E26" s="109">
        <v>102.9</v>
      </c>
      <c r="F26" s="41">
        <f t="shared" si="0"/>
        <v>117.66852314192433</v>
      </c>
      <c r="G26" s="96"/>
    </row>
    <row r="27" spans="1:9" ht="13.5" customHeight="1">
      <c r="A27" s="95">
        <v>6</v>
      </c>
      <c r="B27" s="7" t="s">
        <v>116</v>
      </c>
      <c r="C27" s="9">
        <v>4723</v>
      </c>
      <c r="D27" s="9">
        <v>4163</v>
      </c>
      <c r="E27" s="109">
        <v>103.2</v>
      </c>
      <c r="F27" s="41">
        <f t="shared" si="0"/>
        <v>113.45183761710305</v>
      </c>
      <c r="G27" s="96"/>
    </row>
    <row r="28" spans="1:9" ht="13.5" customHeight="1">
      <c r="A28" s="95">
        <v>7</v>
      </c>
      <c r="B28" s="7" t="s">
        <v>106</v>
      </c>
      <c r="C28" s="101">
        <v>4012</v>
      </c>
      <c r="D28" s="101">
        <v>4551</v>
      </c>
      <c r="E28" s="109">
        <v>95.6</v>
      </c>
      <c r="F28" s="41">
        <f t="shared" si="0"/>
        <v>88.156449132058896</v>
      </c>
      <c r="G28" s="96"/>
    </row>
    <row r="29" spans="1:9" ht="13.5" customHeight="1">
      <c r="A29" s="95">
        <v>8</v>
      </c>
      <c r="B29" s="7" t="s">
        <v>109</v>
      </c>
      <c r="C29" s="101">
        <v>3628</v>
      </c>
      <c r="D29" s="101">
        <v>2849</v>
      </c>
      <c r="E29" s="109">
        <v>88.6</v>
      </c>
      <c r="F29" s="41">
        <f t="shared" si="0"/>
        <v>127.34292734292734</v>
      </c>
      <c r="G29" s="96"/>
    </row>
    <row r="30" spans="1:9" ht="13.5" customHeight="1">
      <c r="A30" s="95">
        <v>9</v>
      </c>
      <c r="B30" s="7" t="s">
        <v>88</v>
      </c>
      <c r="C30" s="101">
        <v>3088</v>
      </c>
      <c r="D30" s="101">
        <v>3100</v>
      </c>
      <c r="E30" s="109">
        <v>98.3</v>
      </c>
      <c r="F30" s="41">
        <f t="shared" si="0"/>
        <v>99.612903225806448</v>
      </c>
      <c r="G30" s="96"/>
    </row>
    <row r="31" spans="1:9" ht="13.5" customHeight="1" thickBot="1">
      <c r="A31" s="97">
        <v>10</v>
      </c>
      <c r="B31" s="7" t="s">
        <v>87</v>
      </c>
      <c r="C31" s="98">
        <v>2807</v>
      </c>
      <c r="D31" s="98">
        <v>2885</v>
      </c>
      <c r="E31" s="110">
        <v>83.5</v>
      </c>
      <c r="F31" s="41">
        <f t="shared" si="0"/>
        <v>97.296360485268636</v>
      </c>
      <c r="G31" s="99"/>
    </row>
    <row r="32" spans="1:9" ht="13.5" customHeight="1" thickBot="1">
      <c r="A32" s="80"/>
      <c r="B32" s="81" t="s">
        <v>59</v>
      </c>
      <c r="C32" s="82">
        <v>88126</v>
      </c>
      <c r="D32" s="82">
        <v>93483</v>
      </c>
      <c r="E32" s="83">
        <v>94.5</v>
      </c>
      <c r="F32" s="107">
        <f t="shared" si="0"/>
        <v>94.269546334627691</v>
      </c>
      <c r="G32" s="121">
        <v>84.7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117675</v>
      </c>
      <c r="D54" s="9">
        <v>109955</v>
      </c>
      <c r="E54" s="41">
        <v>95.3</v>
      </c>
      <c r="F54" s="41">
        <f t="shared" ref="F54:F64" si="1">SUM(C54/D54*100)</f>
        <v>107.02105406757309</v>
      </c>
      <c r="G54" s="96"/>
      <c r="K54" s="325"/>
    </row>
    <row r="55" spans="1:11">
      <c r="A55" s="95">
        <v>2</v>
      </c>
      <c r="B55" s="302" t="s">
        <v>110</v>
      </c>
      <c r="C55" s="9">
        <v>21702</v>
      </c>
      <c r="D55" s="9">
        <v>14644</v>
      </c>
      <c r="E55" s="41">
        <v>95.9</v>
      </c>
      <c r="F55" s="41">
        <f t="shared" si="1"/>
        <v>148.19721387599017</v>
      </c>
      <c r="G55" s="96"/>
    </row>
    <row r="56" spans="1:11">
      <c r="A56" s="95">
        <v>3</v>
      </c>
      <c r="B56" s="302" t="s">
        <v>116</v>
      </c>
      <c r="C56" s="9">
        <v>20940</v>
      </c>
      <c r="D56" s="9">
        <v>22145</v>
      </c>
      <c r="E56" s="41">
        <v>110.7</v>
      </c>
      <c r="F56" s="41">
        <f t="shared" si="1"/>
        <v>94.558591104086702</v>
      </c>
      <c r="G56" s="96"/>
    </row>
    <row r="57" spans="1:11">
      <c r="A57" s="95">
        <v>4</v>
      </c>
      <c r="B57" s="302" t="s">
        <v>108</v>
      </c>
      <c r="C57" s="9">
        <v>15448</v>
      </c>
      <c r="D57" s="9">
        <v>12300</v>
      </c>
      <c r="E57" s="461">
        <v>94.4</v>
      </c>
      <c r="F57" s="41">
        <f t="shared" si="1"/>
        <v>125.59349593495935</v>
      </c>
      <c r="G57" s="96"/>
    </row>
    <row r="58" spans="1:11">
      <c r="A58" s="95">
        <v>5</v>
      </c>
      <c r="B58" s="302" t="s">
        <v>87</v>
      </c>
      <c r="C58" s="9">
        <v>13135</v>
      </c>
      <c r="D58" s="9">
        <v>11699</v>
      </c>
      <c r="E58" s="41">
        <v>99.3</v>
      </c>
      <c r="F58" s="230">
        <f t="shared" si="1"/>
        <v>112.27455338063082</v>
      </c>
      <c r="G58" s="96"/>
    </row>
    <row r="59" spans="1:11">
      <c r="A59" s="95">
        <v>6</v>
      </c>
      <c r="B59" s="302" t="s">
        <v>115</v>
      </c>
      <c r="C59" s="9">
        <v>11307</v>
      </c>
      <c r="D59" s="9">
        <v>12263</v>
      </c>
      <c r="E59" s="41">
        <v>96.4</v>
      </c>
      <c r="F59" s="41">
        <f t="shared" si="1"/>
        <v>92.204191470276442</v>
      </c>
      <c r="G59" s="96"/>
    </row>
    <row r="60" spans="1:11">
      <c r="A60" s="95">
        <v>7</v>
      </c>
      <c r="B60" s="302" t="s">
        <v>109</v>
      </c>
      <c r="C60" s="9">
        <v>9884</v>
      </c>
      <c r="D60" s="9">
        <v>11435</v>
      </c>
      <c r="E60" s="142">
        <v>99.2</v>
      </c>
      <c r="F60" s="41">
        <f t="shared" si="1"/>
        <v>86.436379536510714</v>
      </c>
      <c r="G60" s="96"/>
    </row>
    <row r="61" spans="1:11">
      <c r="A61" s="95">
        <v>8</v>
      </c>
      <c r="B61" s="302" t="s">
        <v>88</v>
      </c>
      <c r="C61" s="9">
        <v>9714</v>
      </c>
      <c r="D61" s="9">
        <v>13452</v>
      </c>
      <c r="E61" s="41">
        <v>96.4</v>
      </c>
      <c r="F61" s="41">
        <f t="shared" si="1"/>
        <v>72.212310437109721</v>
      </c>
      <c r="G61" s="96"/>
    </row>
    <row r="62" spans="1:11">
      <c r="A62" s="95">
        <v>9</v>
      </c>
      <c r="B62" s="302" t="s">
        <v>161</v>
      </c>
      <c r="C62" s="9">
        <v>7294</v>
      </c>
      <c r="D62" s="9">
        <v>7690</v>
      </c>
      <c r="E62" s="41">
        <v>91.9</v>
      </c>
      <c r="F62" s="41">
        <f t="shared" si="1"/>
        <v>94.850455136540972</v>
      </c>
      <c r="G62" s="96"/>
    </row>
    <row r="63" spans="1:11" ht="14.25" thickBot="1">
      <c r="A63" s="100">
        <v>10</v>
      </c>
      <c r="B63" s="302" t="s">
        <v>235</v>
      </c>
      <c r="C63" s="101">
        <v>3318</v>
      </c>
      <c r="D63" s="101">
        <v>1896</v>
      </c>
      <c r="E63" s="102">
        <v>93.6</v>
      </c>
      <c r="F63" s="41">
        <f t="shared" si="1"/>
        <v>175</v>
      </c>
      <c r="G63" s="104"/>
      <c r="H63" s="21"/>
    </row>
    <row r="64" spans="1:11" ht="14.25" thickBot="1">
      <c r="A64" s="80"/>
      <c r="B64" s="105" t="s">
        <v>62</v>
      </c>
      <c r="C64" s="106">
        <v>240598</v>
      </c>
      <c r="D64" s="106">
        <v>230657</v>
      </c>
      <c r="E64" s="107">
        <v>95.7</v>
      </c>
      <c r="F64" s="298">
        <f t="shared" si="1"/>
        <v>104.30986269655808</v>
      </c>
      <c r="G64" s="121">
        <v>52.7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I22" sqref="I2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75421</v>
      </c>
      <c r="D22" s="9">
        <v>69815</v>
      </c>
      <c r="E22" s="41">
        <v>105.9</v>
      </c>
      <c r="F22" s="41">
        <f>SUM(C22/D22*100)</f>
        <v>108.02979302442168</v>
      </c>
      <c r="G22" s="96"/>
    </row>
    <row r="23" spans="1:11">
      <c r="A23" s="28">
        <v>2</v>
      </c>
      <c r="B23" s="302" t="s">
        <v>106</v>
      </c>
      <c r="C23" s="9">
        <v>36386</v>
      </c>
      <c r="D23" s="9">
        <v>36100</v>
      </c>
      <c r="E23" s="41">
        <v>96.5</v>
      </c>
      <c r="F23" s="41">
        <f t="shared" ref="F23:F32" si="0">SUM(C23/D23*100)</f>
        <v>100.79224376731301</v>
      </c>
      <c r="G23" s="96"/>
    </row>
    <row r="24" spans="1:11" ht="13.5" customHeight="1">
      <c r="A24" s="28">
        <v>3</v>
      </c>
      <c r="B24" s="302" t="s">
        <v>215</v>
      </c>
      <c r="C24" s="9">
        <v>34973</v>
      </c>
      <c r="D24" s="9">
        <v>43039</v>
      </c>
      <c r="E24" s="66">
        <v>81.2</v>
      </c>
      <c r="F24" s="41">
        <f t="shared" si="0"/>
        <v>81.258858244847701</v>
      </c>
      <c r="G24" s="96"/>
    </row>
    <row r="25" spans="1:11">
      <c r="A25" s="28">
        <v>4</v>
      </c>
      <c r="B25" s="302" t="s">
        <v>116</v>
      </c>
      <c r="C25" s="9">
        <v>26042</v>
      </c>
      <c r="D25" s="9">
        <v>25418</v>
      </c>
      <c r="E25" s="41">
        <v>99.9</v>
      </c>
      <c r="F25" s="41">
        <f t="shared" si="0"/>
        <v>102.45495318278385</v>
      </c>
      <c r="G25" s="96"/>
    </row>
    <row r="26" spans="1:11">
      <c r="A26" s="28">
        <v>5</v>
      </c>
      <c r="B26" s="302" t="s">
        <v>228</v>
      </c>
      <c r="C26" s="9">
        <v>22030</v>
      </c>
      <c r="D26" s="9">
        <v>35881</v>
      </c>
      <c r="E26" s="41">
        <v>84.6</v>
      </c>
      <c r="F26" s="41">
        <f t="shared" si="0"/>
        <v>61.397396951032576</v>
      </c>
      <c r="G26" s="96"/>
    </row>
    <row r="27" spans="1:11" ht="13.5" customHeight="1">
      <c r="A27" s="28">
        <v>6</v>
      </c>
      <c r="B27" s="302" t="s">
        <v>85</v>
      </c>
      <c r="C27" s="9">
        <v>22020</v>
      </c>
      <c r="D27" s="9">
        <v>14252</v>
      </c>
      <c r="E27" s="41">
        <v>116.2</v>
      </c>
      <c r="F27" s="41">
        <f t="shared" si="0"/>
        <v>154.50463092899241</v>
      </c>
      <c r="G27" s="96"/>
      <c r="K27" t="s">
        <v>197</v>
      </c>
    </row>
    <row r="28" spans="1:11" ht="13.5" customHeight="1">
      <c r="A28" s="28">
        <v>7</v>
      </c>
      <c r="B28" s="302" t="s">
        <v>88</v>
      </c>
      <c r="C28" s="9">
        <v>19821</v>
      </c>
      <c r="D28" s="9">
        <v>18721</v>
      </c>
      <c r="E28" s="451">
        <v>103.2</v>
      </c>
      <c r="F28" s="230">
        <f t="shared" si="0"/>
        <v>105.87575450029378</v>
      </c>
      <c r="G28" s="96"/>
    </row>
    <row r="29" spans="1:11">
      <c r="A29" s="28">
        <v>8</v>
      </c>
      <c r="B29" s="302" t="s">
        <v>154</v>
      </c>
      <c r="C29" s="9">
        <v>19773</v>
      </c>
      <c r="D29" s="9">
        <v>24480</v>
      </c>
      <c r="E29" s="41">
        <v>97.5</v>
      </c>
      <c r="F29" s="41">
        <f t="shared" si="0"/>
        <v>80.77205882352942</v>
      </c>
      <c r="G29" s="96"/>
    </row>
    <row r="30" spans="1:11">
      <c r="A30" s="28">
        <v>9</v>
      </c>
      <c r="B30" s="302" t="s">
        <v>110</v>
      </c>
      <c r="C30" s="9">
        <v>17794</v>
      </c>
      <c r="D30" s="9">
        <v>14584</v>
      </c>
      <c r="E30" s="41">
        <v>89.9</v>
      </c>
      <c r="F30" s="230">
        <f t="shared" si="0"/>
        <v>122.01042238069118</v>
      </c>
      <c r="G30" s="96"/>
    </row>
    <row r="31" spans="1:11" ht="14.25" thickBot="1">
      <c r="A31" s="108">
        <v>10</v>
      </c>
      <c r="B31" s="302" t="s">
        <v>87</v>
      </c>
      <c r="C31" s="101">
        <v>15916</v>
      </c>
      <c r="D31" s="101">
        <v>14708</v>
      </c>
      <c r="E31" s="102">
        <v>101.6</v>
      </c>
      <c r="F31" s="102">
        <f t="shared" si="0"/>
        <v>108.21321729670927</v>
      </c>
      <c r="G31" s="104"/>
    </row>
    <row r="32" spans="1:11" ht="14.25" thickBot="1">
      <c r="A32" s="80"/>
      <c r="B32" s="81" t="s">
        <v>64</v>
      </c>
      <c r="C32" s="82">
        <v>381490</v>
      </c>
      <c r="D32" s="82">
        <v>383711</v>
      </c>
      <c r="E32" s="85">
        <v>97</v>
      </c>
      <c r="F32" s="107">
        <f t="shared" si="0"/>
        <v>99.42117896020703</v>
      </c>
      <c r="G32" s="121">
        <v>45.6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29" t="s">
        <v>88</v>
      </c>
      <c r="C54" s="9">
        <v>35504</v>
      </c>
      <c r="D54" s="9">
        <v>27745</v>
      </c>
      <c r="E54" s="109">
        <v>98.7</v>
      </c>
      <c r="F54" s="41">
        <f>SUM(C54/D54*100)</f>
        <v>127.96539917102182</v>
      </c>
      <c r="G54" s="96"/>
    </row>
    <row r="55" spans="1:8">
      <c r="A55" s="95">
        <v>2</v>
      </c>
      <c r="B55" s="7" t="s">
        <v>85</v>
      </c>
      <c r="C55" s="9">
        <v>8137</v>
      </c>
      <c r="D55" s="9">
        <v>3461</v>
      </c>
      <c r="E55" s="109">
        <v>82.2</v>
      </c>
      <c r="F55" s="41">
        <f t="shared" ref="F55:F64" si="1">SUM(C55/D55*100)</f>
        <v>235.10546084946546</v>
      </c>
      <c r="G55" s="96"/>
    </row>
    <row r="56" spans="1:8">
      <c r="A56" s="95">
        <v>3</v>
      </c>
      <c r="B56" s="302" t="s">
        <v>108</v>
      </c>
      <c r="C56" s="9">
        <v>4391</v>
      </c>
      <c r="D56" s="9">
        <v>799</v>
      </c>
      <c r="E56" s="109">
        <v>184.1</v>
      </c>
      <c r="F56" s="41">
        <f t="shared" si="1"/>
        <v>549.56195244055073</v>
      </c>
      <c r="G56" s="96"/>
    </row>
    <row r="57" spans="1:8">
      <c r="A57" s="95">
        <v>4</v>
      </c>
      <c r="B57" s="302" t="s">
        <v>114</v>
      </c>
      <c r="C57" s="9">
        <v>2515</v>
      </c>
      <c r="D57" s="9">
        <v>1086</v>
      </c>
      <c r="E57" s="109">
        <v>99.2</v>
      </c>
      <c r="F57" s="41">
        <f t="shared" si="1"/>
        <v>231.58379373848987</v>
      </c>
      <c r="G57" s="96"/>
      <c r="H57" s="63"/>
    </row>
    <row r="58" spans="1:8">
      <c r="A58" s="95">
        <v>5</v>
      </c>
      <c r="B58" s="302" t="s">
        <v>154</v>
      </c>
      <c r="C58" s="9">
        <v>1629</v>
      </c>
      <c r="D58" s="9">
        <v>1170</v>
      </c>
      <c r="E58" s="70">
        <v>119.1</v>
      </c>
      <c r="F58" s="41">
        <f t="shared" si="1"/>
        <v>139.23076923076923</v>
      </c>
      <c r="G58" s="96"/>
    </row>
    <row r="59" spans="1:8">
      <c r="A59" s="95">
        <v>6</v>
      </c>
      <c r="B59" s="302" t="s">
        <v>106</v>
      </c>
      <c r="C59" s="9">
        <v>1117</v>
      </c>
      <c r="D59" s="9">
        <v>995</v>
      </c>
      <c r="E59" s="109">
        <v>102</v>
      </c>
      <c r="F59" s="41">
        <f t="shared" si="1"/>
        <v>112.26130653266331</v>
      </c>
      <c r="G59" s="96"/>
    </row>
    <row r="60" spans="1:8">
      <c r="A60" s="95">
        <v>7</v>
      </c>
      <c r="B60" s="302" t="s">
        <v>214</v>
      </c>
      <c r="C60" s="9">
        <v>693</v>
      </c>
      <c r="D60" s="9">
        <v>416</v>
      </c>
      <c r="E60" s="109">
        <v>105</v>
      </c>
      <c r="F60" s="41">
        <f t="shared" si="1"/>
        <v>166.58653846153845</v>
      </c>
      <c r="G60" s="96"/>
    </row>
    <row r="61" spans="1:8">
      <c r="A61" s="95">
        <v>8</v>
      </c>
      <c r="B61" s="302" t="s">
        <v>116</v>
      </c>
      <c r="C61" s="9">
        <v>671</v>
      </c>
      <c r="D61" s="9">
        <v>1477</v>
      </c>
      <c r="E61" s="109">
        <v>110.2</v>
      </c>
      <c r="F61" s="41">
        <f t="shared" si="1"/>
        <v>45.429925524712253</v>
      </c>
      <c r="G61" s="96"/>
    </row>
    <row r="62" spans="1:8">
      <c r="A62" s="95">
        <v>9</v>
      </c>
      <c r="B62" s="302" t="s">
        <v>115</v>
      </c>
      <c r="C62" s="9">
        <v>642</v>
      </c>
      <c r="D62" s="9">
        <v>1976</v>
      </c>
      <c r="E62" s="109">
        <v>87.8</v>
      </c>
      <c r="F62" s="230">
        <f t="shared" si="1"/>
        <v>32.48987854251012</v>
      </c>
      <c r="G62" s="96"/>
    </row>
    <row r="63" spans="1:8" ht="14.25" thickBot="1">
      <c r="A63" s="97">
        <v>10</v>
      </c>
      <c r="B63" s="302" t="s">
        <v>109</v>
      </c>
      <c r="C63" s="98">
        <v>602</v>
      </c>
      <c r="D63" s="98">
        <v>515</v>
      </c>
      <c r="E63" s="110">
        <v>103.3</v>
      </c>
      <c r="F63" s="41">
        <f t="shared" si="1"/>
        <v>116.89320388349516</v>
      </c>
      <c r="G63" s="99"/>
    </row>
    <row r="64" spans="1:8" ht="14.25" thickBot="1">
      <c r="A64" s="80"/>
      <c r="B64" s="81" t="s">
        <v>60</v>
      </c>
      <c r="C64" s="82">
        <v>57640</v>
      </c>
      <c r="D64" s="82">
        <v>41584</v>
      </c>
      <c r="E64" s="83">
        <v>100.3</v>
      </c>
      <c r="F64" s="107">
        <f t="shared" si="1"/>
        <v>138.61100423239708</v>
      </c>
      <c r="G64" s="121">
        <v>127.5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J59" sqref="J5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221</v>
      </c>
      <c r="D20" s="74" t="s">
        <v>208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116</v>
      </c>
      <c r="C21" s="9">
        <v>31422</v>
      </c>
      <c r="D21" s="9">
        <v>30111</v>
      </c>
      <c r="E21" s="109">
        <v>83.5</v>
      </c>
      <c r="F21" s="41">
        <f t="shared" ref="F21:F31" si="0">SUM(C21/D21*100)</f>
        <v>104.35389060476238</v>
      </c>
      <c r="G21" s="96"/>
    </row>
    <row r="22" spans="1:7">
      <c r="A22" s="95">
        <v>2</v>
      </c>
      <c r="B22" s="302" t="s">
        <v>108</v>
      </c>
      <c r="C22" s="9">
        <v>21228</v>
      </c>
      <c r="D22" s="9">
        <v>17278</v>
      </c>
      <c r="E22" s="109">
        <v>117.2</v>
      </c>
      <c r="F22" s="41">
        <f t="shared" si="0"/>
        <v>122.8614422965621</v>
      </c>
      <c r="G22" s="96"/>
    </row>
    <row r="23" spans="1:7" ht="13.5" customHeight="1">
      <c r="A23" s="95">
        <v>3</v>
      </c>
      <c r="B23" s="302" t="s">
        <v>188</v>
      </c>
      <c r="C23" s="9">
        <v>16918</v>
      </c>
      <c r="D23" s="9">
        <v>16865</v>
      </c>
      <c r="E23" s="109">
        <v>101.7</v>
      </c>
      <c r="F23" s="41">
        <f t="shared" si="0"/>
        <v>100.31426030240142</v>
      </c>
      <c r="G23" s="96"/>
    </row>
    <row r="24" spans="1:7" ht="13.5" customHeight="1">
      <c r="A24" s="95">
        <v>4</v>
      </c>
      <c r="B24" s="302" t="s">
        <v>106</v>
      </c>
      <c r="C24" s="9">
        <v>14418</v>
      </c>
      <c r="D24" s="9">
        <v>15322</v>
      </c>
      <c r="E24" s="109">
        <v>98.8</v>
      </c>
      <c r="F24" s="41">
        <f t="shared" si="0"/>
        <v>94.099986946873784</v>
      </c>
      <c r="G24" s="96"/>
    </row>
    <row r="25" spans="1:7" ht="13.5" customHeight="1">
      <c r="A25" s="95">
        <v>5</v>
      </c>
      <c r="B25" s="302" t="s">
        <v>110</v>
      </c>
      <c r="C25" s="9">
        <v>8346</v>
      </c>
      <c r="D25" s="9">
        <v>7661</v>
      </c>
      <c r="E25" s="109">
        <v>98.2</v>
      </c>
      <c r="F25" s="41">
        <f t="shared" si="0"/>
        <v>108.94139146325546</v>
      </c>
      <c r="G25" s="96"/>
    </row>
    <row r="26" spans="1:7" ht="13.5" customHeight="1">
      <c r="A26" s="95">
        <v>6</v>
      </c>
      <c r="B26" s="302" t="s">
        <v>109</v>
      </c>
      <c r="C26" s="9">
        <v>7900</v>
      </c>
      <c r="D26" s="9">
        <v>7387</v>
      </c>
      <c r="E26" s="109">
        <v>94.8</v>
      </c>
      <c r="F26" s="230">
        <f t="shared" si="0"/>
        <v>106.944632462434</v>
      </c>
      <c r="G26" s="96"/>
    </row>
    <row r="27" spans="1:7" ht="13.5" customHeight="1">
      <c r="A27" s="95">
        <v>7</v>
      </c>
      <c r="B27" s="302" t="s">
        <v>161</v>
      </c>
      <c r="C27" s="9">
        <v>5005</v>
      </c>
      <c r="D27" s="9">
        <v>3985</v>
      </c>
      <c r="E27" s="109">
        <v>122.5</v>
      </c>
      <c r="F27" s="230">
        <f t="shared" si="0"/>
        <v>125.59598494353827</v>
      </c>
      <c r="G27" s="96"/>
    </row>
    <row r="28" spans="1:7" ht="13.5" customHeight="1">
      <c r="A28" s="95">
        <v>8</v>
      </c>
      <c r="B28" s="302" t="s">
        <v>115</v>
      </c>
      <c r="C28" s="9">
        <v>4952</v>
      </c>
      <c r="D28" s="9">
        <v>4319</v>
      </c>
      <c r="E28" s="109">
        <v>114.4</v>
      </c>
      <c r="F28" s="41">
        <f t="shared" si="0"/>
        <v>114.65617040981708</v>
      </c>
      <c r="G28" s="96"/>
    </row>
    <row r="29" spans="1:7" ht="13.5" customHeight="1">
      <c r="A29" s="95">
        <v>9</v>
      </c>
      <c r="B29" s="302" t="s">
        <v>87</v>
      </c>
      <c r="C29" s="111">
        <v>4189</v>
      </c>
      <c r="D29" s="101">
        <v>5005</v>
      </c>
      <c r="E29" s="112">
        <v>113.7</v>
      </c>
      <c r="F29" s="41">
        <f t="shared" si="0"/>
        <v>83.696303696303701</v>
      </c>
      <c r="G29" s="96"/>
    </row>
    <row r="30" spans="1:7" ht="13.5" customHeight="1" thickBot="1">
      <c r="A30" s="100">
        <v>10</v>
      </c>
      <c r="B30" s="302" t="s">
        <v>111</v>
      </c>
      <c r="C30" s="101">
        <v>3637</v>
      </c>
      <c r="D30" s="101">
        <v>2755</v>
      </c>
      <c r="E30" s="112">
        <v>99.9</v>
      </c>
      <c r="F30" s="230">
        <f t="shared" si="0"/>
        <v>132.01451905626135</v>
      </c>
      <c r="G30" s="104"/>
    </row>
    <row r="31" spans="1:7" ht="13.5" customHeight="1" thickBot="1">
      <c r="A31" s="80"/>
      <c r="B31" s="81" t="s">
        <v>66</v>
      </c>
      <c r="C31" s="82">
        <v>134215</v>
      </c>
      <c r="D31" s="82">
        <v>127155</v>
      </c>
      <c r="E31" s="83">
        <v>99.8</v>
      </c>
      <c r="F31" s="107">
        <f t="shared" si="0"/>
        <v>105.55227871495418</v>
      </c>
      <c r="G31" s="121">
        <v>85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84051</v>
      </c>
      <c r="D54" s="9">
        <v>58798</v>
      </c>
      <c r="E54" s="41">
        <v>81.2</v>
      </c>
      <c r="F54" s="41">
        <f t="shared" ref="F54:F64" si="1">SUM(C54/D54*100)</f>
        <v>142.94873975305282</v>
      </c>
      <c r="G54" s="96"/>
    </row>
    <row r="55" spans="1:7">
      <c r="A55" s="95">
        <v>2</v>
      </c>
      <c r="B55" s="302" t="s">
        <v>111</v>
      </c>
      <c r="C55" s="6">
        <v>27795</v>
      </c>
      <c r="D55" s="9">
        <v>27625</v>
      </c>
      <c r="E55" s="41">
        <v>101.7</v>
      </c>
      <c r="F55" s="41">
        <f t="shared" si="1"/>
        <v>100.61538461538461</v>
      </c>
      <c r="G55" s="96"/>
    </row>
    <row r="56" spans="1:7">
      <c r="A56" s="95">
        <v>3</v>
      </c>
      <c r="B56" s="302" t="s">
        <v>106</v>
      </c>
      <c r="C56" s="6">
        <v>23655</v>
      </c>
      <c r="D56" s="9">
        <v>30339</v>
      </c>
      <c r="E56" s="461">
        <v>97.2</v>
      </c>
      <c r="F56" s="41">
        <f t="shared" si="1"/>
        <v>77.968950855334711</v>
      </c>
      <c r="G56" s="96"/>
    </row>
    <row r="57" spans="1:7">
      <c r="A57" s="95">
        <v>4</v>
      </c>
      <c r="B57" s="302" t="s">
        <v>88</v>
      </c>
      <c r="C57" s="6">
        <v>23482</v>
      </c>
      <c r="D57" s="6">
        <v>20447</v>
      </c>
      <c r="E57" s="41">
        <v>100.1</v>
      </c>
      <c r="F57" s="41">
        <f t="shared" si="1"/>
        <v>114.84325328899105</v>
      </c>
      <c r="G57" s="96"/>
    </row>
    <row r="58" spans="1:7">
      <c r="A58" s="95">
        <v>5</v>
      </c>
      <c r="B58" s="302" t="s">
        <v>154</v>
      </c>
      <c r="C58" s="6">
        <v>21378</v>
      </c>
      <c r="D58" s="9">
        <v>20079</v>
      </c>
      <c r="E58" s="41">
        <v>101</v>
      </c>
      <c r="F58" s="41">
        <f t="shared" si="1"/>
        <v>106.46944568952637</v>
      </c>
      <c r="G58" s="96"/>
    </row>
    <row r="59" spans="1:7">
      <c r="A59" s="95">
        <v>6</v>
      </c>
      <c r="B59" s="302" t="s">
        <v>109</v>
      </c>
      <c r="C59" s="6">
        <v>19206</v>
      </c>
      <c r="D59" s="9">
        <v>16604</v>
      </c>
      <c r="E59" s="41">
        <v>105.8</v>
      </c>
      <c r="F59" s="41">
        <f t="shared" si="1"/>
        <v>115.67092266923633</v>
      </c>
      <c r="G59" s="96"/>
    </row>
    <row r="60" spans="1:7">
      <c r="A60" s="95">
        <v>7</v>
      </c>
      <c r="B60" s="302" t="s">
        <v>153</v>
      </c>
      <c r="C60" s="6">
        <v>15678</v>
      </c>
      <c r="D60" s="9">
        <v>11306</v>
      </c>
      <c r="E60" s="41">
        <v>109.3</v>
      </c>
      <c r="F60" s="41">
        <f t="shared" si="1"/>
        <v>138.6697328851937</v>
      </c>
      <c r="G60" s="96"/>
    </row>
    <row r="61" spans="1:7">
      <c r="A61" s="95">
        <v>8</v>
      </c>
      <c r="B61" s="302" t="s">
        <v>85</v>
      </c>
      <c r="C61" s="6">
        <v>13617</v>
      </c>
      <c r="D61" s="9">
        <v>11711</v>
      </c>
      <c r="E61" s="41">
        <v>98.5</v>
      </c>
      <c r="F61" s="41">
        <f t="shared" si="1"/>
        <v>116.27529672957048</v>
      </c>
      <c r="G61" s="96"/>
    </row>
    <row r="62" spans="1:7">
      <c r="A62" s="95">
        <v>9</v>
      </c>
      <c r="B62" s="302" t="s">
        <v>115</v>
      </c>
      <c r="C62" s="111">
        <v>13271</v>
      </c>
      <c r="D62" s="101">
        <v>14809</v>
      </c>
      <c r="E62" s="102">
        <v>95.8</v>
      </c>
      <c r="F62" s="41">
        <f t="shared" si="1"/>
        <v>89.614423661287063</v>
      </c>
      <c r="G62" s="96"/>
    </row>
    <row r="63" spans="1:7" ht="14.25" thickBot="1">
      <c r="A63" s="100">
        <v>10</v>
      </c>
      <c r="B63" s="302" t="s">
        <v>219</v>
      </c>
      <c r="C63" s="111">
        <v>9465</v>
      </c>
      <c r="D63" s="101">
        <v>9489</v>
      </c>
      <c r="E63" s="102">
        <v>98.8</v>
      </c>
      <c r="F63" s="102">
        <f t="shared" si="1"/>
        <v>99.747075561176104</v>
      </c>
      <c r="G63" s="104"/>
    </row>
    <row r="64" spans="1:7" ht="14.25" thickBot="1">
      <c r="A64" s="80"/>
      <c r="B64" s="81" t="s">
        <v>62</v>
      </c>
      <c r="C64" s="82">
        <v>301462</v>
      </c>
      <c r="D64" s="82">
        <v>267488</v>
      </c>
      <c r="E64" s="85">
        <v>95.4</v>
      </c>
      <c r="F64" s="107">
        <f t="shared" si="1"/>
        <v>112.70113051800455</v>
      </c>
      <c r="G64" s="121">
        <v>77.900000000000006</v>
      </c>
    </row>
    <row r="65" spans="4:9">
      <c r="D65" s="537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J71" sqref="J71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147</v>
      </c>
      <c r="O16" s="209" t="s">
        <v>149</v>
      </c>
    </row>
    <row r="17" spans="1:27" ht="11.1" customHeight="1">
      <c r="A17" s="10" t="s">
        <v>193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198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205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208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218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>
        <v>80.5</v>
      </c>
      <c r="H21" s="208">
        <v>83.7</v>
      </c>
      <c r="I21" s="206">
        <v>78.400000000000006</v>
      </c>
      <c r="J21" s="206">
        <v>74.3</v>
      </c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148</v>
      </c>
      <c r="O41" s="209" t="s">
        <v>149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198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205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208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216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>
        <v>91.7</v>
      </c>
      <c r="H46" s="215">
        <v>91.2</v>
      </c>
      <c r="I46" s="215">
        <v>93.3</v>
      </c>
      <c r="J46" s="215">
        <v>88.1</v>
      </c>
      <c r="K46" s="215"/>
      <c r="L46" s="215"/>
      <c r="M46" s="282"/>
      <c r="N46" s="289"/>
      <c r="O46" s="284"/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148</v>
      </c>
      <c r="O65" s="392" t="s">
        <v>149</v>
      </c>
    </row>
    <row r="66" spans="1:26" ht="11.1" customHeight="1">
      <c r="A66" s="10" t="s">
        <v>193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198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3"/>
      <c r="R67" s="483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205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3"/>
      <c r="R68" s="483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208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3"/>
      <c r="R69" s="483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216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>
        <v>87.4</v>
      </c>
      <c r="H70" s="206">
        <v>91.8</v>
      </c>
      <c r="I70" s="206">
        <v>83.9</v>
      </c>
      <c r="J70" s="206">
        <v>84.7</v>
      </c>
      <c r="K70" s="206"/>
      <c r="L70" s="206"/>
      <c r="M70" s="207"/>
      <c r="N70" s="288"/>
      <c r="O70" s="284"/>
      <c r="P70" s="23"/>
      <c r="Q70" s="221"/>
      <c r="R70" s="484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Q63" sqref="Q63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147</v>
      </c>
      <c r="O18" s="283" t="s">
        <v>149</v>
      </c>
    </row>
    <row r="19" spans="1:18" ht="11.1" customHeight="1">
      <c r="A19" s="10" t="s">
        <v>193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198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205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208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216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>
        <v>13.1</v>
      </c>
      <c r="H23" s="215">
        <v>15.5</v>
      </c>
      <c r="I23" s="215">
        <v>12.9</v>
      </c>
      <c r="J23" s="215">
        <v>12.4</v>
      </c>
      <c r="K23" s="215"/>
      <c r="L23" s="215"/>
      <c r="M23" s="215"/>
      <c r="N23" s="289"/>
      <c r="O23" s="289"/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148</v>
      </c>
      <c r="O42" s="283" t="s">
        <v>149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198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205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208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216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>
        <v>25</v>
      </c>
      <c r="H47" s="215">
        <v>26.2</v>
      </c>
      <c r="I47" s="215">
        <v>25.1</v>
      </c>
      <c r="J47" s="215">
        <v>24.1</v>
      </c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148</v>
      </c>
      <c r="O70" s="283" t="s">
        <v>149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198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205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208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216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>
        <v>52.5</v>
      </c>
      <c r="H75" s="206">
        <v>58.1</v>
      </c>
      <c r="I75" s="206">
        <v>52.2</v>
      </c>
      <c r="J75" s="206">
        <v>52.7</v>
      </c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T72" sqref="T72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16" t="s">
        <v>149</v>
      </c>
      <c r="AA24" s="1"/>
    </row>
    <row r="25" spans="1:27" ht="11.1" customHeight="1">
      <c r="A25" s="10" t="s">
        <v>193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198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205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208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216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>
        <v>18</v>
      </c>
      <c r="H29" s="215">
        <v>20.6</v>
      </c>
      <c r="I29" s="215">
        <v>17.5</v>
      </c>
      <c r="J29" s="215">
        <v>17.100000000000001</v>
      </c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198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205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7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208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216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>
        <v>38.4</v>
      </c>
      <c r="H58" s="215">
        <v>39.6</v>
      </c>
      <c r="I58" s="215">
        <v>39.299999999999997</v>
      </c>
      <c r="J58" s="215">
        <v>38.1</v>
      </c>
      <c r="K58" s="215"/>
      <c r="L58" s="215"/>
      <c r="M58" s="215"/>
      <c r="N58" s="289"/>
      <c r="O58" s="396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</row>
    <row r="84" spans="1:18" s="212" customFormat="1" ht="11.1" customHeight="1">
      <c r="A84" s="10" t="s">
        <v>193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198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205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7" si="4">ROUND(N86/N85*100,1)</f>
        <v>112.9</v>
      </c>
      <c r="Q86" s="395"/>
      <c r="R86" s="395"/>
    </row>
    <row r="87" spans="1:18" s="212" customFormat="1" ht="11.1" customHeight="1">
      <c r="A87" s="10" t="s">
        <v>208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216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>
        <v>47.7</v>
      </c>
      <c r="H88" s="208">
        <v>51.2</v>
      </c>
      <c r="I88" s="206">
        <v>44.5</v>
      </c>
      <c r="J88" s="206">
        <v>45.6</v>
      </c>
      <c r="K88" s="206"/>
      <c r="L88" s="206"/>
      <c r="M88" s="206"/>
      <c r="N88" s="288"/>
      <c r="O88" s="396"/>
      <c r="Q88" s="21"/>
    </row>
    <row r="89" spans="1:18" ht="9.9499999999999993" customHeight="1">
      <c r="O89" s="293"/>
    </row>
    <row r="90" spans="1:18" ht="9.9499999999999993" customHeight="1">
      <c r="G90" s="502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J89" sqref="J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198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205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8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208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216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>
        <v>59.3</v>
      </c>
      <c r="H29" s="220">
        <v>66.7</v>
      </c>
      <c r="I29" s="220">
        <v>43.7</v>
      </c>
      <c r="J29" s="220">
        <v>73.5</v>
      </c>
      <c r="K29" s="220"/>
      <c r="L29" s="220"/>
      <c r="M29" s="220"/>
      <c r="N29" s="420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198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205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208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216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>
        <v>59.5</v>
      </c>
      <c r="H58" s="220">
        <v>57.8</v>
      </c>
      <c r="I58" s="220">
        <v>57.5</v>
      </c>
      <c r="J58" s="220">
        <v>57.6</v>
      </c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198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205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208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216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>
        <v>99.6</v>
      </c>
      <c r="H88" s="15">
        <v>115.3</v>
      </c>
      <c r="I88" s="15">
        <v>76.099999999999994</v>
      </c>
      <c r="J88" s="15">
        <v>127.5</v>
      </c>
      <c r="K88" s="15"/>
      <c r="L88" s="15"/>
      <c r="M88" s="15"/>
      <c r="N88" s="288">
        <f>SUM(B88:M88)/12</f>
        <v>71.575000000000003</v>
      </c>
      <c r="O88" s="208">
        <f t="shared" si="2"/>
        <v>74.599999999999994</v>
      </c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1"/>
      <c r="D89" s="494"/>
    </row>
    <row r="90" spans="1:26" s="518" customFormat="1" ht="9.9499999999999993" customHeight="1">
      <c r="D90" s="49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J89" sqref="J89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8" t="s">
        <v>193</v>
      </c>
      <c r="B25" s="489">
        <v>67.3</v>
      </c>
      <c r="C25" s="489">
        <v>73</v>
      </c>
      <c r="D25" s="489">
        <v>86.4</v>
      </c>
      <c r="E25" s="489">
        <v>89</v>
      </c>
      <c r="F25" s="489">
        <v>74.5</v>
      </c>
      <c r="G25" s="489">
        <v>91.5</v>
      </c>
      <c r="H25" s="489">
        <v>85.7</v>
      </c>
      <c r="I25" s="489">
        <v>83.3</v>
      </c>
      <c r="J25" s="489">
        <v>85</v>
      </c>
      <c r="K25" s="489">
        <v>90.2</v>
      </c>
      <c r="L25" s="489">
        <v>91.7</v>
      </c>
      <c r="M25" s="489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8" t="s">
        <v>198</v>
      </c>
      <c r="B26" s="489">
        <v>65.8</v>
      </c>
      <c r="C26" s="489">
        <v>77.2</v>
      </c>
      <c r="D26" s="489">
        <v>98.6</v>
      </c>
      <c r="E26" s="489">
        <v>102.1</v>
      </c>
      <c r="F26" s="489">
        <v>107.9</v>
      </c>
      <c r="G26" s="489">
        <v>110.2</v>
      </c>
      <c r="H26" s="489">
        <v>110.1</v>
      </c>
      <c r="I26" s="489">
        <v>92.2</v>
      </c>
      <c r="J26" s="489">
        <v>93.8</v>
      </c>
      <c r="K26" s="489">
        <v>96.7</v>
      </c>
      <c r="L26" s="489">
        <v>111.1</v>
      </c>
      <c r="M26" s="489">
        <v>104.1</v>
      </c>
      <c r="N26" s="490">
        <f>SUM(B26:M26)</f>
        <v>1169.8</v>
      </c>
      <c r="O26" s="491">
        <f>ROUND(N26/N25*100,1)</f>
        <v>117</v>
      </c>
      <c r="P26" s="495"/>
      <c r="Q26" s="496"/>
      <c r="R26" s="496"/>
      <c r="S26" s="495"/>
      <c r="T26" s="495"/>
      <c r="U26" s="495"/>
      <c r="V26" s="495"/>
      <c r="W26" s="495"/>
      <c r="X26" s="495"/>
      <c r="Y26" s="495"/>
      <c r="Z26" s="495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8" t="s">
        <v>205</v>
      </c>
      <c r="B27" s="489">
        <v>86.4</v>
      </c>
      <c r="C27" s="489">
        <v>105.9</v>
      </c>
      <c r="D27" s="489">
        <v>115.8</v>
      </c>
      <c r="E27" s="489">
        <v>124.6</v>
      </c>
      <c r="F27" s="489">
        <v>121.9</v>
      </c>
      <c r="G27" s="489">
        <v>135.4</v>
      </c>
      <c r="H27" s="489">
        <v>137.80000000000001</v>
      </c>
      <c r="I27" s="489">
        <v>127</v>
      </c>
      <c r="J27" s="489">
        <v>126.1</v>
      </c>
      <c r="K27" s="489">
        <v>125.2</v>
      </c>
      <c r="L27" s="489">
        <v>122.8</v>
      </c>
      <c r="M27" s="489">
        <v>110</v>
      </c>
      <c r="N27" s="490">
        <f>SUM(B27:M27)</f>
        <v>1438.8999999999999</v>
      </c>
      <c r="O27" s="491">
        <f t="shared" ref="O27:O28" si="0">ROUND(N27/N26*100,1)</f>
        <v>123</v>
      </c>
      <c r="P27" s="495"/>
      <c r="Q27" s="496"/>
      <c r="R27" s="496"/>
      <c r="S27" s="495"/>
      <c r="T27" s="495"/>
      <c r="U27" s="495"/>
      <c r="V27" s="495"/>
      <c r="W27" s="495"/>
      <c r="X27" s="495"/>
      <c r="Y27" s="495"/>
      <c r="Z27" s="495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8" t="s">
        <v>208</v>
      </c>
      <c r="B28" s="489">
        <v>91</v>
      </c>
      <c r="C28" s="489">
        <v>88.5</v>
      </c>
      <c r="D28" s="489">
        <v>127.1</v>
      </c>
      <c r="E28" s="489">
        <v>123.6</v>
      </c>
      <c r="F28" s="489">
        <v>127.3</v>
      </c>
      <c r="G28" s="489">
        <v>123.9</v>
      </c>
      <c r="H28" s="489">
        <v>147.6</v>
      </c>
      <c r="I28" s="489">
        <v>123.9</v>
      </c>
      <c r="J28" s="489">
        <v>121.8</v>
      </c>
      <c r="K28" s="489">
        <v>131</v>
      </c>
      <c r="L28" s="489">
        <v>110.3</v>
      </c>
      <c r="M28" s="489">
        <v>106.5</v>
      </c>
      <c r="N28" s="490">
        <f>SUM(B28:M28)</f>
        <v>1422.5</v>
      </c>
      <c r="O28" s="491">
        <f t="shared" si="0"/>
        <v>98.9</v>
      </c>
      <c r="P28" s="495"/>
      <c r="Q28" s="496"/>
      <c r="R28" s="496"/>
      <c r="S28" s="495"/>
      <c r="T28" s="495"/>
      <c r="U28" s="495"/>
      <c r="V28" s="495"/>
      <c r="W28" s="495"/>
      <c r="X28" s="495"/>
      <c r="Y28" s="495"/>
      <c r="Z28" s="495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8" t="s">
        <v>216</v>
      </c>
      <c r="B29" s="489">
        <v>96.4</v>
      </c>
      <c r="C29" s="489">
        <v>100.8</v>
      </c>
      <c r="D29" s="489">
        <v>119.9</v>
      </c>
      <c r="E29" s="489">
        <v>122</v>
      </c>
      <c r="F29" s="489">
        <v>123.5</v>
      </c>
      <c r="G29" s="489">
        <v>126.2</v>
      </c>
      <c r="H29" s="489">
        <v>126.9</v>
      </c>
      <c r="I29" s="489">
        <v>97.5</v>
      </c>
      <c r="J29" s="489">
        <v>114.1</v>
      </c>
      <c r="K29" s="489"/>
      <c r="L29" s="489"/>
      <c r="M29" s="489"/>
      <c r="N29" s="490"/>
      <c r="O29" s="491"/>
      <c r="P29" s="495"/>
      <c r="Q29" s="497"/>
      <c r="R29" s="497"/>
      <c r="S29" s="495"/>
      <c r="T29" s="495"/>
      <c r="U29" s="495"/>
      <c r="V29" s="495"/>
      <c r="W29" s="495"/>
      <c r="X29" s="495"/>
      <c r="Y29" s="495"/>
      <c r="Z29" s="495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8"/>
      <c r="B53" s="499" t="s">
        <v>90</v>
      </c>
      <c r="C53" s="499" t="s">
        <v>91</v>
      </c>
      <c r="D53" s="499" t="s">
        <v>92</v>
      </c>
      <c r="E53" s="499" t="s">
        <v>93</v>
      </c>
      <c r="F53" s="499" t="s">
        <v>94</v>
      </c>
      <c r="G53" s="499" t="s">
        <v>95</v>
      </c>
      <c r="H53" s="499" t="s">
        <v>96</v>
      </c>
      <c r="I53" s="499" t="s">
        <v>97</v>
      </c>
      <c r="J53" s="499" t="s">
        <v>98</v>
      </c>
      <c r="K53" s="499" t="s">
        <v>99</v>
      </c>
      <c r="L53" s="499" t="s">
        <v>100</v>
      </c>
      <c r="M53" s="499" t="s">
        <v>101</v>
      </c>
      <c r="N53" s="500" t="s">
        <v>148</v>
      </c>
      <c r="O53" s="501" t="s">
        <v>150</v>
      </c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</row>
    <row r="54" spans="1:48" s="418" customFormat="1" ht="11.1" customHeight="1">
      <c r="A54" s="488" t="s">
        <v>193</v>
      </c>
      <c r="B54" s="489">
        <v>87.5</v>
      </c>
      <c r="C54" s="489">
        <v>86</v>
      </c>
      <c r="D54" s="489">
        <v>88.7</v>
      </c>
      <c r="E54" s="489">
        <v>92</v>
      </c>
      <c r="F54" s="489">
        <v>87.1</v>
      </c>
      <c r="G54" s="489">
        <v>88.8</v>
      </c>
      <c r="H54" s="489">
        <v>85.6</v>
      </c>
      <c r="I54" s="489">
        <v>85.8</v>
      </c>
      <c r="J54" s="489">
        <v>84.5</v>
      </c>
      <c r="K54" s="489">
        <v>89.5</v>
      </c>
      <c r="L54" s="489">
        <v>92.2</v>
      </c>
      <c r="M54" s="489">
        <v>85.7</v>
      </c>
      <c r="N54" s="490">
        <f>SUM(B54:M54)/12</f>
        <v>87.783333333333317</v>
      </c>
      <c r="O54" s="491">
        <v>98.6</v>
      </c>
      <c r="P54" s="492"/>
      <c r="Q54" s="493"/>
      <c r="R54" s="493"/>
      <c r="S54" s="492"/>
      <c r="T54" s="492"/>
      <c r="U54" s="492"/>
      <c r="V54" s="492"/>
      <c r="W54" s="492"/>
      <c r="X54" s="492"/>
      <c r="Y54" s="492"/>
      <c r="Z54" s="492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</row>
    <row r="55" spans="1:48" s="418" customFormat="1" ht="11.1" customHeight="1">
      <c r="A55" s="488" t="s">
        <v>198</v>
      </c>
      <c r="B55" s="489">
        <v>84</v>
      </c>
      <c r="C55" s="489">
        <v>84.8</v>
      </c>
      <c r="D55" s="489">
        <v>92.1</v>
      </c>
      <c r="E55" s="489">
        <v>91.6</v>
      </c>
      <c r="F55" s="489">
        <v>101.2</v>
      </c>
      <c r="G55" s="489">
        <v>98.3</v>
      </c>
      <c r="H55" s="489">
        <v>99.7</v>
      </c>
      <c r="I55" s="489">
        <v>93.7</v>
      </c>
      <c r="J55" s="489">
        <v>97.1</v>
      </c>
      <c r="K55" s="489">
        <v>93.4</v>
      </c>
      <c r="L55" s="489">
        <v>102.6</v>
      </c>
      <c r="M55" s="489">
        <v>94.6</v>
      </c>
      <c r="N55" s="490">
        <f>SUM(B55:M55)/12</f>
        <v>94.424999999999997</v>
      </c>
      <c r="O55" s="491">
        <f t="shared" ref="O55:O57" si="1">ROUND(N55/N54*100,1)</f>
        <v>107.6</v>
      </c>
      <c r="P55" s="492"/>
      <c r="Q55" s="493"/>
      <c r="R55" s="493"/>
      <c r="S55" s="492"/>
      <c r="T55" s="492"/>
      <c r="U55" s="492"/>
      <c r="V55" s="492"/>
      <c r="W55" s="492"/>
      <c r="X55" s="492"/>
      <c r="Y55" s="492"/>
      <c r="Z55" s="492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</row>
    <row r="56" spans="1:48" s="418" customFormat="1" ht="11.1" customHeight="1">
      <c r="A56" s="10" t="s">
        <v>205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0">
        <f>SUM(B56:M56)/12</f>
        <v>118.075</v>
      </c>
      <c r="O56" s="491">
        <f t="shared" si="1"/>
        <v>125</v>
      </c>
      <c r="P56" s="492"/>
      <c r="Q56" s="493"/>
      <c r="R56" s="493"/>
      <c r="S56" s="492"/>
      <c r="T56" s="492"/>
      <c r="U56" s="492"/>
      <c r="V56" s="492"/>
      <c r="W56" s="492"/>
      <c r="X56" s="492"/>
      <c r="Y56" s="492"/>
      <c r="Z56" s="492"/>
      <c r="AA56" s="494"/>
    </row>
    <row r="57" spans="1:48" s="418" customFormat="1" ht="11.1" customHeight="1">
      <c r="A57" s="10" t="s">
        <v>208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0">
        <f>SUM(B57:M57)/12</f>
        <v>127.89999999999999</v>
      </c>
      <c r="O57" s="491">
        <f t="shared" si="1"/>
        <v>108.3</v>
      </c>
      <c r="P57" s="492"/>
      <c r="Q57" s="493"/>
      <c r="R57" s="493"/>
      <c r="S57" s="492"/>
      <c r="T57" s="492"/>
      <c r="U57" s="492"/>
      <c r="V57" s="492"/>
      <c r="W57" s="492"/>
      <c r="X57" s="492"/>
      <c r="Y57" s="492"/>
      <c r="Z57" s="492"/>
      <c r="AA57" s="494"/>
    </row>
    <row r="58" spans="1:48" s="212" customFormat="1" ht="11.1" customHeight="1">
      <c r="A58" s="10" t="s">
        <v>216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>
        <v>138.9</v>
      </c>
      <c r="H58" s="215">
        <v>146.19999999999999</v>
      </c>
      <c r="I58" s="215">
        <v>134.4</v>
      </c>
      <c r="J58" s="215">
        <v>134.19999999999999</v>
      </c>
      <c r="K58" s="215"/>
      <c r="L58" s="215"/>
      <c r="M58" s="215"/>
      <c r="N58" s="289"/>
      <c r="O58" s="491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193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198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205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208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216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J89" sqref="J89"/>
    </sheetView>
  </sheetViews>
  <sheetFormatPr defaultRowHeight="9.9499999999999993" customHeight="1"/>
  <cols>
    <col min="1" max="1" width="8" style="503" customWidth="1"/>
    <col min="2" max="13" width="6.125" style="503" customWidth="1"/>
    <col min="14" max="26" width="7.625" style="503" customWidth="1"/>
    <col min="27" max="16384" width="9" style="503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198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205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8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208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216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>
        <v>12.6</v>
      </c>
      <c r="H29" s="215">
        <v>12.7</v>
      </c>
      <c r="I29" s="215">
        <v>9.8000000000000007</v>
      </c>
      <c r="J29" s="215">
        <v>11.4</v>
      </c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148</v>
      </c>
      <c r="O53" s="209" t="s">
        <v>150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193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198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205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208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216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>
        <v>13.9</v>
      </c>
      <c r="H58" s="215">
        <v>14.6</v>
      </c>
      <c r="I58" s="215">
        <v>13.4</v>
      </c>
      <c r="J58" s="215">
        <v>13.4</v>
      </c>
      <c r="K58" s="215"/>
      <c r="L58" s="215"/>
      <c r="M58" s="215"/>
      <c r="N58" s="289"/>
      <c r="O58" s="284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193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198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205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208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216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J89" sqref="J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198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205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208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216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>
        <v>21.8</v>
      </c>
      <c r="H29" s="215">
        <v>23.4</v>
      </c>
      <c r="I29" s="215">
        <v>20.3</v>
      </c>
      <c r="J29" s="215">
        <v>23.3</v>
      </c>
      <c r="K29" s="215"/>
      <c r="L29" s="215"/>
      <c r="M29" s="453"/>
      <c r="N29" s="391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198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205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208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216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>
        <v>30.4</v>
      </c>
      <c r="H58" s="215">
        <v>31.2</v>
      </c>
      <c r="I58" s="215">
        <v>31.6</v>
      </c>
      <c r="J58" s="215">
        <v>30.1</v>
      </c>
      <c r="K58" s="215"/>
      <c r="L58" s="215"/>
      <c r="M58" s="215"/>
      <c r="N58" s="289"/>
      <c r="O58" s="284"/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198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205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208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216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>
        <v>71.900000000000006</v>
      </c>
      <c r="H88" s="206">
        <v>74.599999999999994</v>
      </c>
      <c r="I88" s="206">
        <v>64.2</v>
      </c>
      <c r="J88" s="206">
        <v>77.900000000000006</v>
      </c>
      <c r="K88" s="206"/>
      <c r="L88" s="206"/>
      <c r="M88" s="206"/>
      <c r="N88" s="288"/>
      <c r="O88" s="208"/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5" workbookViewId="0">
      <selection activeCell="O10" sqref="O10"/>
    </sheetView>
  </sheetViews>
  <sheetFormatPr defaultColWidth="10.625" defaultRowHeight="13.5"/>
  <cols>
    <col min="1" max="1" width="8.5" style="480" customWidth="1"/>
    <col min="2" max="2" width="13.375" style="480" customWidth="1"/>
    <col min="3" max="16384" width="10.625" style="480"/>
  </cols>
  <sheetData>
    <row r="1" spans="1:13" ht="17.25" customHeight="1">
      <c r="A1" s="558" t="s">
        <v>156</v>
      </c>
      <c r="F1" s="201"/>
      <c r="G1" s="201"/>
      <c r="H1" s="201"/>
    </row>
    <row r="2" spans="1:13">
      <c r="A2" s="552"/>
    </row>
    <row r="3" spans="1:13" ht="17.25">
      <c r="A3" s="552"/>
      <c r="C3" s="201"/>
    </row>
    <row r="4" spans="1:13" ht="17.25">
      <c r="A4" s="552"/>
      <c r="J4" s="201"/>
      <c r="K4" s="201"/>
      <c r="L4" s="201"/>
      <c r="M4" s="201"/>
    </row>
    <row r="5" spans="1:13">
      <c r="A5" s="552"/>
    </row>
    <row r="6" spans="1:13">
      <c r="A6" s="552"/>
    </row>
    <row r="7" spans="1:13">
      <c r="A7" s="552"/>
    </row>
    <row r="8" spans="1:13">
      <c r="A8" s="552"/>
    </row>
    <row r="9" spans="1:13">
      <c r="A9" s="552"/>
    </row>
    <row r="10" spans="1:13">
      <c r="A10" s="552"/>
    </row>
    <row r="11" spans="1:13">
      <c r="A11" s="552"/>
    </row>
    <row r="12" spans="1:13">
      <c r="A12" s="552"/>
    </row>
    <row r="13" spans="1:13">
      <c r="A13" s="552"/>
    </row>
    <row r="14" spans="1:13">
      <c r="A14" s="552"/>
    </row>
    <row r="15" spans="1:13">
      <c r="A15" s="552"/>
    </row>
    <row r="16" spans="1:13">
      <c r="A16" s="552"/>
    </row>
    <row r="17" spans="1:15">
      <c r="A17" s="552"/>
    </row>
    <row r="18" spans="1:15">
      <c r="A18" s="552"/>
    </row>
    <row r="19" spans="1:15">
      <c r="A19" s="552"/>
    </row>
    <row r="20" spans="1:15">
      <c r="A20" s="552"/>
    </row>
    <row r="21" spans="1:15">
      <c r="A21" s="552"/>
    </row>
    <row r="22" spans="1:15">
      <c r="A22" s="552"/>
    </row>
    <row r="23" spans="1:15">
      <c r="A23" s="552"/>
    </row>
    <row r="24" spans="1:15">
      <c r="A24" s="552"/>
    </row>
    <row r="25" spans="1:15">
      <c r="A25" s="552"/>
    </row>
    <row r="26" spans="1:15">
      <c r="A26" s="552"/>
    </row>
    <row r="27" spans="1:15">
      <c r="A27" s="552"/>
    </row>
    <row r="28" spans="1:15">
      <c r="A28" s="552"/>
    </row>
    <row r="29" spans="1:15">
      <c r="A29" s="552"/>
      <c r="O29" s="477"/>
    </row>
    <row r="30" spans="1:15">
      <c r="A30" s="552"/>
    </row>
    <row r="31" spans="1:15">
      <c r="A31" s="552"/>
    </row>
    <row r="32" spans="1:15">
      <c r="A32" s="552"/>
    </row>
    <row r="33" spans="1:15">
      <c r="A33" s="552"/>
    </row>
    <row r="34" spans="1:15">
      <c r="A34" s="552"/>
    </row>
    <row r="35" spans="1:15" s="51" customFormat="1" ht="20.100000000000001" customHeight="1">
      <c r="A35" s="552"/>
      <c r="B35" s="507" t="s">
        <v>206</v>
      </c>
      <c r="C35" s="507" t="s">
        <v>133</v>
      </c>
      <c r="D35" s="507" t="s">
        <v>146</v>
      </c>
      <c r="E35" s="507" t="s">
        <v>155</v>
      </c>
      <c r="F35" s="507" t="s">
        <v>186</v>
      </c>
      <c r="G35" s="507" t="s">
        <v>187</v>
      </c>
      <c r="H35" s="508" t="s">
        <v>190</v>
      </c>
      <c r="I35" s="509" t="s">
        <v>193</v>
      </c>
      <c r="J35" s="509" t="s">
        <v>198</v>
      </c>
      <c r="K35" s="509" t="s">
        <v>205</v>
      </c>
      <c r="L35" s="509" t="s">
        <v>208</v>
      </c>
      <c r="M35" s="510" t="s">
        <v>232</v>
      </c>
      <c r="N35" s="56"/>
      <c r="O35" s="203"/>
    </row>
    <row r="36" spans="1:15" ht="25.5" customHeight="1">
      <c r="A36" s="552"/>
      <c r="B36" s="270" t="s">
        <v>131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122.8</v>
      </c>
      <c r="N36" s="1"/>
      <c r="O36" s="1"/>
    </row>
    <row r="37" spans="1:15" ht="25.5" customHeight="1">
      <c r="A37" s="552"/>
      <c r="B37" s="269" t="s">
        <v>160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239.6</v>
      </c>
      <c r="N37" s="1"/>
      <c r="O37" s="1"/>
    </row>
    <row r="38" spans="1:15" ht="24.75" customHeight="1">
      <c r="A38" s="552"/>
      <c r="B38" s="243" t="s">
        <v>159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O26" sqref="O26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64" t="s">
        <v>229</v>
      </c>
      <c r="C1" s="564"/>
      <c r="D1" s="564"/>
      <c r="E1" s="564"/>
      <c r="F1" s="564"/>
      <c r="G1" s="565" t="s">
        <v>157</v>
      </c>
      <c r="H1" s="565"/>
      <c r="I1" s="565"/>
      <c r="J1" s="312" t="s">
        <v>134</v>
      </c>
      <c r="K1" s="5"/>
      <c r="M1" s="5" t="s">
        <v>200</v>
      </c>
    </row>
    <row r="2" spans="1:15">
      <c r="A2" s="309"/>
      <c r="B2" s="564"/>
      <c r="C2" s="564"/>
      <c r="D2" s="564"/>
      <c r="E2" s="564"/>
      <c r="F2" s="564"/>
      <c r="G2" s="565"/>
      <c r="H2" s="565"/>
      <c r="I2" s="565"/>
      <c r="J2" s="279">
        <v>208141</v>
      </c>
      <c r="K2" s="7" t="s">
        <v>136</v>
      </c>
      <c r="L2" s="279">
        <f t="shared" ref="L2:L7" si="0">SUM(J2)</f>
        <v>208141</v>
      </c>
      <c r="M2" s="469">
        <v>150077</v>
      </c>
    </row>
    <row r="3" spans="1:15">
      <c r="J3" s="279">
        <v>404990</v>
      </c>
      <c r="K3" s="5" t="s">
        <v>137</v>
      </c>
      <c r="L3" s="279">
        <f t="shared" si="0"/>
        <v>404990</v>
      </c>
      <c r="M3" s="469">
        <v>261268</v>
      </c>
    </row>
    <row r="4" spans="1:15">
      <c r="J4" s="279">
        <v>488222</v>
      </c>
      <c r="K4" s="5" t="s">
        <v>125</v>
      </c>
      <c r="L4" s="279">
        <f t="shared" si="0"/>
        <v>488222</v>
      </c>
      <c r="M4" s="469">
        <v>311257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69">
        <v>53941</v>
      </c>
    </row>
    <row r="6" spans="1:15">
      <c r="J6" s="279">
        <v>414074</v>
      </c>
      <c r="K6" s="5" t="s">
        <v>123</v>
      </c>
      <c r="L6" s="279">
        <f t="shared" si="0"/>
        <v>414074</v>
      </c>
      <c r="M6" s="469">
        <v>322120</v>
      </c>
    </row>
    <row r="7" spans="1:15">
      <c r="J7" s="279">
        <v>795372</v>
      </c>
      <c r="K7" s="5" t="s">
        <v>126</v>
      </c>
      <c r="L7" s="279">
        <f t="shared" si="0"/>
        <v>795372</v>
      </c>
      <c r="M7" s="469">
        <v>517112</v>
      </c>
    </row>
    <row r="8" spans="1:15">
      <c r="J8" s="279">
        <f>SUM(J2:J7)</f>
        <v>2396087</v>
      </c>
      <c r="K8" s="5" t="s">
        <v>112</v>
      </c>
      <c r="L8" s="60">
        <f>SUM(L2:L7)</f>
        <v>2396087</v>
      </c>
      <c r="M8" s="469">
        <f>SUM(M2:M7)</f>
        <v>1615775</v>
      </c>
    </row>
    <row r="10" spans="1:15">
      <c r="K10" s="5"/>
      <c r="L10" s="5" t="s">
        <v>200</v>
      </c>
      <c r="M10" s="5" t="s">
        <v>138</v>
      </c>
      <c r="N10" s="5"/>
      <c r="O10" s="5" t="s">
        <v>158</v>
      </c>
    </row>
    <row r="11" spans="1:15">
      <c r="K11" s="7" t="s">
        <v>136</v>
      </c>
      <c r="L11" s="279">
        <f>SUM(M2)</f>
        <v>150077</v>
      </c>
      <c r="M11" s="279">
        <f t="shared" ref="M11:M17" si="1">SUM(N11-L11)</f>
        <v>58064</v>
      </c>
      <c r="N11" s="279">
        <f t="shared" ref="N11:N17" si="2">SUM(L2)</f>
        <v>208141</v>
      </c>
      <c r="O11" s="470">
        <f>SUM(L11/N11)</f>
        <v>0.72103525975180283</v>
      </c>
    </row>
    <row r="12" spans="1:15">
      <c r="K12" s="5" t="s">
        <v>137</v>
      </c>
      <c r="L12" s="279">
        <f t="shared" ref="L12:L17" si="3">SUM(M3)</f>
        <v>261268</v>
      </c>
      <c r="M12" s="279">
        <f t="shared" si="1"/>
        <v>143722</v>
      </c>
      <c r="N12" s="279">
        <f t="shared" si="2"/>
        <v>404990</v>
      </c>
      <c r="O12" s="470">
        <f t="shared" ref="O12:O17" si="4">SUM(L12/N12)</f>
        <v>0.64512210178029084</v>
      </c>
    </row>
    <row r="13" spans="1:15">
      <c r="K13" s="5" t="s">
        <v>125</v>
      </c>
      <c r="L13" s="279">
        <f t="shared" si="3"/>
        <v>311257</v>
      </c>
      <c r="M13" s="279">
        <f t="shared" si="1"/>
        <v>176965</v>
      </c>
      <c r="N13" s="279">
        <f t="shared" si="2"/>
        <v>488222</v>
      </c>
      <c r="O13" s="470">
        <f t="shared" si="4"/>
        <v>0.6375316966461978</v>
      </c>
    </row>
    <row r="14" spans="1:15">
      <c r="K14" s="5" t="s">
        <v>105</v>
      </c>
      <c r="L14" s="279">
        <f t="shared" si="3"/>
        <v>53941</v>
      </c>
      <c r="M14" s="279">
        <f t="shared" si="1"/>
        <v>31347</v>
      </c>
      <c r="N14" s="279">
        <f t="shared" si="2"/>
        <v>85288</v>
      </c>
      <c r="O14" s="470">
        <f t="shared" si="4"/>
        <v>0.6324570865772442</v>
      </c>
    </row>
    <row r="15" spans="1:15">
      <c r="K15" s="5" t="s">
        <v>123</v>
      </c>
      <c r="L15" s="279">
        <f t="shared" si="3"/>
        <v>322120</v>
      </c>
      <c r="M15" s="279">
        <f t="shared" si="1"/>
        <v>91954</v>
      </c>
      <c r="N15" s="279">
        <f t="shared" si="2"/>
        <v>414074</v>
      </c>
      <c r="O15" s="470">
        <f t="shared" si="4"/>
        <v>0.77792858281369992</v>
      </c>
    </row>
    <row r="16" spans="1:15">
      <c r="K16" s="5" t="s">
        <v>126</v>
      </c>
      <c r="L16" s="279">
        <f t="shared" si="3"/>
        <v>517112</v>
      </c>
      <c r="M16" s="279">
        <f t="shared" si="1"/>
        <v>278260</v>
      </c>
      <c r="N16" s="279">
        <f t="shared" si="2"/>
        <v>795372</v>
      </c>
      <c r="O16" s="470">
        <f t="shared" si="4"/>
        <v>0.65015112425380828</v>
      </c>
    </row>
    <row r="17" spans="11:15">
      <c r="K17" s="5" t="s">
        <v>112</v>
      </c>
      <c r="L17" s="279">
        <f t="shared" si="3"/>
        <v>1615775</v>
      </c>
      <c r="M17" s="279">
        <f t="shared" si="1"/>
        <v>780312</v>
      </c>
      <c r="N17" s="279">
        <f t="shared" si="2"/>
        <v>2396087</v>
      </c>
      <c r="O17" s="470">
        <f t="shared" si="4"/>
        <v>0.67433903693814123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139</v>
      </c>
      <c r="B56" s="44"/>
      <c r="C56" s="566" t="s">
        <v>134</v>
      </c>
      <c r="D56" s="567"/>
      <c r="E56" s="566" t="s">
        <v>135</v>
      </c>
      <c r="F56" s="567"/>
      <c r="G56" s="570" t="s">
        <v>140</v>
      </c>
      <c r="H56" s="566" t="s">
        <v>141</v>
      </c>
      <c r="I56" s="567"/>
    </row>
    <row r="57" spans="1:11" ht="14.25">
      <c r="A57" s="45" t="s">
        <v>142</v>
      </c>
      <c r="B57" s="46"/>
      <c r="C57" s="568"/>
      <c r="D57" s="569"/>
      <c r="E57" s="568"/>
      <c r="F57" s="569"/>
      <c r="G57" s="571"/>
      <c r="H57" s="568"/>
      <c r="I57" s="569"/>
    </row>
    <row r="58" spans="1:11" ht="19.5" customHeight="1">
      <c r="A58" s="50" t="s">
        <v>143</v>
      </c>
      <c r="B58" s="47"/>
      <c r="C58" s="561" t="s">
        <v>192</v>
      </c>
      <c r="D58" s="560"/>
      <c r="E58" s="562" t="s">
        <v>227</v>
      </c>
      <c r="F58" s="560"/>
      <c r="G58" s="116">
        <v>15.4</v>
      </c>
      <c r="H58" s="48"/>
      <c r="I58" s="49"/>
    </row>
    <row r="59" spans="1:11" ht="19.5" customHeight="1">
      <c r="A59" s="50" t="s">
        <v>144</v>
      </c>
      <c r="B59" s="47"/>
      <c r="C59" s="559" t="s">
        <v>189</v>
      </c>
      <c r="D59" s="560"/>
      <c r="E59" s="562" t="s">
        <v>230</v>
      </c>
      <c r="F59" s="560"/>
      <c r="G59" s="122">
        <v>24.5</v>
      </c>
      <c r="H59" s="48"/>
      <c r="I59" s="49"/>
    </row>
    <row r="60" spans="1:11" ht="20.100000000000001" customHeight="1">
      <c r="A60" s="50" t="s">
        <v>145</v>
      </c>
      <c r="B60" s="47"/>
      <c r="C60" s="562" t="s">
        <v>220</v>
      </c>
      <c r="D60" s="563"/>
      <c r="E60" s="559" t="s">
        <v>231</v>
      </c>
      <c r="F60" s="560"/>
      <c r="G60" s="116">
        <v>74.5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L90" sqref="L90"/>
    </sheetView>
  </sheetViews>
  <sheetFormatPr defaultColWidth="4.75" defaultRowHeight="9.9499999999999993" customHeight="1"/>
  <cols>
    <col min="1" max="1" width="7.625" style="481" customWidth="1"/>
    <col min="2" max="10" width="6.125" style="481" customWidth="1"/>
    <col min="11" max="11" width="6.125" style="1" customWidth="1"/>
    <col min="12" max="13" width="6.125" style="481" customWidth="1"/>
    <col min="14" max="14" width="7.625" style="481" customWidth="1"/>
    <col min="15" max="15" width="7.5" style="481" customWidth="1"/>
    <col min="16" max="34" width="7.625" style="481" customWidth="1"/>
    <col min="35" max="41" width="9.625" style="481" customWidth="1"/>
    <col min="42" max="16384" width="4.75" style="481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151</v>
      </c>
      <c r="O25" s="209" t="s">
        <v>150</v>
      </c>
      <c r="AI25" s="481"/>
    </row>
    <row r="26" spans="1:35" ht="9.9499999999999993" customHeight="1">
      <c r="A26" s="10" t="s">
        <v>193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198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205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208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216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>
        <v>79.400000000000006</v>
      </c>
      <c r="H30" s="208">
        <v>87.2</v>
      </c>
      <c r="I30" s="206">
        <v>72.599999999999994</v>
      </c>
      <c r="J30" s="206">
        <v>79</v>
      </c>
      <c r="K30" s="206"/>
      <c r="L30" s="206"/>
      <c r="M30" s="419"/>
      <c r="N30" s="420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152</v>
      </c>
      <c r="O55" s="209" t="s">
        <v>150</v>
      </c>
    </row>
    <row r="56" spans="1:27" ht="9.9499999999999993" customHeight="1">
      <c r="A56" s="10" t="s">
        <v>193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198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205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208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216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>
        <v>122.8</v>
      </c>
      <c r="H60" s="206">
        <v>126.5</v>
      </c>
      <c r="I60" s="206">
        <v>124.6</v>
      </c>
      <c r="J60" s="207">
        <v>120.4</v>
      </c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152</v>
      </c>
      <c r="O85" s="209" t="s">
        <v>150</v>
      </c>
    </row>
    <row r="86" spans="1:25" ht="9.9499999999999993" customHeight="1">
      <c r="A86" s="10" t="s">
        <v>193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198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205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208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216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>
        <v>64.7</v>
      </c>
      <c r="H90" s="206">
        <v>68.400000000000006</v>
      </c>
      <c r="I90" s="206">
        <v>58.6</v>
      </c>
      <c r="J90" s="207">
        <v>66.2</v>
      </c>
      <c r="K90" s="206"/>
      <c r="L90" s="206"/>
      <c r="M90" s="207"/>
      <c r="N90" s="288">
        <f>SUM(B90:M90)/12</f>
        <v>48.300000000000011</v>
      </c>
      <c r="O90" s="208">
        <f>SUM(N90/N89)*100</f>
        <v>73.571972581873581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Q17" sqref="Q1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2" t="s">
        <v>233</v>
      </c>
      <c r="B1" s="573"/>
      <c r="C1" s="573"/>
      <c r="D1" s="573"/>
      <c r="E1" s="573"/>
      <c r="F1" s="573"/>
      <c r="G1" s="573"/>
      <c r="M1" s="20"/>
      <c r="N1" s="457" t="s">
        <v>221</v>
      </c>
      <c r="O1" s="155"/>
      <c r="P1" s="58"/>
      <c r="Q1" s="385" t="s">
        <v>208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17">
        <v>100750</v>
      </c>
      <c r="K3" s="272">
        <v>1</v>
      </c>
      <c r="L3" s="5">
        <f>SUM(H3)</f>
        <v>26</v>
      </c>
      <c r="M3" s="224" t="s">
        <v>32</v>
      </c>
      <c r="N3" s="17">
        <f>SUM(J3)</f>
        <v>100750</v>
      </c>
      <c r="O3" s="5">
        <f>SUM(H3)</f>
        <v>26</v>
      </c>
      <c r="P3" s="224" t="s">
        <v>32</v>
      </c>
      <c r="Q3" s="273">
        <v>120720</v>
      </c>
    </row>
    <row r="4" spans="1:19" ht="13.5" customHeight="1">
      <c r="H4" s="119">
        <v>36</v>
      </c>
      <c r="I4" s="225" t="s">
        <v>5</v>
      </c>
      <c r="J4" s="17">
        <v>97473</v>
      </c>
      <c r="K4" s="272">
        <v>2</v>
      </c>
      <c r="L4" s="5">
        <f t="shared" ref="L4:L12" si="0">SUM(H4)</f>
        <v>36</v>
      </c>
      <c r="M4" s="225" t="s">
        <v>5</v>
      </c>
      <c r="N4" s="17">
        <f t="shared" ref="N4:N12" si="1">SUM(J4)</f>
        <v>97473</v>
      </c>
      <c r="O4" s="5">
        <f t="shared" ref="O4:O12" si="2">SUM(H4)</f>
        <v>36</v>
      </c>
      <c r="P4" s="225" t="s">
        <v>5</v>
      </c>
      <c r="Q4" s="125">
        <v>64481</v>
      </c>
    </row>
    <row r="5" spans="1:19" ht="13.5" customHeight="1">
      <c r="H5" s="119">
        <v>33</v>
      </c>
      <c r="I5" s="224" t="s">
        <v>0</v>
      </c>
      <c r="J5" s="17">
        <v>96339</v>
      </c>
      <c r="K5" s="272">
        <v>3</v>
      </c>
      <c r="L5" s="5">
        <f t="shared" si="0"/>
        <v>33</v>
      </c>
      <c r="M5" s="224" t="s">
        <v>0</v>
      </c>
      <c r="N5" s="17">
        <f t="shared" si="1"/>
        <v>96339</v>
      </c>
      <c r="O5" s="5">
        <f t="shared" si="2"/>
        <v>33</v>
      </c>
      <c r="P5" s="224" t="s">
        <v>0</v>
      </c>
      <c r="Q5" s="125">
        <v>102039</v>
      </c>
      <c r="S5" s="58"/>
    </row>
    <row r="6" spans="1:19" ht="13.5" customHeight="1">
      <c r="H6" s="119">
        <v>16</v>
      </c>
      <c r="I6" s="224" t="s">
        <v>3</v>
      </c>
      <c r="J6" s="303">
        <v>94443</v>
      </c>
      <c r="K6" s="272">
        <v>4</v>
      </c>
      <c r="L6" s="5">
        <f t="shared" si="0"/>
        <v>16</v>
      </c>
      <c r="M6" s="224" t="s">
        <v>3</v>
      </c>
      <c r="N6" s="17">
        <f t="shared" si="1"/>
        <v>94443</v>
      </c>
      <c r="O6" s="5">
        <f t="shared" si="2"/>
        <v>16</v>
      </c>
      <c r="P6" s="224" t="s">
        <v>3</v>
      </c>
      <c r="Q6" s="125">
        <v>66557</v>
      </c>
    </row>
    <row r="7" spans="1:19" ht="13.5" customHeight="1">
      <c r="H7" s="119">
        <v>17</v>
      </c>
      <c r="I7" s="224" t="s">
        <v>23</v>
      </c>
      <c r="J7" s="303">
        <v>54417</v>
      </c>
      <c r="K7" s="272">
        <v>5</v>
      </c>
      <c r="L7" s="5">
        <f t="shared" si="0"/>
        <v>17</v>
      </c>
      <c r="M7" s="224" t="s">
        <v>23</v>
      </c>
      <c r="N7" s="17">
        <f t="shared" si="1"/>
        <v>54417</v>
      </c>
      <c r="O7" s="5">
        <f t="shared" si="2"/>
        <v>17</v>
      </c>
      <c r="P7" s="224" t="s">
        <v>23</v>
      </c>
      <c r="Q7" s="125">
        <v>53169</v>
      </c>
    </row>
    <row r="8" spans="1:19" ht="13.5" customHeight="1">
      <c r="G8" s="525"/>
      <c r="H8" s="119">
        <v>34</v>
      </c>
      <c r="I8" s="224" t="s">
        <v>1</v>
      </c>
      <c r="J8" s="303">
        <v>47897</v>
      </c>
      <c r="K8" s="272">
        <v>6</v>
      </c>
      <c r="L8" s="5">
        <f t="shared" si="0"/>
        <v>34</v>
      </c>
      <c r="M8" s="224" t="s">
        <v>1</v>
      </c>
      <c r="N8" s="17">
        <f t="shared" si="1"/>
        <v>47897</v>
      </c>
      <c r="O8" s="5">
        <f t="shared" si="2"/>
        <v>34</v>
      </c>
      <c r="P8" s="224" t="s">
        <v>1</v>
      </c>
      <c r="Q8" s="125">
        <v>61294</v>
      </c>
    </row>
    <row r="9" spans="1:19" ht="13.5" customHeight="1">
      <c r="H9" s="538">
        <v>40</v>
      </c>
      <c r="I9" s="305" t="s">
        <v>2</v>
      </c>
      <c r="J9" s="17">
        <v>47234</v>
      </c>
      <c r="K9" s="272">
        <v>7</v>
      </c>
      <c r="L9" s="5">
        <f t="shared" si="0"/>
        <v>40</v>
      </c>
      <c r="M9" s="305" t="s">
        <v>2</v>
      </c>
      <c r="N9" s="17">
        <f t="shared" si="1"/>
        <v>47234</v>
      </c>
      <c r="O9" s="5">
        <f t="shared" si="2"/>
        <v>40</v>
      </c>
      <c r="P9" s="305" t="s">
        <v>2</v>
      </c>
      <c r="Q9" s="125">
        <v>44583</v>
      </c>
    </row>
    <row r="10" spans="1:19" ht="13.5" customHeight="1">
      <c r="G10" s="525"/>
      <c r="H10" s="119">
        <v>24</v>
      </c>
      <c r="I10" s="224" t="s">
        <v>30</v>
      </c>
      <c r="J10" s="17">
        <v>30940</v>
      </c>
      <c r="K10" s="272">
        <v>8</v>
      </c>
      <c r="L10" s="5">
        <f t="shared" si="0"/>
        <v>24</v>
      </c>
      <c r="M10" s="224" t="s">
        <v>30</v>
      </c>
      <c r="N10" s="17">
        <f t="shared" si="1"/>
        <v>30940</v>
      </c>
      <c r="O10" s="5">
        <f t="shared" si="2"/>
        <v>24</v>
      </c>
      <c r="P10" s="224" t="s">
        <v>30</v>
      </c>
      <c r="Q10" s="125">
        <v>30354</v>
      </c>
    </row>
    <row r="11" spans="1:19" ht="13.5" customHeight="1">
      <c r="H11" s="194">
        <v>13</v>
      </c>
      <c r="I11" s="227" t="s">
        <v>7</v>
      </c>
      <c r="J11" s="17">
        <v>30910</v>
      </c>
      <c r="K11" s="272">
        <v>9</v>
      </c>
      <c r="L11" s="5">
        <f t="shared" si="0"/>
        <v>13</v>
      </c>
      <c r="M11" s="227" t="s">
        <v>7</v>
      </c>
      <c r="N11" s="17">
        <f t="shared" si="1"/>
        <v>30910</v>
      </c>
      <c r="O11" s="5">
        <f t="shared" si="2"/>
        <v>13</v>
      </c>
      <c r="P11" s="227" t="s">
        <v>7</v>
      </c>
      <c r="Q11" s="125">
        <v>25549</v>
      </c>
    </row>
    <row r="12" spans="1:19" ht="13.5" customHeight="1" thickBot="1">
      <c r="H12" s="376">
        <v>38</v>
      </c>
      <c r="I12" s="463" t="s">
        <v>40</v>
      </c>
      <c r="J12" s="539">
        <v>30615</v>
      </c>
      <c r="K12" s="271">
        <v>10</v>
      </c>
      <c r="L12" s="5">
        <f t="shared" si="0"/>
        <v>38</v>
      </c>
      <c r="M12" s="463" t="s">
        <v>40</v>
      </c>
      <c r="N12" s="160">
        <f t="shared" si="1"/>
        <v>30615</v>
      </c>
      <c r="O12" s="18">
        <f t="shared" si="2"/>
        <v>38</v>
      </c>
      <c r="P12" s="463" t="s">
        <v>40</v>
      </c>
      <c r="Q12" s="274">
        <v>35146</v>
      </c>
    </row>
    <row r="13" spans="1:19" ht="13.5" customHeight="1" thickTop="1" thickBot="1">
      <c r="H13" s="168">
        <v>25</v>
      </c>
      <c r="I13" s="246" t="s">
        <v>31</v>
      </c>
      <c r="J13" s="540">
        <v>28032</v>
      </c>
      <c r="K13" s="147"/>
      <c r="L13" s="113"/>
      <c r="M13" s="228"/>
      <c r="N13" s="465">
        <f>SUM(J43)</f>
        <v>789932</v>
      </c>
      <c r="O13" s="5"/>
      <c r="P13" s="375" t="s">
        <v>184</v>
      </c>
      <c r="Q13" s="276">
        <v>770408</v>
      </c>
    </row>
    <row r="14" spans="1:19" ht="13.5" customHeight="1">
      <c r="B14" s="24"/>
      <c r="G14" s="1"/>
      <c r="H14" s="119">
        <v>31</v>
      </c>
      <c r="I14" s="224" t="s">
        <v>127</v>
      </c>
      <c r="J14" s="17">
        <v>21998</v>
      </c>
      <c r="K14" s="147"/>
      <c r="L14" s="31"/>
      <c r="N14" t="s">
        <v>67</v>
      </c>
      <c r="O14"/>
    </row>
    <row r="15" spans="1:19" ht="13.5" customHeight="1">
      <c r="H15" s="119">
        <v>3</v>
      </c>
      <c r="I15" s="224" t="s">
        <v>12</v>
      </c>
      <c r="J15" s="126">
        <v>14501</v>
      </c>
      <c r="K15" s="147"/>
      <c r="L15" s="31"/>
      <c r="M15" s="1" t="s">
        <v>222</v>
      </c>
      <c r="N15" s="19"/>
      <c r="O15"/>
      <c r="P15" s="457" t="s">
        <v>223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21</v>
      </c>
      <c r="J16" s="17">
        <v>11576</v>
      </c>
      <c r="K16" s="147"/>
      <c r="L16" s="5">
        <f>SUM(L3)</f>
        <v>26</v>
      </c>
      <c r="M16" s="17">
        <f>SUM(N3)</f>
        <v>100750</v>
      </c>
      <c r="N16" s="224" t="s">
        <v>32</v>
      </c>
      <c r="O16" s="5">
        <f>SUM(O3)</f>
        <v>26</v>
      </c>
      <c r="P16" s="17">
        <f>SUM(M16)</f>
        <v>100750</v>
      </c>
      <c r="Q16" s="380">
        <v>104974</v>
      </c>
      <c r="R16" s="114"/>
    </row>
    <row r="17" spans="2:20" ht="13.5" customHeight="1">
      <c r="B17" s="1"/>
      <c r="C17" s="19"/>
      <c r="D17" s="1"/>
      <c r="E17" s="22"/>
      <c r="F17" s="1"/>
      <c r="H17" s="119">
        <v>9</v>
      </c>
      <c r="I17" s="458" t="s">
        <v>203</v>
      </c>
      <c r="J17" s="17">
        <v>11158</v>
      </c>
      <c r="K17" s="147"/>
      <c r="L17" s="5">
        <f t="shared" ref="L17:L25" si="3">SUM(L4)</f>
        <v>36</v>
      </c>
      <c r="M17" s="17">
        <f t="shared" ref="M17:M25" si="4">SUM(N4)</f>
        <v>97473</v>
      </c>
      <c r="N17" s="225" t="s">
        <v>5</v>
      </c>
      <c r="O17" s="5">
        <f t="shared" ref="O17:O25" si="5">SUM(O4)</f>
        <v>36</v>
      </c>
      <c r="P17" s="17">
        <f t="shared" ref="P17:P25" si="6">SUM(M17)</f>
        <v>97473</v>
      </c>
      <c r="Q17" s="381">
        <v>88406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15</v>
      </c>
      <c r="I18" s="224" t="s">
        <v>22</v>
      </c>
      <c r="J18" s="17">
        <v>10766</v>
      </c>
      <c r="K18" s="147"/>
      <c r="L18" s="5">
        <f t="shared" si="3"/>
        <v>33</v>
      </c>
      <c r="M18" s="17">
        <f t="shared" si="4"/>
        <v>96339</v>
      </c>
      <c r="N18" s="224" t="s">
        <v>0</v>
      </c>
      <c r="O18" s="5">
        <f t="shared" si="5"/>
        <v>33</v>
      </c>
      <c r="P18" s="17">
        <f t="shared" si="6"/>
        <v>96339</v>
      </c>
      <c r="Q18" s="381">
        <v>95113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5"/>
      <c r="H19" s="119">
        <v>37</v>
      </c>
      <c r="I19" s="224" t="s">
        <v>39</v>
      </c>
      <c r="J19" s="126">
        <v>10472</v>
      </c>
      <c r="L19" s="5">
        <f t="shared" si="3"/>
        <v>16</v>
      </c>
      <c r="M19" s="17">
        <f t="shared" si="4"/>
        <v>94443</v>
      </c>
      <c r="N19" s="224" t="s">
        <v>3</v>
      </c>
      <c r="O19" s="5">
        <f t="shared" si="5"/>
        <v>16</v>
      </c>
      <c r="P19" s="17">
        <f t="shared" si="6"/>
        <v>94443</v>
      </c>
      <c r="Q19" s="381">
        <v>61689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1</v>
      </c>
      <c r="I20" s="224" t="s">
        <v>4</v>
      </c>
      <c r="J20" s="303">
        <v>9064</v>
      </c>
      <c r="L20" s="5">
        <f t="shared" si="3"/>
        <v>17</v>
      </c>
      <c r="M20" s="17">
        <f t="shared" si="4"/>
        <v>54417</v>
      </c>
      <c r="N20" s="224" t="s">
        <v>23</v>
      </c>
      <c r="O20" s="5">
        <f t="shared" si="5"/>
        <v>17</v>
      </c>
      <c r="P20" s="17">
        <f t="shared" si="6"/>
        <v>54417</v>
      </c>
      <c r="Q20" s="381">
        <v>47280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11</v>
      </c>
      <c r="I21" s="224" t="s">
        <v>19</v>
      </c>
      <c r="J21" s="17">
        <v>8376</v>
      </c>
      <c r="L21" s="5">
        <f t="shared" si="3"/>
        <v>34</v>
      </c>
      <c r="M21" s="17">
        <f t="shared" si="4"/>
        <v>47897</v>
      </c>
      <c r="N21" s="224" t="s">
        <v>1</v>
      </c>
      <c r="O21" s="5">
        <f t="shared" si="5"/>
        <v>34</v>
      </c>
      <c r="P21" s="17">
        <f t="shared" si="6"/>
        <v>47897</v>
      </c>
      <c r="Q21" s="381">
        <v>47135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2</v>
      </c>
      <c r="I22" s="224" t="s">
        <v>6</v>
      </c>
      <c r="J22" s="193">
        <v>7275</v>
      </c>
      <c r="K22" s="19"/>
      <c r="L22" s="5">
        <f t="shared" si="3"/>
        <v>40</v>
      </c>
      <c r="M22" s="17">
        <f t="shared" si="4"/>
        <v>47234</v>
      </c>
      <c r="N22" s="305" t="s">
        <v>2</v>
      </c>
      <c r="O22" s="5">
        <f t="shared" si="5"/>
        <v>40</v>
      </c>
      <c r="P22" s="17">
        <f t="shared" si="6"/>
        <v>47234</v>
      </c>
      <c r="Q22" s="381">
        <v>45009</v>
      </c>
      <c r="R22" s="114"/>
    </row>
    <row r="23" spans="2:20" ht="13.5" customHeight="1">
      <c r="B23" s="23"/>
      <c r="C23" s="19"/>
      <c r="D23" s="1"/>
      <c r="E23" s="22"/>
      <c r="F23" s="1"/>
      <c r="H23" s="119">
        <v>21</v>
      </c>
      <c r="I23" s="458" t="s">
        <v>195</v>
      </c>
      <c r="J23" s="17">
        <v>7038</v>
      </c>
      <c r="K23" s="19"/>
      <c r="L23" s="5">
        <f t="shared" si="3"/>
        <v>24</v>
      </c>
      <c r="M23" s="17">
        <f t="shared" si="4"/>
        <v>30940</v>
      </c>
      <c r="N23" s="224" t="s">
        <v>30</v>
      </c>
      <c r="O23" s="5">
        <f t="shared" si="5"/>
        <v>24</v>
      </c>
      <c r="P23" s="17">
        <f t="shared" si="6"/>
        <v>30940</v>
      </c>
      <c r="Q23" s="381">
        <v>28873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12</v>
      </c>
      <c r="I24" s="224" t="s">
        <v>20</v>
      </c>
      <c r="J24" s="303">
        <v>3217</v>
      </c>
      <c r="K24" s="19"/>
      <c r="L24" s="5">
        <f t="shared" si="3"/>
        <v>13</v>
      </c>
      <c r="M24" s="17">
        <f t="shared" si="4"/>
        <v>30910</v>
      </c>
      <c r="N24" s="227" t="s">
        <v>7</v>
      </c>
      <c r="O24" s="5">
        <f t="shared" si="5"/>
        <v>13</v>
      </c>
      <c r="P24" s="17">
        <f t="shared" si="6"/>
        <v>30910</v>
      </c>
      <c r="Q24" s="381">
        <v>29998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30</v>
      </c>
      <c r="I25" s="224" t="s">
        <v>35</v>
      </c>
      <c r="J25" s="17">
        <v>2932</v>
      </c>
      <c r="K25" s="19"/>
      <c r="L25" s="18">
        <f t="shared" si="3"/>
        <v>38</v>
      </c>
      <c r="M25" s="160">
        <f t="shared" si="4"/>
        <v>30615</v>
      </c>
      <c r="N25" s="463" t="s">
        <v>40</v>
      </c>
      <c r="O25" s="18">
        <f t="shared" si="5"/>
        <v>38</v>
      </c>
      <c r="P25" s="160">
        <f t="shared" si="6"/>
        <v>30615</v>
      </c>
      <c r="Q25" s="382">
        <v>27627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22</v>
      </c>
      <c r="I26" s="224" t="s">
        <v>28</v>
      </c>
      <c r="J26" s="17">
        <v>2297</v>
      </c>
      <c r="K26" s="19"/>
      <c r="L26" s="161"/>
      <c r="M26" s="226">
        <f>SUM(J43-(M16+M17+M18+M19+M20+M21+M22+M23+M24+M25))</f>
        <v>158914</v>
      </c>
      <c r="N26" s="304" t="s">
        <v>47</v>
      </c>
      <c r="O26" s="162"/>
      <c r="P26" s="226">
        <f>SUM(M26)</f>
        <v>158914</v>
      </c>
      <c r="Q26" s="226"/>
      <c r="R26" s="247">
        <v>726197</v>
      </c>
      <c r="T26" s="33"/>
    </row>
    <row r="27" spans="2:20" ht="13.5" customHeight="1">
      <c r="H27" s="119">
        <v>39</v>
      </c>
      <c r="I27" s="224" t="s">
        <v>41</v>
      </c>
      <c r="J27" s="17">
        <v>2244</v>
      </c>
      <c r="K27" s="19"/>
      <c r="M27" s="58" t="s">
        <v>209</v>
      </c>
      <c r="N27" s="58"/>
      <c r="O27" s="155"/>
      <c r="P27" s="156" t="s">
        <v>210</v>
      </c>
    </row>
    <row r="28" spans="2:20" ht="13.5" customHeight="1">
      <c r="G28" s="21"/>
      <c r="H28" s="119">
        <v>18</v>
      </c>
      <c r="I28" s="224" t="s">
        <v>24</v>
      </c>
      <c r="J28" s="193">
        <v>1904</v>
      </c>
      <c r="K28" s="19"/>
      <c r="M28" s="125">
        <f t="shared" ref="M28:M37" si="7">SUM(Q3)</f>
        <v>120720</v>
      </c>
      <c r="N28" s="224" t="s">
        <v>32</v>
      </c>
      <c r="O28" s="5">
        <f>SUM(L3)</f>
        <v>26</v>
      </c>
      <c r="P28" s="125">
        <f t="shared" ref="P28:P37" si="8">SUM(Q3)</f>
        <v>120720</v>
      </c>
    </row>
    <row r="29" spans="2:20" ht="13.5" customHeight="1">
      <c r="H29" s="119">
        <v>29</v>
      </c>
      <c r="I29" s="224" t="s">
        <v>117</v>
      </c>
      <c r="J29" s="17">
        <v>1687</v>
      </c>
      <c r="K29" s="19"/>
      <c r="M29" s="125">
        <f t="shared" si="7"/>
        <v>64481</v>
      </c>
      <c r="N29" s="225" t="s">
        <v>5</v>
      </c>
      <c r="O29" s="5">
        <f t="shared" ref="O29:O37" si="9">SUM(L4)</f>
        <v>36</v>
      </c>
      <c r="P29" s="125">
        <f t="shared" si="8"/>
        <v>64481</v>
      </c>
    </row>
    <row r="30" spans="2:20" ht="13.5" customHeight="1">
      <c r="H30" s="119">
        <v>35</v>
      </c>
      <c r="I30" s="224" t="s">
        <v>38</v>
      </c>
      <c r="J30" s="17">
        <v>1068</v>
      </c>
      <c r="K30" s="19"/>
      <c r="M30" s="125">
        <f t="shared" si="7"/>
        <v>102039</v>
      </c>
      <c r="N30" s="224" t="s">
        <v>0</v>
      </c>
      <c r="O30" s="5">
        <f t="shared" si="9"/>
        <v>33</v>
      </c>
      <c r="P30" s="125">
        <f t="shared" si="8"/>
        <v>102039</v>
      </c>
    </row>
    <row r="31" spans="2:20" ht="13.5" customHeight="1">
      <c r="H31" s="119">
        <v>27</v>
      </c>
      <c r="I31" s="224" t="s">
        <v>33</v>
      </c>
      <c r="J31" s="17">
        <v>949</v>
      </c>
      <c r="K31" s="19"/>
      <c r="M31" s="125">
        <f t="shared" si="7"/>
        <v>66557</v>
      </c>
      <c r="N31" s="224" t="s">
        <v>3</v>
      </c>
      <c r="O31" s="5">
        <f t="shared" si="9"/>
        <v>16</v>
      </c>
      <c r="P31" s="125">
        <f t="shared" si="8"/>
        <v>66557</v>
      </c>
    </row>
    <row r="32" spans="2:20" ht="13.5" customHeight="1">
      <c r="H32" s="119">
        <v>6</v>
      </c>
      <c r="I32" s="224" t="s">
        <v>15</v>
      </c>
      <c r="J32" s="17">
        <v>611</v>
      </c>
      <c r="K32" s="19"/>
      <c r="M32" s="125">
        <f t="shared" si="7"/>
        <v>53169</v>
      </c>
      <c r="N32" s="224" t="s">
        <v>23</v>
      </c>
      <c r="O32" s="5">
        <f t="shared" si="9"/>
        <v>17</v>
      </c>
      <c r="P32" s="125">
        <f t="shared" si="8"/>
        <v>53169</v>
      </c>
      <c r="S32" s="14"/>
    </row>
    <row r="33" spans="7:21" ht="13.5" customHeight="1">
      <c r="G33" s="526"/>
      <c r="H33" s="119">
        <v>32</v>
      </c>
      <c r="I33" s="224" t="s">
        <v>37</v>
      </c>
      <c r="J33" s="17">
        <v>478</v>
      </c>
      <c r="K33" s="19"/>
      <c r="M33" s="125">
        <f t="shared" si="7"/>
        <v>61294</v>
      </c>
      <c r="N33" s="224" t="s">
        <v>1</v>
      </c>
      <c r="O33" s="5">
        <f t="shared" si="9"/>
        <v>34</v>
      </c>
      <c r="P33" s="125">
        <f t="shared" si="8"/>
        <v>61294</v>
      </c>
      <c r="S33" s="33"/>
      <c r="T33" s="33"/>
    </row>
    <row r="34" spans="7:21" ht="13.5" customHeight="1">
      <c r="H34" s="119">
        <v>4</v>
      </c>
      <c r="I34" s="224" t="s">
        <v>13</v>
      </c>
      <c r="J34" s="193">
        <v>375</v>
      </c>
      <c r="K34" s="19"/>
      <c r="M34" s="125">
        <f t="shared" si="7"/>
        <v>44583</v>
      </c>
      <c r="N34" s="305" t="s">
        <v>2</v>
      </c>
      <c r="O34" s="5">
        <f t="shared" si="9"/>
        <v>40</v>
      </c>
      <c r="P34" s="125">
        <f t="shared" si="8"/>
        <v>44583</v>
      </c>
      <c r="S34" s="33"/>
      <c r="T34" s="33"/>
    </row>
    <row r="35" spans="7:21" ht="13.5" customHeight="1">
      <c r="H35" s="119">
        <v>19</v>
      </c>
      <c r="I35" s="224" t="s">
        <v>25</v>
      </c>
      <c r="J35" s="193">
        <v>338</v>
      </c>
      <c r="K35" s="19"/>
      <c r="M35" s="125">
        <f t="shared" si="7"/>
        <v>30354</v>
      </c>
      <c r="N35" s="224" t="s">
        <v>30</v>
      </c>
      <c r="O35" s="5">
        <f t="shared" si="9"/>
        <v>24</v>
      </c>
      <c r="P35" s="125">
        <f t="shared" si="8"/>
        <v>30354</v>
      </c>
      <c r="S35" s="33"/>
    </row>
    <row r="36" spans="7:21" ht="13.5" customHeight="1">
      <c r="H36" s="119">
        <v>23</v>
      </c>
      <c r="I36" s="224" t="s">
        <v>29</v>
      </c>
      <c r="J36" s="17">
        <v>233</v>
      </c>
      <c r="K36" s="19"/>
      <c r="M36" s="125">
        <f t="shared" si="7"/>
        <v>25549</v>
      </c>
      <c r="N36" s="227" t="s">
        <v>7</v>
      </c>
      <c r="O36" s="5">
        <f t="shared" si="9"/>
        <v>13</v>
      </c>
      <c r="P36" s="125">
        <f t="shared" si="8"/>
        <v>25549</v>
      </c>
      <c r="S36" s="33"/>
    </row>
    <row r="37" spans="7:21" ht="13.5" customHeight="1" thickBot="1">
      <c r="H37" s="119">
        <v>20</v>
      </c>
      <c r="I37" s="224" t="s">
        <v>26</v>
      </c>
      <c r="J37" s="17">
        <v>175</v>
      </c>
      <c r="K37" s="19"/>
      <c r="M37" s="159">
        <f t="shared" si="7"/>
        <v>35146</v>
      </c>
      <c r="N37" s="463" t="s">
        <v>40</v>
      </c>
      <c r="O37" s="18">
        <f t="shared" si="9"/>
        <v>38</v>
      </c>
      <c r="P37" s="159">
        <f t="shared" si="8"/>
        <v>35146</v>
      </c>
      <c r="S37" s="33"/>
    </row>
    <row r="38" spans="7:21" ht="13.5" customHeight="1" thickTop="1">
      <c r="G38" s="505"/>
      <c r="H38" s="119">
        <v>28</v>
      </c>
      <c r="I38" s="224" t="s">
        <v>34</v>
      </c>
      <c r="J38" s="17">
        <v>66</v>
      </c>
      <c r="K38" s="19"/>
      <c r="M38" s="473">
        <f>SUM(Q13-(Q3+Q4+Q5+Q6+Q7+Q8+Q9+Q10+Q11+Q12))</f>
        <v>166516</v>
      </c>
      <c r="N38" s="474" t="s">
        <v>199</v>
      </c>
      <c r="O38" s="475"/>
      <c r="P38" s="476">
        <f>SUM(M38)</f>
        <v>166516</v>
      </c>
      <c r="U38" s="33"/>
    </row>
    <row r="39" spans="7:21" ht="13.5" customHeight="1">
      <c r="H39" s="119">
        <v>10</v>
      </c>
      <c r="I39" s="224" t="s">
        <v>18</v>
      </c>
      <c r="J39" s="303">
        <v>52</v>
      </c>
      <c r="K39" s="19"/>
      <c r="P39" s="33"/>
    </row>
    <row r="40" spans="7:21" ht="13.5" customHeight="1">
      <c r="H40" s="119">
        <v>5</v>
      </c>
      <c r="I40" s="224" t="s">
        <v>14</v>
      </c>
      <c r="J40" s="17">
        <v>32</v>
      </c>
      <c r="K40" s="19"/>
    </row>
    <row r="41" spans="7:21" ht="13.5" customHeight="1">
      <c r="G41" s="526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2" t="s">
        <v>112</v>
      </c>
      <c r="J43" s="403">
        <f>SUM(J3:J42)</f>
        <v>789932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221</v>
      </c>
      <c r="D52" s="12" t="s">
        <v>208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100750</v>
      </c>
      <c r="D53" s="126">
        <f t="shared" ref="D53:D63" si="11">SUM(Q3)</f>
        <v>120720</v>
      </c>
      <c r="E53" s="123">
        <f t="shared" ref="E53:E62" si="12">SUM(P16/Q16*100)</f>
        <v>95.976146474365081</v>
      </c>
      <c r="F53" s="25">
        <f t="shared" ref="F53:F63" si="13">SUM(C53/D53*100)</f>
        <v>83.457587806494374</v>
      </c>
      <c r="G53" s="26"/>
      <c r="I53" s="223"/>
    </row>
    <row r="54" spans="1:16" ht="13.5" customHeight="1">
      <c r="A54" s="13">
        <v>2</v>
      </c>
      <c r="B54" s="225" t="s">
        <v>5</v>
      </c>
      <c r="C54" s="17">
        <f t="shared" si="10"/>
        <v>97473</v>
      </c>
      <c r="D54" s="126">
        <f t="shared" si="11"/>
        <v>64481</v>
      </c>
      <c r="E54" s="123">
        <f t="shared" si="12"/>
        <v>110.25609121552836</v>
      </c>
      <c r="F54" s="25">
        <f t="shared" si="13"/>
        <v>151.16545959274825</v>
      </c>
      <c r="G54" s="26"/>
      <c r="I54" s="223"/>
    </row>
    <row r="55" spans="1:16" ht="13.5" customHeight="1">
      <c r="A55" s="13">
        <v>3</v>
      </c>
      <c r="B55" s="224" t="s">
        <v>0</v>
      </c>
      <c r="C55" s="17">
        <f t="shared" si="10"/>
        <v>96339</v>
      </c>
      <c r="D55" s="126">
        <f t="shared" si="11"/>
        <v>102039</v>
      </c>
      <c r="E55" s="123">
        <f t="shared" si="12"/>
        <v>101.28899309242689</v>
      </c>
      <c r="F55" s="25">
        <f t="shared" si="13"/>
        <v>94.413900567430105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94443</v>
      </c>
      <c r="D56" s="126">
        <f t="shared" si="11"/>
        <v>66557</v>
      </c>
      <c r="E56" s="123">
        <f t="shared" si="12"/>
        <v>153.09536546223802</v>
      </c>
      <c r="F56" s="25">
        <f t="shared" si="13"/>
        <v>141.89792208182462</v>
      </c>
      <c r="G56" s="26"/>
      <c r="I56" s="223"/>
    </row>
    <row r="57" spans="1:16" ht="13.5" customHeight="1">
      <c r="A57" s="13">
        <v>5</v>
      </c>
      <c r="B57" s="224" t="s">
        <v>23</v>
      </c>
      <c r="C57" s="17">
        <f t="shared" si="10"/>
        <v>54417</v>
      </c>
      <c r="D57" s="126">
        <f t="shared" si="11"/>
        <v>53169</v>
      </c>
      <c r="E57" s="123">
        <f t="shared" si="12"/>
        <v>115.09517766497461</v>
      </c>
      <c r="F57" s="25">
        <f t="shared" si="13"/>
        <v>102.3472324098629</v>
      </c>
      <c r="G57" s="26"/>
      <c r="I57" s="223"/>
      <c r="P57" s="33"/>
    </row>
    <row r="58" spans="1:16" ht="13.5" customHeight="1">
      <c r="A58" s="13">
        <v>6</v>
      </c>
      <c r="B58" s="224" t="s">
        <v>1</v>
      </c>
      <c r="C58" s="17">
        <f t="shared" si="10"/>
        <v>47897</v>
      </c>
      <c r="D58" s="126">
        <f t="shared" si="11"/>
        <v>61294</v>
      </c>
      <c r="E58" s="123">
        <f t="shared" si="12"/>
        <v>101.61663307520949</v>
      </c>
      <c r="F58" s="25">
        <f t="shared" si="13"/>
        <v>78.143048259209706</v>
      </c>
      <c r="G58" s="26"/>
    </row>
    <row r="59" spans="1:16" ht="13.5" customHeight="1">
      <c r="A59" s="13">
        <v>7</v>
      </c>
      <c r="B59" s="305" t="s">
        <v>2</v>
      </c>
      <c r="C59" s="17">
        <f t="shared" si="10"/>
        <v>47234</v>
      </c>
      <c r="D59" s="126">
        <f t="shared" si="11"/>
        <v>44583</v>
      </c>
      <c r="E59" s="123">
        <f t="shared" si="12"/>
        <v>104.94345575329378</v>
      </c>
      <c r="F59" s="25">
        <f t="shared" si="13"/>
        <v>105.94621268196398</v>
      </c>
      <c r="G59" s="26"/>
    </row>
    <row r="60" spans="1:16" ht="13.5" customHeight="1">
      <c r="A60" s="13">
        <v>8</v>
      </c>
      <c r="B60" s="224" t="s">
        <v>30</v>
      </c>
      <c r="C60" s="17">
        <f t="shared" si="10"/>
        <v>30940</v>
      </c>
      <c r="D60" s="126">
        <f t="shared" si="11"/>
        <v>30354</v>
      </c>
      <c r="E60" s="123">
        <f t="shared" si="12"/>
        <v>107.15893741557856</v>
      </c>
      <c r="F60" s="25">
        <f t="shared" si="13"/>
        <v>101.9305528101733</v>
      </c>
      <c r="G60" s="26"/>
    </row>
    <row r="61" spans="1:16" ht="13.5" customHeight="1">
      <c r="A61" s="13">
        <v>9</v>
      </c>
      <c r="B61" s="227" t="s">
        <v>7</v>
      </c>
      <c r="C61" s="17">
        <f t="shared" si="10"/>
        <v>30910</v>
      </c>
      <c r="D61" s="126">
        <f t="shared" si="11"/>
        <v>25549</v>
      </c>
      <c r="E61" s="123">
        <f t="shared" si="12"/>
        <v>103.04020268017868</v>
      </c>
      <c r="F61" s="25">
        <f t="shared" si="13"/>
        <v>120.98320873615404</v>
      </c>
      <c r="G61" s="26"/>
    </row>
    <row r="62" spans="1:16" ht="13.5" customHeight="1" thickBot="1">
      <c r="A62" s="179">
        <v>10</v>
      </c>
      <c r="B62" s="463" t="s">
        <v>40</v>
      </c>
      <c r="C62" s="160">
        <f t="shared" si="10"/>
        <v>30615</v>
      </c>
      <c r="D62" s="180">
        <f t="shared" si="11"/>
        <v>35146</v>
      </c>
      <c r="E62" s="181">
        <f t="shared" si="12"/>
        <v>110.8155065696601</v>
      </c>
      <c r="F62" s="182">
        <f t="shared" si="13"/>
        <v>87.108063506515677</v>
      </c>
      <c r="G62" s="183"/>
    </row>
    <row r="63" spans="1:16" ht="13.5" customHeight="1" thickTop="1">
      <c r="A63" s="161"/>
      <c r="B63" s="184" t="s">
        <v>83</v>
      </c>
      <c r="C63" s="185">
        <f>SUM(J43)</f>
        <v>789932</v>
      </c>
      <c r="D63" s="185">
        <f t="shared" si="11"/>
        <v>770408</v>
      </c>
      <c r="E63" s="186">
        <f>SUM(C63/R26*100)</f>
        <v>108.77654410580048</v>
      </c>
      <c r="F63" s="187">
        <f t="shared" si="13"/>
        <v>102.53424159666046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19" sqref="H19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221</v>
      </c>
      <c r="I2" s="119"/>
      <c r="J2" s="258" t="s">
        <v>124</v>
      </c>
      <c r="K2" s="5"/>
      <c r="L2" s="411" t="s">
        <v>208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121</v>
      </c>
      <c r="I3" s="119"/>
      <c r="J3" s="202" t="s">
        <v>122</v>
      </c>
      <c r="K3" s="5"/>
      <c r="L3" s="411" t="s">
        <v>121</v>
      </c>
      <c r="M3" s="1"/>
      <c r="N3" s="129"/>
      <c r="O3" s="129"/>
      <c r="S3" s="31"/>
      <c r="T3" s="31"/>
      <c r="U3" s="31"/>
    </row>
    <row r="4" spans="8:30">
      <c r="H4" s="139">
        <v>26116</v>
      </c>
      <c r="I4" s="119">
        <v>33</v>
      </c>
      <c r="J4" s="224" t="s">
        <v>0</v>
      </c>
      <c r="K4" s="163">
        <f>SUM(I4)</f>
        <v>33</v>
      </c>
      <c r="L4" s="428">
        <v>32430</v>
      </c>
      <c r="M4" s="54"/>
      <c r="N4" s="130"/>
      <c r="O4" s="130"/>
      <c r="S4" s="31"/>
      <c r="T4" s="31"/>
      <c r="U4" s="31"/>
    </row>
    <row r="5" spans="8:30">
      <c r="H5" s="127">
        <v>18179</v>
      </c>
      <c r="I5" s="119">
        <v>26</v>
      </c>
      <c r="J5" s="224" t="s">
        <v>32</v>
      </c>
      <c r="K5" s="163">
        <f t="shared" ref="K5:K13" si="0">SUM(I5)</f>
        <v>26</v>
      </c>
      <c r="L5" s="429">
        <v>32222</v>
      </c>
      <c r="M5" s="54"/>
      <c r="N5" s="130"/>
      <c r="O5" s="130"/>
      <c r="S5" s="31"/>
      <c r="T5" s="31"/>
      <c r="U5" s="31"/>
    </row>
    <row r="6" spans="8:30">
      <c r="H6" s="268">
        <v>7083</v>
      </c>
      <c r="I6" s="119">
        <v>14</v>
      </c>
      <c r="J6" s="224" t="s">
        <v>21</v>
      </c>
      <c r="K6" s="163">
        <f t="shared" si="0"/>
        <v>14</v>
      </c>
      <c r="L6" s="429">
        <v>5044</v>
      </c>
      <c r="M6" s="54"/>
      <c r="N6" s="257"/>
      <c r="O6" s="130"/>
      <c r="S6" s="31"/>
      <c r="T6" s="31"/>
      <c r="U6" s="31"/>
    </row>
    <row r="7" spans="8:30">
      <c r="H7" s="53">
        <v>5006</v>
      </c>
      <c r="I7" s="119">
        <v>38</v>
      </c>
      <c r="J7" s="224" t="s">
        <v>40</v>
      </c>
      <c r="K7" s="163">
        <f t="shared" si="0"/>
        <v>38</v>
      </c>
      <c r="L7" s="429">
        <v>4949</v>
      </c>
      <c r="M7" s="54"/>
      <c r="N7" s="130"/>
      <c r="O7" s="130"/>
      <c r="S7" s="31"/>
      <c r="T7" s="31"/>
      <c r="U7" s="31"/>
    </row>
    <row r="8" spans="8:30">
      <c r="H8" s="127">
        <v>3614</v>
      </c>
      <c r="I8" s="119">
        <v>15</v>
      </c>
      <c r="J8" s="224" t="s">
        <v>22</v>
      </c>
      <c r="K8" s="163">
        <f t="shared" si="0"/>
        <v>15</v>
      </c>
      <c r="L8" s="429">
        <v>2685</v>
      </c>
      <c r="M8" s="54"/>
      <c r="N8" s="130"/>
      <c r="O8" s="130"/>
      <c r="S8" s="31"/>
      <c r="T8" s="31"/>
      <c r="U8" s="31"/>
    </row>
    <row r="9" spans="8:30">
      <c r="H9" s="127">
        <v>2681</v>
      </c>
      <c r="I9" s="119">
        <v>24</v>
      </c>
      <c r="J9" s="224" t="s">
        <v>30</v>
      </c>
      <c r="K9" s="163">
        <f t="shared" si="0"/>
        <v>24</v>
      </c>
      <c r="L9" s="429">
        <v>1000</v>
      </c>
      <c r="M9" s="54"/>
      <c r="N9" s="130"/>
      <c r="O9" s="130"/>
      <c r="S9" s="31"/>
      <c r="T9" s="31"/>
      <c r="U9" s="31"/>
    </row>
    <row r="10" spans="8:30">
      <c r="H10" s="53">
        <v>2467</v>
      </c>
      <c r="I10" s="194">
        <v>37</v>
      </c>
      <c r="J10" s="227" t="s">
        <v>39</v>
      </c>
      <c r="K10" s="163">
        <f t="shared" si="0"/>
        <v>37</v>
      </c>
      <c r="L10" s="429">
        <v>4014</v>
      </c>
      <c r="S10" s="31"/>
      <c r="T10" s="31"/>
      <c r="U10" s="31"/>
    </row>
    <row r="11" spans="8:30">
      <c r="H11" s="52">
        <v>2015</v>
      </c>
      <c r="I11" s="119">
        <v>34</v>
      </c>
      <c r="J11" s="224" t="s">
        <v>1</v>
      </c>
      <c r="K11" s="163">
        <f t="shared" si="0"/>
        <v>34</v>
      </c>
      <c r="L11" s="429">
        <v>1403</v>
      </c>
      <c r="M11" s="54"/>
      <c r="N11" s="130"/>
      <c r="O11" s="130"/>
      <c r="S11" s="31"/>
      <c r="T11" s="31"/>
      <c r="U11" s="31"/>
    </row>
    <row r="12" spans="8:30">
      <c r="H12" s="234">
        <v>1552</v>
      </c>
      <c r="I12" s="194">
        <v>17</v>
      </c>
      <c r="J12" s="227" t="s">
        <v>23</v>
      </c>
      <c r="K12" s="163">
        <f t="shared" si="0"/>
        <v>17</v>
      </c>
      <c r="L12" s="429">
        <v>1787</v>
      </c>
      <c r="M12" s="54"/>
      <c r="N12" s="130"/>
      <c r="O12" s="130"/>
      <c r="S12" s="31"/>
      <c r="T12" s="31"/>
      <c r="U12" s="31"/>
    </row>
    <row r="13" spans="8:30" ht="14.25" thickBot="1">
      <c r="H13" s="548">
        <v>1502</v>
      </c>
      <c r="I13" s="467">
        <v>36</v>
      </c>
      <c r="J13" s="468" t="s">
        <v>5</v>
      </c>
      <c r="K13" s="163">
        <f t="shared" si="0"/>
        <v>36</v>
      </c>
      <c r="L13" s="429">
        <v>2254</v>
      </c>
      <c r="M13" s="54"/>
      <c r="N13" s="130"/>
      <c r="O13" s="130"/>
      <c r="S13" s="31"/>
      <c r="T13" s="31"/>
      <c r="U13" s="31"/>
    </row>
    <row r="14" spans="8:30" ht="14.25" thickTop="1">
      <c r="H14" s="127">
        <v>1374</v>
      </c>
      <c r="I14" s="168">
        <v>25</v>
      </c>
      <c r="J14" s="246" t="s">
        <v>31</v>
      </c>
      <c r="K14" s="151" t="s">
        <v>9</v>
      </c>
      <c r="L14" s="430">
        <v>93375</v>
      </c>
      <c r="S14" s="31"/>
      <c r="T14" s="31"/>
      <c r="U14" s="31"/>
    </row>
    <row r="15" spans="8:30">
      <c r="H15" s="127">
        <v>781</v>
      </c>
      <c r="I15" s="119">
        <v>1</v>
      </c>
      <c r="J15" s="224" t="s">
        <v>4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127">
        <v>466</v>
      </c>
      <c r="I16" s="119">
        <v>16</v>
      </c>
      <c r="J16" s="224" t="s">
        <v>3</v>
      </c>
      <c r="K16" s="163">
        <f>SUM(I4)</f>
        <v>33</v>
      </c>
      <c r="L16" s="224" t="s">
        <v>0</v>
      </c>
      <c r="M16" s="431">
        <v>26989</v>
      </c>
      <c r="N16" s="128">
        <f>SUM(H4)</f>
        <v>26116</v>
      </c>
      <c r="O16" s="54"/>
      <c r="P16" s="21"/>
      <c r="S16" s="31"/>
      <c r="T16" s="31"/>
      <c r="U16" s="31"/>
    </row>
    <row r="17" spans="1:21">
      <c r="H17" s="244">
        <v>418</v>
      </c>
      <c r="I17" s="407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2">
        <v>20560</v>
      </c>
      <c r="N17" s="128">
        <f t="shared" ref="N17:N25" si="2">SUM(H5)</f>
        <v>18179</v>
      </c>
      <c r="O17" s="54"/>
      <c r="P17" s="21"/>
      <c r="S17" s="31"/>
      <c r="T17" s="31"/>
      <c r="U17" s="31"/>
    </row>
    <row r="18" spans="1:21">
      <c r="H18" s="169">
        <v>233</v>
      </c>
      <c r="I18" s="119">
        <v>27</v>
      </c>
      <c r="J18" s="224" t="s">
        <v>33</v>
      </c>
      <c r="K18" s="163">
        <f t="shared" si="1"/>
        <v>14</v>
      </c>
      <c r="L18" s="224" t="s">
        <v>21</v>
      </c>
      <c r="M18" s="432">
        <v>9224</v>
      </c>
      <c r="N18" s="128">
        <f t="shared" si="2"/>
        <v>7083</v>
      </c>
      <c r="O18" s="54"/>
      <c r="P18" s="21"/>
      <c r="S18" s="31"/>
      <c r="T18" s="31"/>
      <c r="U18" s="31"/>
    </row>
    <row r="19" spans="1:21">
      <c r="H19" s="52">
        <v>220</v>
      </c>
      <c r="I19" s="119">
        <v>19</v>
      </c>
      <c r="J19" s="224" t="s">
        <v>25</v>
      </c>
      <c r="K19" s="163">
        <f t="shared" si="1"/>
        <v>38</v>
      </c>
      <c r="L19" s="224" t="s">
        <v>40</v>
      </c>
      <c r="M19" s="432">
        <v>4098</v>
      </c>
      <c r="N19" s="128">
        <f t="shared" si="2"/>
        <v>5006</v>
      </c>
      <c r="O19" s="54"/>
      <c r="P19" s="21"/>
      <c r="S19" s="31"/>
      <c r="T19" s="31"/>
      <c r="U19" s="31"/>
    </row>
    <row r="20" spans="1:21" ht="14.25" thickBot="1">
      <c r="H20" s="268">
        <v>147</v>
      </c>
      <c r="I20" s="119">
        <v>21</v>
      </c>
      <c r="J20" s="224" t="s">
        <v>27</v>
      </c>
      <c r="K20" s="163">
        <f t="shared" si="1"/>
        <v>15</v>
      </c>
      <c r="L20" s="224" t="s">
        <v>22</v>
      </c>
      <c r="M20" s="432">
        <v>3173</v>
      </c>
      <c r="N20" s="128">
        <f t="shared" si="2"/>
        <v>3614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4" t="s">
        <v>56</v>
      </c>
      <c r="H21" s="268">
        <v>113</v>
      </c>
      <c r="I21" s="119">
        <v>23</v>
      </c>
      <c r="J21" s="224" t="s">
        <v>29</v>
      </c>
      <c r="K21" s="163">
        <f t="shared" si="1"/>
        <v>24</v>
      </c>
      <c r="L21" s="224" t="s">
        <v>30</v>
      </c>
      <c r="M21" s="432">
        <v>2872</v>
      </c>
      <c r="N21" s="128">
        <f t="shared" si="2"/>
        <v>2681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26116</v>
      </c>
      <c r="D22" s="128">
        <f>SUM(L4)</f>
        <v>32430</v>
      </c>
      <c r="E22" s="66">
        <f t="shared" ref="E22:E32" si="4">SUM(N16/M16*100)</f>
        <v>96.765348845826082</v>
      </c>
      <c r="F22" s="70">
        <f>SUM(C22/D22*100)</f>
        <v>80.530373111316678</v>
      </c>
      <c r="G22" s="5"/>
      <c r="H22" s="131">
        <v>80</v>
      </c>
      <c r="I22" s="119">
        <v>39</v>
      </c>
      <c r="J22" s="224" t="s">
        <v>41</v>
      </c>
      <c r="K22" s="163">
        <f t="shared" si="1"/>
        <v>37</v>
      </c>
      <c r="L22" s="227" t="s">
        <v>39</v>
      </c>
      <c r="M22" s="432">
        <v>2408</v>
      </c>
      <c r="N22" s="128">
        <f t="shared" si="2"/>
        <v>2467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18179</v>
      </c>
      <c r="D23" s="128">
        <f>SUM(L5)</f>
        <v>32222</v>
      </c>
      <c r="E23" s="66">
        <f t="shared" si="4"/>
        <v>88.419260700389103</v>
      </c>
      <c r="F23" s="70">
        <f t="shared" ref="F23:F32" si="5">SUM(C23/D23*100)</f>
        <v>56.41797529638135</v>
      </c>
      <c r="G23" s="5"/>
      <c r="H23" s="131">
        <v>60</v>
      </c>
      <c r="I23" s="119">
        <v>32</v>
      </c>
      <c r="J23" s="224" t="s">
        <v>37</v>
      </c>
      <c r="K23" s="163">
        <f t="shared" si="1"/>
        <v>34</v>
      </c>
      <c r="L23" s="224" t="s">
        <v>1</v>
      </c>
      <c r="M23" s="432">
        <v>1528</v>
      </c>
      <c r="N23" s="128">
        <f t="shared" si="2"/>
        <v>2015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7083</v>
      </c>
      <c r="D24" s="128">
        <f t="shared" ref="D24:D31" si="6">SUM(L6)</f>
        <v>5044</v>
      </c>
      <c r="E24" s="66">
        <f t="shared" si="4"/>
        <v>76.788811795316576</v>
      </c>
      <c r="F24" s="70">
        <f t="shared" si="5"/>
        <v>140.42426645519427</v>
      </c>
      <c r="G24" s="5"/>
      <c r="H24" s="131">
        <v>50</v>
      </c>
      <c r="I24" s="119">
        <v>6</v>
      </c>
      <c r="J24" s="224" t="s">
        <v>15</v>
      </c>
      <c r="K24" s="163">
        <f t="shared" si="1"/>
        <v>17</v>
      </c>
      <c r="L24" s="227" t="s">
        <v>23</v>
      </c>
      <c r="M24" s="432">
        <v>1549</v>
      </c>
      <c r="N24" s="128">
        <f t="shared" si="2"/>
        <v>1552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5006</v>
      </c>
      <c r="D25" s="128">
        <f t="shared" si="6"/>
        <v>4949</v>
      </c>
      <c r="E25" s="66">
        <f t="shared" si="4"/>
        <v>122.15714982918497</v>
      </c>
      <c r="F25" s="70">
        <f t="shared" si="5"/>
        <v>101.15174782784402</v>
      </c>
      <c r="G25" s="5"/>
      <c r="H25" s="131">
        <v>50</v>
      </c>
      <c r="I25" s="119">
        <v>9</v>
      </c>
      <c r="J25" s="458" t="s">
        <v>204</v>
      </c>
      <c r="K25" s="253">
        <f t="shared" si="1"/>
        <v>36</v>
      </c>
      <c r="L25" s="468" t="s">
        <v>5</v>
      </c>
      <c r="M25" s="433">
        <v>1578</v>
      </c>
      <c r="N25" s="234">
        <f t="shared" si="2"/>
        <v>1502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22</v>
      </c>
      <c r="C26" s="52">
        <f t="shared" si="3"/>
        <v>3614</v>
      </c>
      <c r="D26" s="128">
        <f t="shared" si="6"/>
        <v>2685</v>
      </c>
      <c r="E26" s="66">
        <f t="shared" si="4"/>
        <v>113.89851875196975</v>
      </c>
      <c r="F26" s="70">
        <f t="shared" si="5"/>
        <v>134.59962756052141</v>
      </c>
      <c r="G26" s="16"/>
      <c r="H26" s="547">
        <v>27</v>
      </c>
      <c r="I26" s="119">
        <v>4</v>
      </c>
      <c r="J26" s="224" t="s">
        <v>13</v>
      </c>
      <c r="K26" s="5"/>
      <c r="L26" s="511" t="s">
        <v>194</v>
      </c>
      <c r="M26" s="434">
        <v>78430</v>
      </c>
      <c r="N26" s="266">
        <f>SUM(H44)</f>
        <v>74260</v>
      </c>
      <c r="S26" s="31"/>
      <c r="T26" s="31"/>
      <c r="U26" s="31"/>
    </row>
    <row r="27" spans="1:21">
      <c r="A27" s="76">
        <v>6</v>
      </c>
      <c r="B27" s="224" t="s">
        <v>30</v>
      </c>
      <c r="C27" s="52">
        <f t="shared" si="3"/>
        <v>2681</v>
      </c>
      <c r="D27" s="128">
        <f t="shared" si="6"/>
        <v>1000</v>
      </c>
      <c r="E27" s="66">
        <f t="shared" si="4"/>
        <v>93.349582172701957</v>
      </c>
      <c r="F27" s="70">
        <f t="shared" si="5"/>
        <v>268.10000000000002</v>
      </c>
      <c r="G27" s="5"/>
      <c r="H27" s="527">
        <v>13</v>
      </c>
      <c r="I27" s="119">
        <v>2</v>
      </c>
      <c r="J27" s="224" t="s">
        <v>6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39</v>
      </c>
      <c r="C28" s="52">
        <f t="shared" si="3"/>
        <v>2467</v>
      </c>
      <c r="D28" s="128">
        <f t="shared" si="6"/>
        <v>4014</v>
      </c>
      <c r="E28" s="66">
        <f t="shared" si="4"/>
        <v>102.45016611295681</v>
      </c>
      <c r="F28" s="70">
        <f t="shared" si="5"/>
        <v>61.459890383657203</v>
      </c>
      <c r="G28" s="5"/>
      <c r="H28" s="546">
        <v>6</v>
      </c>
      <c r="I28" s="119">
        <v>31</v>
      </c>
      <c r="J28" s="224" t="s">
        <v>127</v>
      </c>
      <c r="L28" s="36"/>
      <c r="S28" s="31"/>
      <c r="T28" s="31"/>
      <c r="U28" s="31"/>
    </row>
    <row r="29" spans="1:21">
      <c r="A29" s="76">
        <v>8</v>
      </c>
      <c r="B29" s="224" t="s">
        <v>1</v>
      </c>
      <c r="C29" s="52">
        <f t="shared" si="3"/>
        <v>2015</v>
      </c>
      <c r="D29" s="128">
        <f t="shared" si="6"/>
        <v>1403</v>
      </c>
      <c r="E29" s="66">
        <f t="shared" si="4"/>
        <v>131.87172774869109</v>
      </c>
      <c r="F29" s="70">
        <f t="shared" si="5"/>
        <v>143.62081254454739</v>
      </c>
      <c r="G29" s="15"/>
      <c r="H29" s="131">
        <v>4</v>
      </c>
      <c r="I29" s="119">
        <v>12</v>
      </c>
      <c r="J29" s="224" t="s">
        <v>20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23</v>
      </c>
      <c r="C30" s="52">
        <f t="shared" si="3"/>
        <v>1552</v>
      </c>
      <c r="D30" s="128">
        <f t="shared" si="6"/>
        <v>1787</v>
      </c>
      <c r="E30" s="66">
        <f t="shared" si="4"/>
        <v>100.19367333763718</v>
      </c>
      <c r="F30" s="70">
        <f t="shared" si="5"/>
        <v>86.8494683827644</v>
      </c>
      <c r="G30" s="16"/>
      <c r="H30" s="176">
        <v>3</v>
      </c>
      <c r="I30" s="119">
        <v>3</v>
      </c>
      <c r="J30" s="224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8" t="s">
        <v>5</v>
      </c>
      <c r="C31" s="52">
        <f t="shared" si="3"/>
        <v>1502</v>
      </c>
      <c r="D31" s="128">
        <f t="shared" si="6"/>
        <v>2254</v>
      </c>
      <c r="E31" s="66">
        <f t="shared" si="4"/>
        <v>95.183776932826362</v>
      </c>
      <c r="F31" s="70">
        <f t="shared" si="5"/>
        <v>66.637089618456073</v>
      </c>
      <c r="G31" s="132"/>
      <c r="H31" s="176">
        <v>0</v>
      </c>
      <c r="I31" s="119">
        <v>5</v>
      </c>
      <c r="J31" s="224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74260</v>
      </c>
      <c r="D32" s="82">
        <f>SUM(L14)</f>
        <v>93375</v>
      </c>
      <c r="E32" s="85">
        <f t="shared" si="4"/>
        <v>94.683156955246716</v>
      </c>
      <c r="F32" s="83">
        <f t="shared" si="5"/>
        <v>79.528781793842029</v>
      </c>
      <c r="G32" s="84"/>
      <c r="H32" s="545">
        <v>0</v>
      </c>
      <c r="I32" s="119">
        <v>7</v>
      </c>
      <c r="J32" s="224" t="s">
        <v>16</v>
      </c>
      <c r="L32" s="36"/>
      <c r="M32" s="31"/>
      <c r="S32" s="31"/>
      <c r="T32" s="31"/>
      <c r="U32" s="31"/>
    </row>
    <row r="33" spans="1:30">
      <c r="H33" s="139">
        <v>0</v>
      </c>
      <c r="I33" s="119">
        <v>8</v>
      </c>
      <c r="J33" s="224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10</v>
      </c>
      <c r="J34" s="224" t="s">
        <v>18</v>
      </c>
      <c r="L34" s="296"/>
      <c r="M34" s="31"/>
      <c r="S34" s="31"/>
      <c r="T34" s="31"/>
      <c r="U34" s="31"/>
    </row>
    <row r="35" spans="1:30">
      <c r="H35" s="478">
        <v>0</v>
      </c>
      <c r="I35" s="119">
        <v>11</v>
      </c>
      <c r="J35" s="224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13</v>
      </c>
      <c r="J36" s="224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18</v>
      </c>
      <c r="J37" s="224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53">
        <v>0</v>
      </c>
      <c r="I38" s="119">
        <v>20</v>
      </c>
      <c r="J38" s="224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268">
        <v>0</v>
      </c>
      <c r="I39" s="119">
        <v>22</v>
      </c>
      <c r="J39" s="224" t="s">
        <v>28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127">
        <v>0</v>
      </c>
      <c r="I40" s="119">
        <v>28</v>
      </c>
      <c r="J40" s="224" t="s">
        <v>34</v>
      </c>
      <c r="L40" s="57"/>
      <c r="M40" s="31"/>
      <c r="S40" s="31"/>
      <c r="T40" s="31"/>
      <c r="U40" s="31"/>
    </row>
    <row r="41" spans="1:30">
      <c r="H41" s="268">
        <v>0</v>
      </c>
      <c r="I41" s="119">
        <v>29</v>
      </c>
      <c r="J41" s="224" t="s">
        <v>117</v>
      </c>
      <c r="L41" s="57"/>
      <c r="M41" s="31"/>
      <c r="S41" s="31"/>
      <c r="T41" s="31"/>
      <c r="U41" s="31"/>
    </row>
    <row r="42" spans="1:30">
      <c r="H42" s="53">
        <v>0</v>
      </c>
      <c r="I42" s="119">
        <v>30</v>
      </c>
      <c r="J42" s="224" t="s">
        <v>35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74260</v>
      </c>
      <c r="I44" s="119"/>
      <c r="J44" s="233" t="s">
        <v>119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216</v>
      </c>
      <c r="I47" s="119"/>
      <c r="J47" s="251" t="s">
        <v>80</v>
      </c>
      <c r="K47" s="5"/>
      <c r="L47" s="416" t="s">
        <v>208</v>
      </c>
      <c r="S47" s="31"/>
      <c r="T47" s="31"/>
      <c r="U47" s="31"/>
      <c r="V47" s="31"/>
    </row>
    <row r="48" spans="1:30">
      <c r="H48" s="259" t="s">
        <v>121</v>
      </c>
      <c r="I48" s="168"/>
      <c r="J48" s="250" t="s">
        <v>57</v>
      </c>
      <c r="K48" s="244"/>
      <c r="L48" s="421" t="s">
        <v>121</v>
      </c>
      <c r="S48" s="31"/>
      <c r="T48" s="31"/>
      <c r="U48" s="31"/>
      <c r="V48" s="31"/>
    </row>
    <row r="49" spans="1:22">
      <c r="H49" s="52">
        <v>52211</v>
      </c>
      <c r="I49" s="119">
        <v>26</v>
      </c>
      <c r="J49" s="224" t="s">
        <v>32</v>
      </c>
      <c r="K49" s="5">
        <f>SUM(I49)</f>
        <v>26</v>
      </c>
      <c r="L49" s="422">
        <v>61304</v>
      </c>
      <c r="M49" s="1"/>
      <c r="N49" s="129"/>
      <c r="O49" s="129"/>
      <c r="S49" s="31"/>
      <c r="T49" s="31"/>
      <c r="U49" s="31"/>
      <c r="V49" s="31"/>
    </row>
    <row r="50" spans="1:22">
      <c r="H50" s="52">
        <v>15454</v>
      </c>
      <c r="I50" s="119">
        <v>33</v>
      </c>
      <c r="J50" s="224" t="s">
        <v>0</v>
      </c>
      <c r="K50" s="5">
        <f t="shared" ref="K50:K58" si="7">SUM(I50)</f>
        <v>33</v>
      </c>
      <c r="L50" s="422">
        <v>16598</v>
      </c>
      <c r="M50" s="31"/>
      <c r="N50" s="130"/>
      <c r="O50" s="130"/>
      <c r="S50" s="31"/>
      <c r="T50" s="31"/>
      <c r="U50" s="31"/>
      <c r="V50" s="31"/>
    </row>
    <row r="51" spans="1:22">
      <c r="H51" s="127">
        <v>11937</v>
      </c>
      <c r="I51" s="119">
        <v>13</v>
      </c>
      <c r="J51" s="224" t="s">
        <v>7</v>
      </c>
      <c r="K51" s="5">
        <f t="shared" si="7"/>
        <v>13</v>
      </c>
      <c r="L51" s="422">
        <v>6127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10478</v>
      </c>
      <c r="I52" s="119">
        <v>34</v>
      </c>
      <c r="J52" s="224" t="s">
        <v>1</v>
      </c>
      <c r="K52" s="5">
        <f t="shared" si="7"/>
        <v>34</v>
      </c>
      <c r="L52" s="422">
        <v>11502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4" t="s">
        <v>56</v>
      </c>
      <c r="H53" s="53">
        <v>9004</v>
      </c>
      <c r="I53" s="119">
        <v>25</v>
      </c>
      <c r="J53" s="224" t="s">
        <v>31</v>
      </c>
      <c r="K53" s="5">
        <f t="shared" si="7"/>
        <v>25</v>
      </c>
      <c r="L53" s="422">
        <v>21385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52211</v>
      </c>
      <c r="D54" s="139">
        <f>SUM(L49)</f>
        <v>61304</v>
      </c>
      <c r="E54" s="66">
        <f t="shared" ref="E54:E64" si="9">SUM(N63/M63*100)</f>
        <v>90.546633831639554</v>
      </c>
      <c r="F54" s="66">
        <f>SUM(C54/D54*100)</f>
        <v>85.167362651702987</v>
      </c>
      <c r="G54" s="5"/>
      <c r="H54" s="53">
        <v>8209</v>
      </c>
      <c r="I54" s="119">
        <v>16</v>
      </c>
      <c r="J54" s="224" t="s">
        <v>3</v>
      </c>
      <c r="K54" s="5">
        <f t="shared" si="7"/>
        <v>16</v>
      </c>
      <c r="L54" s="422">
        <v>8099</v>
      </c>
      <c r="M54" s="31"/>
      <c r="N54" s="506"/>
      <c r="O54" s="130"/>
      <c r="S54" s="31"/>
      <c r="T54" s="31"/>
      <c r="U54" s="31"/>
      <c r="V54" s="31"/>
    </row>
    <row r="55" spans="1:22">
      <c r="A55" s="76">
        <v>2</v>
      </c>
      <c r="B55" s="224" t="s">
        <v>0</v>
      </c>
      <c r="C55" s="52">
        <f t="shared" si="8"/>
        <v>15454</v>
      </c>
      <c r="D55" s="139">
        <f t="shared" ref="D55:D64" si="10">SUM(L50)</f>
        <v>16598</v>
      </c>
      <c r="E55" s="66">
        <f t="shared" si="9"/>
        <v>88.217833085968721</v>
      </c>
      <c r="F55" s="66">
        <f t="shared" ref="F55:F64" si="11">SUM(C55/D55*100)</f>
        <v>93.107603325701888</v>
      </c>
      <c r="G55" s="5"/>
      <c r="H55" s="53">
        <v>4255</v>
      </c>
      <c r="I55" s="119">
        <v>40</v>
      </c>
      <c r="J55" s="224" t="s">
        <v>2</v>
      </c>
      <c r="K55" s="5">
        <f t="shared" si="7"/>
        <v>40</v>
      </c>
      <c r="L55" s="422">
        <v>3053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7</v>
      </c>
      <c r="C56" s="52">
        <f t="shared" si="8"/>
        <v>11937</v>
      </c>
      <c r="D56" s="139">
        <f t="shared" si="10"/>
        <v>6127</v>
      </c>
      <c r="E56" s="66">
        <f t="shared" si="9"/>
        <v>88.632313632313625</v>
      </c>
      <c r="F56" s="66">
        <f t="shared" si="11"/>
        <v>194.82617920678962</v>
      </c>
      <c r="G56" s="5"/>
      <c r="H56" s="127">
        <v>3368</v>
      </c>
      <c r="I56" s="119">
        <v>24</v>
      </c>
      <c r="J56" s="224" t="s">
        <v>30</v>
      </c>
      <c r="K56" s="5">
        <f t="shared" si="7"/>
        <v>24</v>
      </c>
      <c r="L56" s="422">
        <v>4551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1</v>
      </c>
      <c r="C57" s="52">
        <f t="shared" si="8"/>
        <v>10478</v>
      </c>
      <c r="D57" s="139">
        <f t="shared" si="10"/>
        <v>11502</v>
      </c>
      <c r="E57" s="66">
        <f t="shared" si="9"/>
        <v>126.66827852998065</v>
      </c>
      <c r="F57" s="66">
        <f t="shared" si="11"/>
        <v>91.097200486871841</v>
      </c>
      <c r="G57" s="5"/>
      <c r="H57" s="176">
        <v>2758</v>
      </c>
      <c r="I57" s="119">
        <v>15</v>
      </c>
      <c r="J57" s="224" t="s">
        <v>22</v>
      </c>
      <c r="K57" s="5">
        <f t="shared" si="7"/>
        <v>15</v>
      </c>
      <c r="L57" s="422">
        <v>882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31</v>
      </c>
      <c r="C58" s="52">
        <f t="shared" si="8"/>
        <v>9004</v>
      </c>
      <c r="D58" s="139">
        <f t="shared" si="10"/>
        <v>21385</v>
      </c>
      <c r="E58" s="66">
        <f t="shared" si="9"/>
        <v>107.89694427801078</v>
      </c>
      <c r="F58" s="66">
        <f t="shared" si="11"/>
        <v>42.104278700023379</v>
      </c>
      <c r="G58" s="16"/>
      <c r="H58" s="111">
        <v>2078</v>
      </c>
      <c r="I58" s="194">
        <v>36</v>
      </c>
      <c r="J58" s="227" t="s">
        <v>5</v>
      </c>
      <c r="K58" s="18">
        <f t="shared" si="7"/>
        <v>36</v>
      </c>
      <c r="L58" s="423">
        <v>1832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</v>
      </c>
      <c r="C59" s="52">
        <f t="shared" si="8"/>
        <v>8209</v>
      </c>
      <c r="D59" s="139">
        <f t="shared" si="10"/>
        <v>8099</v>
      </c>
      <c r="E59" s="66">
        <f t="shared" si="9"/>
        <v>121.27345250406263</v>
      </c>
      <c r="F59" s="66">
        <f t="shared" si="11"/>
        <v>101.35819236942834</v>
      </c>
      <c r="G59" s="5"/>
      <c r="H59" s="455">
        <v>2070</v>
      </c>
      <c r="I59" s="464">
        <v>38</v>
      </c>
      <c r="J59" s="307" t="s">
        <v>40</v>
      </c>
      <c r="K59" s="12" t="s">
        <v>76</v>
      </c>
      <c r="L59" s="424">
        <v>141045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2</v>
      </c>
      <c r="C60" s="52">
        <f t="shared" si="8"/>
        <v>4255</v>
      </c>
      <c r="D60" s="139">
        <f t="shared" si="10"/>
        <v>3053</v>
      </c>
      <c r="E60" s="66">
        <f t="shared" si="9"/>
        <v>130.80233630494928</v>
      </c>
      <c r="F60" s="66">
        <f t="shared" si="11"/>
        <v>139.37111038322959</v>
      </c>
      <c r="G60" s="5"/>
      <c r="H60" s="131">
        <v>1129</v>
      </c>
      <c r="I60" s="197">
        <v>22</v>
      </c>
      <c r="J60" s="224" t="s">
        <v>28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30</v>
      </c>
      <c r="C61" s="52">
        <f t="shared" si="8"/>
        <v>3368</v>
      </c>
      <c r="D61" s="139">
        <f t="shared" si="10"/>
        <v>4551</v>
      </c>
      <c r="E61" s="66">
        <f t="shared" si="9"/>
        <v>99.586043761088121</v>
      </c>
      <c r="F61" s="66">
        <f t="shared" si="11"/>
        <v>74.005713030103266</v>
      </c>
      <c r="G61" s="15"/>
      <c r="H61" s="547">
        <v>338</v>
      </c>
      <c r="I61" s="197">
        <v>21</v>
      </c>
      <c r="J61" s="5" t="s">
        <v>191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22</v>
      </c>
      <c r="C62" s="52">
        <f t="shared" si="8"/>
        <v>2758</v>
      </c>
      <c r="D62" s="139">
        <f t="shared" si="10"/>
        <v>882</v>
      </c>
      <c r="E62" s="66">
        <f t="shared" si="9"/>
        <v>124.6272028920018</v>
      </c>
      <c r="F62" s="66">
        <f t="shared" si="11"/>
        <v>312.69841269841271</v>
      </c>
      <c r="G62" s="16"/>
      <c r="H62" s="131">
        <v>210</v>
      </c>
      <c r="I62" s="245">
        <v>9</v>
      </c>
      <c r="J62" s="458" t="s">
        <v>201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5</v>
      </c>
      <c r="C63" s="450">
        <f t="shared" si="8"/>
        <v>2078</v>
      </c>
      <c r="D63" s="195">
        <f t="shared" si="10"/>
        <v>1832</v>
      </c>
      <c r="E63" s="72">
        <f t="shared" si="9"/>
        <v>77.798577311868215</v>
      </c>
      <c r="F63" s="72">
        <f t="shared" si="11"/>
        <v>113.42794759825327</v>
      </c>
      <c r="G63" s="132"/>
      <c r="H63" s="176">
        <v>198</v>
      </c>
      <c r="I63" s="119">
        <v>17</v>
      </c>
      <c r="J63" s="224" t="s">
        <v>23</v>
      </c>
      <c r="K63" s="5">
        <f>SUM(K49)</f>
        <v>26</v>
      </c>
      <c r="L63" s="224" t="s">
        <v>32</v>
      </c>
      <c r="M63" s="237">
        <v>57662</v>
      </c>
      <c r="N63" s="128">
        <f>SUM(H49)</f>
        <v>52211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124126</v>
      </c>
      <c r="D64" s="196">
        <f t="shared" si="10"/>
        <v>141045</v>
      </c>
      <c r="E64" s="85">
        <f t="shared" si="9"/>
        <v>96.520995334370141</v>
      </c>
      <c r="F64" s="85">
        <f t="shared" si="11"/>
        <v>88.004537558935098</v>
      </c>
      <c r="G64" s="84"/>
      <c r="H64" s="131">
        <v>157</v>
      </c>
      <c r="I64" s="119">
        <v>1</v>
      </c>
      <c r="J64" s="224" t="s">
        <v>4</v>
      </c>
      <c r="K64" s="5">
        <f t="shared" ref="K64:K72" si="12">SUM(K50)</f>
        <v>33</v>
      </c>
      <c r="L64" s="224" t="s">
        <v>0</v>
      </c>
      <c r="M64" s="237">
        <v>17518</v>
      </c>
      <c r="N64" s="128">
        <f t="shared" ref="N64:N72" si="13">SUM(H50)</f>
        <v>15454</v>
      </c>
      <c r="O64" s="54"/>
      <c r="S64" s="31"/>
      <c r="T64" s="31"/>
      <c r="U64" s="31"/>
      <c r="V64" s="31"/>
    </row>
    <row r="65" spans="2:22">
      <c r="H65" s="52">
        <v>147</v>
      </c>
      <c r="I65" s="119">
        <v>4</v>
      </c>
      <c r="J65" s="224" t="s">
        <v>13</v>
      </c>
      <c r="K65" s="5">
        <f t="shared" si="12"/>
        <v>13</v>
      </c>
      <c r="L65" s="224" t="s">
        <v>7</v>
      </c>
      <c r="M65" s="237">
        <v>13468</v>
      </c>
      <c r="N65" s="128">
        <f t="shared" si="13"/>
        <v>11937</v>
      </c>
      <c r="O65" s="54"/>
      <c r="S65" s="31"/>
      <c r="T65" s="31"/>
      <c r="U65" s="31"/>
      <c r="V65" s="31"/>
    </row>
    <row r="66" spans="2:22">
      <c r="H66" s="52">
        <v>66</v>
      </c>
      <c r="I66" s="119">
        <v>23</v>
      </c>
      <c r="J66" s="224" t="s">
        <v>29</v>
      </c>
      <c r="K66" s="5">
        <f t="shared" si="12"/>
        <v>34</v>
      </c>
      <c r="L66" s="224" t="s">
        <v>1</v>
      </c>
      <c r="M66" s="237">
        <v>8272</v>
      </c>
      <c r="N66" s="128">
        <f t="shared" si="13"/>
        <v>10478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33</v>
      </c>
      <c r="I67" s="119">
        <v>30</v>
      </c>
      <c r="J67" s="224" t="s">
        <v>35</v>
      </c>
      <c r="K67" s="5">
        <f t="shared" si="12"/>
        <v>25</v>
      </c>
      <c r="L67" s="224" t="s">
        <v>31</v>
      </c>
      <c r="M67" s="237">
        <v>8345</v>
      </c>
      <c r="N67" s="128">
        <f t="shared" si="13"/>
        <v>9004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23</v>
      </c>
      <c r="I68" s="119">
        <v>29</v>
      </c>
      <c r="J68" s="224" t="s">
        <v>117</v>
      </c>
      <c r="K68" s="5">
        <f t="shared" si="12"/>
        <v>16</v>
      </c>
      <c r="L68" s="224" t="s">
        <v>3</v>
      </c>
      <c r="M68" s="237">
        <v>6769</v>
      </c>
      <c r="N68" s="128">
        <f t="shared" si="13"/>
        <v>8209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3</v>
      </c>
      <c r="I69" s="119">
        <v>27</v>
      </c>
      <c r="J69" s="224" t="s">
        <v>33</v>
      </c>
      <c r="K69" s="5">
        <f t="shared" si="12"/>
        <v>40</v>
      </c>
      <c r="L69" s="224" t="s">
        <v>2</v>
      </c>
      <c r="M69" s="237">
        <v>3253</v>
      </c>
      <c r="N69" s="128">
        <f t="shared" si="13"/>
        <v>4255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0</v>
      </c>
      <c r="I70" s="119">
        <v>2</v>
      </c>
      <c r="J70" s="224" t="s">
        <v>6</v>
      </c>
      <c r="K70" s="5">
        <f t="shared" si="12"/>
        <v>24</v>
      </c>
      <c r="L70" s="224" t="s">
        <v>30</v>
      </c>
      <c r="M70" s="237">
        <v>3382</v>
      </c>
      <c r="N70" s="128">
        <f t="shared" si="13"/>
        <v>3368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456">
        <v>0</v>
      </c>
      <c r="I71" s="119">
        <v>3</v>
      </c>
      <c r="J71" s="224" t="s">
        <v>12</v>
      </c>
      <c r="K71" s="5">
        <f t="shared" si="12"/>
        <v>15</v>
      </c>
      <c r="L71" s="224" t="s">
        <v>22</v>
      </c>
      <c r="M71" s="237">
        <v>2213</v>
      </c>
      <c r="N71" s="128">
        <f t="shared" si="13"/>
        <v>2758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5</v>
      </c>
      <c r="J72" s="224" t="s">
        <v>14</v>
      </c>
      <c r="K72" s="5">
        <f t="shared" si="12"/>
        <v>36</v>
      </c>
      <c r="L72" s="227" t="s">
        <v>5</v>
      </c>
      <c r="M72" s="238">
        <v>2671</v>
      </c>
      <c r="N72" s="128">
        <f t="shared" si="13"/>
        <v>2078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6</v>
      </c>
      <c r="J73" s="224" t="s">
        <v>15</v>
      </c>
      <c r="K73" s="52"/>
      <c r="L73" s="386" t="s">
        <v>107</v>
      </c>
      <c r="M73" s="236">
        <v>128600</v>
      </c>
      <c r="N73" s="235">
        <f>SUM(H89)</f>
        <v>124126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400">
        <v>0</v>
      </c>
      <c r="I74" s="119">
        <v>7</v>
      </c>
      <c r="J74" s="224" t="s">
        <v>16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8</v>
      </c>
      <c r="J75" s="224" t="s">
        <v>17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10</v>
      </c>
      <c r="J76" s="224" t="s">
        <v>18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11</v>
      </c>
      <c r="J77" s="224" t="s">
        <v>19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12</v>
      </c>
      <c r="J78" s="224" t="s">
        <v>20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14</v>
      </c>
      <c r="J79" s="224" t="s">
        <v>21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18</v>
      </c>
      <c r="J80" s="224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78">
        <v>0</v>
      </c>
      <c r="I81" s="119">
        <v>19</v>
      </c>
      <c r="J81" s="224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4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28</v>
      </c>
      <c r="J83" s="224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31</v>
      </c>
      <c r="J84" s="224" t="s">
        <v>118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32</v>
      </c>
      <c r="J85" s="224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35</v>
      </c>
      <c r="J86" s="224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456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127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124126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L63" sqref="L6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221</v>
      </c>
      <c r="I2" s="119"/>
      <c r="J2" s="260" t="s">
        <v>125</v>
      </c>
      <c r="K2" s="5"/>
      <c r="L2" s="252" t="s">
        <v>208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121</v>
      </c>
      <c r="I3" s="119"/>
      <c r="J3" s="202" t="s">
        <v>122</v>
      </c>
      <c r="K3" s="5"/>
      <c r="L3" s="51" t="s">
        <v>121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20460</v>
      </c>
      <c r="I4" s="119">
        <v>31</v>
      </c>
      <c r="J4" s="40" t="s">
        <v>72</v>
      </c>
      <c r="K4" s="278">
        <f>SUM(I4)</f>
        <v>31</v>
      </c>
      <c r="L4" s="377">
        <v>14936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16538</v>
      </c>
      <c r="I5" s="119">
        <v>34</v>
      </c>
      <c r="J5" s="40" t="s">
        <v>1</v>
      </c>
      <c r="K5" s="278">
        <f t="shared" ref="K5:K13" si="0">SUM(I5)</f>
        <v>34</v>
      </c>
      <c r="L5" s="377">
        <v>15688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16533</v>
      </c>
      <c r="I6" s="119">
        <v>17</v>
      </c>
      <c r="J6" s="40" t="s">
        <v>23</v>
      </c>
      <c r="K6" s="278">
        <f t="shared" si="0"/>
        <v>17</v>
      </c>
      <c r="L6" s="377">
        <v>20246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53">
        <v>15648</v>
      </c>
      <c r="I7" s="119">
        <v>33</v>
      </c>
      <c r="J7" s="40" t="s">
        <v>0</v>
      </c>
      <c r="K7" s="278">
        <f t="shared" si="0"/>
        <v>33</v>
      </c>
      <c r="L7" s="377">
        <v>14234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14497</v>
      </c>
      <c r="I8" s="119">
        <v>3</v>
      </c>
      <c r="J8" s="40" t="s">
        <v>12</v>
      </c>
      <c r="K8" s="278">
        <f t="shared" si="0"/>
        <v>3</v>
      </c>
      <c r="L8" s="377">
        <v>14297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13475</v>
      </c>
      <c r="I9" s="119">
        <v>40</v>
      </c>
      <c r="J9" s="40" t="s">
        <v>2</v>
      </c>
      <c r="K9" s="278">
        <f t="shared" si="0"/>
        <v>40</v>
      </c>
      <c r="L9" s="377">
        <v>12608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11412</v>
      </c>
      <c r="I10" s="119">
        <v>13</v>
      </c>
      <c r="J10" s="40" t="s">
        <v>7</v>
      </c>
      <c r="K10" s="278">
        <f t="shared" si="0"/>
        <v>13</v>
      </c>
      <c r="L10" s="377">
        <v>11273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10359</v>
      </c>
      <c r="I11" s="119">
        <v>16</v>
      </c>
      <c r="J11" s="40" t="s">
        <v>3</v>
      </c>
      <c r="K11" s="278">
        <f t="shared" si="0"/>
        <v>16</v>
      </c>
      <c r="L11" s="377">
        <v>11570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1">
        <v>9886</v>
      </c>
      <c r="I12" s="119">
        <v>26</v>
      </c>
      <c r="J12" s="40" t="s">
        <v>32</v>
      </c>
      <c r="K12" s="278">
        <f t="shared" si="0"/>
        <v>26</v>
      </c>
      <c r="L12" s="378">
        <v>7020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1">
        <v>8316</v>
      </c>
      <c r="I13" s="194">
        <v>11</v>
      </c>
      <c r="J13" s="103" t="s">
        <v>19</v>
      </c>
      <c r="K13" s="278">
        <f t="shared" si="0"/>
        <v>11</v>
      </c>
      <c r="L13" s="378">
        <v>5023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55">
        <v>7178</v>
      </c>
      <c r="I14" s="306">
        <v>2</v>
      </c>
      <c r="J14" s="530" t="s">
        <v>6</v>
      </c>
      <c r="K14" s="151" t="s">
        <v>9</v>
      </c>
      <c r="L14" s="379">
        <v>180345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5668</v>
      </c>
      <c r="I15" s="119">
        <v>21</v>
      </c>
      <c r="J15" s="458" t="s">
        <v>195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5545</v>
      </c>
      <c r="I16" s="119">
        <v>38</v>
      </c>
      <c r="J16" s="40" t="s">
        <v>40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3123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2648</v>
      </c>
      <c r="I18" s="119">
        <v>25</v>
      </c>
      <c r="J18" s="40" t="s">
        <v>31</v>
      </c>
      <c r="K18" s="1"/>
      <c r="L18" s="261" t="s">
        <v>125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452">
        <v>1980</v>
      </c>
      <c r="I19" s="119">
        <v>36</v>
      </c>
      <c r="J19" s="40" t="s">
        <v>5</v>
      </c>
      <c r="K19" s="163">
        <f>SUM(I4)</f>
        <v>31</v>
      </c>
      <c r="L19" s="40" t="s">
        <v>72</v>
      </c>
      <c r="M19" s="532">
        <v>13904</v>
      </c>
      <c r="N19" s="128">
        <f>SUM(H4)</f>
        <v>20460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221</v>
      </c>
      <c r="D20" s="74" t="s">
        <v>208</v>
      </c>
      <c r="E20" s="74" t="s">
        <v>55</v>
      </c>
      <c r="F20" s="74" t="s">
        <v>54</v>
      </c>
      <c r="G20" s="75" t="s">
        <v>56</v>
      </c>
      <c r="H20" s="127">
        <v>1837</v>
      </c>
      <c r="I20" s="119">
        <v>14</v>
      </c>
      <c r="J20" s="40" t="s">
        <v>21</v>
      </c>
      <c r="K20" s="163">
        <f t="shared" ref="K20:K28" si="1">SUM(I5)</f>
        <v>34</v>
      </c>
      <c r="L20" s="40" t="s">
        <v>1</v>
      </c>
      <c r="M20" s="533">
        <v>15976</v>
      </c>
      <c r="N20" s="128">
        <f t="shared" ref="N20:N28" si="2">SUM(H5)</f>
        <v>16538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72</v>
      </c>
      <c r="C21" s="277">
        <f>SUM(H4)</f>
        <v>20460</v>
      </c>
      <c r="D21" s="9">
        <f>SUM(L4)</f>
        <v>14936</v>
      </c>
      <c r="E21" s="66">
        <f t="shared" ref="E21:E30" si="3">SUM(N19/M19*100)</f>
        <v>147.15189873417722</v>
      </c>
      <c r="F21" s="66">
        <f t="shared" ref="F21:F31" si="4">SUM(C21/D21*100)</f>
        <v>136.98446705945366</v>
      </c>
      <c r="G21" s="77"/>
      <c r="H21" s="127">
        <v>1538</v>
      </c>
      <c r="I21" s="119">
        <v>1</v>
      </c>
      <c r="J21" s="40" t="s">
        <v>4</v>
      </c>
      <c r="K21" s="163">
        <f t="shared" si="1"/>
        <v>17</v>
      </c>
      <c r="L21" s="40" t="s">
        <v>23</v>
      </c>
      <c r="M21" s="533">
        <v>16668</v>
      </c>
      <c r="N21" s="128">
        <f t="shared" si="2"/>
        <v>16533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1</v>
      </c>
      <c r="C22" s="277">
        <f t="shared" ref="C22:C30" si="5">SUM(H5)</f>
        <v>16538</v>
      </c>
      <c r="D22" s="9">
        <f t="shared" ref="D22:D30" si="6">SUM(L5)</f>
        <v>15688</v>
      </c>
      <c r="E22" s="66">
        <f t="shared" si="3"/>
        <v>103.51777666499751</v>
      </c>
      <c r="F22" s="66">
        <f t="shared" si="4"/>
        <v>105.41815400305967</v>
      </c>
      <c r="G22" s="77"/>
      <c r="H22" s="127">
        <v>1398</v>
      </c>
      <c r="I22" s="119">
        <v>9</v>
      </c>
      <c r="J22" s="458" t="s">
        <v>203</v>
      </c>
      <c r="K22" s="163">
        <f t="shared" si="1"/>
        <v>33</v>
      </c>
      <c r="L22" s="40" t="s">
        <v>0</v>
      </c>
      <c r="M22" s="533">
        <v>19750</v>
      </c>
      <c r="N22" s="128">
        <f t="shared" si="2"/>
        <v>15648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23</v>
      </c>
      <c r="C23" s="299">
        <f t="shared" si="5"/>
        <v>16533</v>
      </c>
      <c r="D23" s="139">
        <f t="shared" si="6"/>
        <v>20246</v>
      </c>
      <c r="E23" s="300">
        <f t="shared" si="3"/>
        <v>99.190064794816408</v>
      </c>
      <c r="F23" s="300">
        <f t="shared" si="4"/>
        <v>81.66057492838091</v>
      </c>
      <c r="G23" s="77"/>
      <c r="H23" s="127">
        <v>595</v>
      </c>
      <c r="I23" s="119">
        <v>27</v>
      </c>
      <c r="J23" s="40" t="s">
        <v>33</v>
      </c>
      <c r="K23" s="163">
        <f t="shared" si="1"/>
        <v>3</v>
      </c>
      <c r="L23" s="40" t="s">
        <v>12</v>
      </c>
      <c r="M23" s="533">
        <v>23901</v>
      </c>
      <c r="N23" s="128">
        <f t="shared" si="2"/>
        <v>14497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0</v>
      </c>
      <c r="C24" s="277">
        <f t="shared" si="5"/>
        <v>15648</v>
      </c>
      <c r="D24" s="9">
        <f t="shared" si="6"/>
        <v>14234</v>
      </c>
      <c r="E24" s="66">
        <f t="shared" si="3"/>
        <v>79.230379746835439</v>
      </c>
      <c r="F24" s="66">
        <f t="shared" si="4"/>
        <v>109.93396093859774</v>
      </c>
      <c r="G24" s="77"/>
      <c r="H24" s="127">
        <v>449</v>
      </c>
      <c r="I24" s="119">
        <v>39</v>
      </c>
      <c r="J24" s="40" t="s">
        <v>41</v>
      </c>
      <c r="K24" s="163">
        <f t="shared" si="1"/>
        <v>40</v>
      </c>
      <c r="L24" s="40" t="s">
        <v>2</v>
      </c>
      <c r="M24" s="533">
        <v>12569</v>
      </c>
      <c r="N24" s="128">
        <f t="shared" si="2"/>
        <v>13475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12</v>
      </c>
      <c r="C25" s="277">
        <f t="shared" si="5"/>
        <v>14497</v>
      </c>
      <c r="D25" s="9">
        <f t="shared" si="6"/>
        <v>14297</v>
      </c>
      <c r="E25" s="66">
        <f t="shared" si="3"/>
        <v>60.654365926111872</v>
      </c>
      <c r="F25" s="66">
        <f t="shared" si="4"/>
        <v>101.3988948730503</v>
      </c>
      <c r="G25" s="87"/>
      <c r="H25" s="127">
        <v>374</v>
      </c>
      <c r="I25" s="119">
        <v>32</v>
      </c>
      <c r="J25" s="40" t="s">
        <v>37</v>
      </c>
      <c r="K25" s="163">
        <f t="shared" si="1"/>
        <v>13</v>
      </c>
      <c r="L25" s="40" t="s">
        <v>7</v>
      </c>
      <c r="M25" s="533">
        <v>10221</v>
      </c>
      <c r="N25" s="128">
        <f t="shared" si="2"/>
        <v>11412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2</v>
      </c>
      <c r="C26" s="277">
        <f t="shared" si="5"/>
        <v>13475</v>
      </c>
      <c r="D26" s="9">
        <f t="shared" si="6"/>
        <v>12608</v>
      </c>
      <c r="E26" s="66">
        <f t="shared" si="3"/>
        <v>107.20821067706261</v>
      </c>
      <c r="F26" s="66">
        <f t="shared" si="4"/>
        <v>106.87658629441626</v>
      </c>
      <c r="G26" s="77"/>
      <c r="H26" s="127">
        <v>363</v>
      </c>
      <c r="I26" s="119">
        <v>12</v>
      </c>
      <c r="J26" s="40" t="s">
        <v>20</v>
      </c>
      <c r="K26" s="163">
        <f t="shared" si="1"/>
        <v>16</v>
      </c>
      <c r="L26" s="40" t="s">
        <v>3</v>
      </c>
      <c r="M26" s="533">
        <v>8149</v>
      </c>
      <c r="N26" s="128">
        <f t="shared" si="2"/>
        <v>10359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11412</v>
      </c>
      <c r="D27" s="9">
        <f t="shared" si="6"/>
        <v>11273</v>
      </c>
      <c r="E27" s="66">
        <f t="shared" si="3"/>
        <v>111.65248018784854</v>
      </c>
      <c r="F27" s="66">
        <f t="shared" si="4"/>
        <v>101.23303468464474</v>
      </c>
      <c r="G27" s="77"/>
      <c r="H27" s="127">
        <v>327</v>
      </c>
      <c r="I27" s="119">
        <v>29</v>
      </c>
      <c r="J27" s="40" t="s">
        <v>58</v>
      </c>
      <c r="K27" s="163">
        <f t="shared" si="1"/>
        <v>26</v>
      </c>
      <c r="L27" s="40" t="s">
        <v>32</v>
      </c>
      <c r="M27" s="534">
        <v>7665</v>
      </c>
      <c r="N27" s="128">
        <f t="shared" si="2"/>
        <v>9886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3</v>
      </c>
      <c r="C28" s="277">
        <f t="shared" si="5"/>
        <v>10359</v>
      </c>
      <c r="D28" s="9">
        <f t="shared" si="6"/>
        <v>11570</v>
      </c>
      <c r="E28" s="66">
        <f t="shared" si="3"/>
        <v>127.11989201128972</v>
      </c>
      <c r="F28" s="66">
        <f t="shared" si="4"/>
        <v>89.533275713050998</v>
      </c>
      <c r="G28" s="88"/>
      <c r="H28" s="127">
        <v>186</v>
      </c>
      <c r="I28" s="119">
        <v>4</v>
      </c>
      <c r="J28" s="40" t="s">
        <v>13</v>
      </c>
      <c r="K28" s="253">
        <f t="shared" si="1"/>
        <v>11</v>
      </c>
      <c r="L28" s="103" t="s">
        <v>19</v>
      </c>
      <c r="M28" s="535">
        <v>9790</v>
      </c>
      <c r="N28" s="234">
        <f t="shared" si="2"/>
        <v>8316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32</v>
      </c>
      <c r="C29" s="277">
        <f t="shared" si="5"/>
        <v>9886</v>
      </c>
      <c r="D29" s="9">
        <f t="shared" si="6"/>
        <v>7020</v>
      </c>
      <c r="E29" s="66">
        <f t="shared" si="3"/>
        <v>128.97586431833008</v>
      </c>
      <c r="F29" s="66">
        <f t="shared" si="4"/>
        <v>140.82621082621083</v>
      </c>
      <c r="G29" s="87"/>
      <c r="H29" s="127">
        <v>155</v>
      </c>
      <c r="I29" s="119">
        <v>20</v>
      </c>
      <c r="J29" s="40" t="s">
        <v>26</v>
      </c>
      <c r="K29" s="161"/>
      <c r="L29" s="161" t="s">
        <v>207</v>
      </c>
      <c r="M29" s="536">
        <v>174537</v>
      </c>
      <c r="N29" s="242">
        <f>SUM(H44)</f>
        <v>170655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19</v>
      </c>
      <c r="C30" s="277">
        <f t="shared" si="5"/>
        <v>8316</v>
      </c>
      <c r="D30" s="9">
        <f t="shared" si="6"/>
        <v>5023</v>
      </c>
      <c r="E30" s="72">
        <f t="shared" si="3"/>
        <v>84.943820224719104</v>
      </c>
      <c r="F30" s="78">
        <f t="shared" si="4"/>
        <v>165.55843121640456</v>
      </c>
      <c r="G30" s="90"/>
      <c r="H30" s="127">
        <v>52</v>
      </c>
      <c r="I30" s="119">
        <v>10</v>
      </c>
      <c r="J30" s="40" t="s">
        <v>18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170655</v>
      </c>
      <c r="D31" s="82">
        <f>SUM(L14)</f>
        <v>180345</v>
      </c>
      <c r="E31" s="85">
        <f>SUM(N29/M29*100)</f>
        <v>97.775829766754327</v>
      </c>
      <c r="F31" s="78">
        <f t="shared" si="4"/>
        <v>94.626964983781079</v>
      </c>
      <c r="G31" s="86"/>
      <c r="H31" s="53">
        <v>34</v>
      </c>
      <c r="I31" s="119">
        <v>18</v>
      </c>
      <c r="J31" s="40" t="s">
        <v>24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32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31</v>
      </c>
      <c r="I33" s="119">
        <v>5</v>
      </c>
      <c r="J33" s="40" t="s">
        <v>14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18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549">
        <v>0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7</v>
      </c>
      <c r="J36" s="40" t="s">
        <v>16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8</v>
      </c>
      <c r="J37" s="40" t="s">
        <v>17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53">
        <v>0</v>
      </c>
      <c r="I38" s="119">
        <v>19</v>
      </c>
      <c r="J38" s="40" t="s">
        <v>25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400">
        <v>0</v>
      </c>
      <c r="I39" s="119">
        <v>22</v>
      </c>
      <c r="J39" s="40" t="s">
        <v>28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28</v>
      </c>
      <c r="J40" s="40" t="s">
        <v>34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30</v>
      </c>
      <c r="J41" s="40" t="s">
        <v>35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170655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221</v>
      </c>
      <c r="I48" s="119"/>
      <c r="J48" s="263" t="s">
        <v>105</v>
      </c>
      <c r="K48" s="5"/>
      <c r="L48" s="446" t="s">
        <v>208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121</v>
      </c>
      <c r="I49" s="119"/>
      <c r="J49" s="202" t="s">
        <v>11</v>
      </c>
      <c r="K49" s="5"/>
      <c r="L49" s="446" t="s">
        <v>121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28">
        <v>54860</v>
      </c>
      <c r="I50" s="119">
        <v>16</v>
      </c>
      <c r="J50" s="40" t="s">
        <v>3</v>
      </c>
      <c r="K50" s="444">
        <f>SUM(I50)</f>
        <v>16</v>
      </c>
      <c r="L50" s="447">
        <v>27697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6260</v>
      </c>
      <c r="I51" s="119">
        <v>38</v>
      </c>
      <c r="J51" s="40" t="s">
        <v>40</v>
      </c>
      <c r="K51" s="444">
        <f t="shared" ref="K51:K59" si="7">SUM(I51)</f>
        <v>38</v>
      </c>
      <c r="L51" s="448">
        <v>1986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3276</v>
      </c>
      <c r="I52" s="119">
        <v>25</v>
      </c>
      <c r="J52" s="40" t="s">
        <v>31</v>
      </c>
      <c r="K52" s="444">
        <f t="shared" si="7"/>
        <v>25</v>
      </c>
      <c r="L52" s="448">
        <v>4256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5" t="s">
        <v>56</v>
      </c>
      <c r="H53" s="53">
        <v>3231</v>
      </c>
      <c r="I53" s="119">
        <v>26</v>
      </c>
      <c r="J53" s="40" t="s">
        <v>32</v>
      </c>
      <c r="K53" s="444">
        <f t="shared" si="7"/>
        <v>26</v>
      </c>
      <c r="L53" s="448">
        <v>2374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54860</v>
      </c>
      <c r="D54" s="139">
        <f>SUM(L50)</f>
        <v>27697</v>
      </c>
      <c r="E54" s="66">
        <f t="shared" ref="E54:E63" si="8">SUM(N67/M67*100)</f>
        <v>189.98476243246986</v>
      </c>
      <c r="F54" s="66">
        <f t="shared" ref="F54:F61" si="9">SUM(C54/D54*100)</f>
        <v>198.07199335668122</v>
      </c>
      <c r="G54" s="77"/>
      <c r="H54" s="53">
        <v>2430</v>
      </c>
      <c r="I54" s="119">
        <v>33</v>
      </c>
      <c r="J54" s="40" t="s">
        <v>0</v>
      </c>
      <c r="K54" s="444">
        <f t="shared" si="7"/>
        <v>33</v>
      </c>
      <c r="L54" s="448">
        <v>841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40</v>
      </c>
      <c r="C55" s="52">
        <f t="shared" ref="C55:C63" si="10">SUM(H51)</f>
        <v>6260</v>
      </c>
      <c r="D55" s="139">
        <f t="shared" ref="D55:D63" si="11">SUM(L51)</f>
        <v>1986</v>
      </c>
      <c r="E55" s="66">
        <f t="shared" si="8"/>
        <v>125.2</v>
      </c>
      <c r="F55" s="66">
        <f t="shared" si="9"/>
        <v>315.20644511581065</v>
      </c>
      <c r="G55" s="77"/>
      <c r="H55" s="53">
        <v>685</v>
      </c>
      <c r="I55" s="119">
        <v>34</v>
      </c>
      <c r="J55" s="40" t="s">
        <v>1</v>
      </c>
      <c r="K55" s="444">
        <f t="shared" si="7"/>
        <v>34</v>
      </c>
      <c r="L55" s="448">
        <v>653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31</v>
      </c>
      <c r="C56" s="52">
        <f t="shared" si="10"/>
        <v>3276</v>
      </c>
      <c r="D56" s="139">
        <f t="shared" si="11"/>
        <v>4256</v>
      </c>
      <c r="E56" s="66">
        <f t="shared" si="8"/>
        <v>231.68316831683165</v>
      </c>
      <c r="F56" s="66">
        <f t="shared" si="9"/>
        <v>76.973684210526315</v>
      </c>
      <c r="G56" s="77"/>
      <c r="H56" s="127">
        <v>663</v>
      </c>
      <c r="I56" s="119">
        <v>31</v>
      </c>
      <c r="J56" s="40" t="s">
        <v>129</v>
      </c>
      <c r="K56" s="444">
        <f t="shared" si="7"/>
        <v>31</v>
      </c>
      <c r="L56" s="448">
        <v>666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32</v>
      </c>
      <c r="C57" s="52">
        <f t="shared" si="10"/>
        <v>3231</v>
      </c>
      <c r="D57" s="139">
        <f t="shared" si="11"/>
        <v>2374</v>
      </c>
      <c r="E57" s="66">
        <f t="shared" si="8"/>
        <v>114.77797513321492</v>
      </c>
      <c r="F57" s="66">
        <f t="shared" si="9"/>
        <v>136.09941027801179</v>
      </c>
      <c r="G57" s="77"/>
      <c r="H57" s="53">
        <v>412</v>
      </c>
      <c r="I57" s="119">
        <v>14</v>
      </c>
      <c r="J57" s="40" t="s">
        <v>21</v>
      </c>
      <c r="K57" s="444">
        <f t="shared" si="7"/>
        <v>14</v>
      </c>
      <c r="L57" s="448">
        <v>390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0</v>
      </c>
      <c r="C58" s="52">
        <f t="shared" si="10"/>
        <v>2430</v>
      </c>
      <c r="D58" s="139">
        <f t="shared" si="11"/>
        <v>841</v>
      </c>
      <c r="E58" s="66">
        <f t="shared" si="8"/>
        <v>91.422121896162537</v>
      </c>
      <c r="F58" s="66">
        <f t="shared" si="9"/>
        <v>288.94173602853749</v>
      </c>
      <c r="G58" s="87"/>
      <c r="H58" s="400">
        <v>373</v>
      </c>
      <c r="I58" s="119">
        <v>24</v>
      </c>
      <c r="J58" s="407" t="s">
        <v>30</v>
      </c>
      <c r="K58" s="444">
        <f t="shared" si="7"/>
        <v>24</v>
      </c>
      <c r="L58" s="448">
        <v>303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685</v>
      </c>
      <c r="D59" s="139">
        <f t="shared" si="11"/>
        <v>653</v>
      </c>
      <c r="E59" s="66">
        <f t="shared" si="8"/>
        <v>118.10344827586208</v>
      </c>
      <c r="F59" s="66">
        <f t="shared" si="9"/>
        <v>104.90045941807044</v>
      </c>
      <c r="G59" s="77"/>
      <c r="H59" s="544">
        <v>368</v>
      </c>
      <c r="I59" s="194">
        <v>40</v>
      </c>
      <c r="J59" s="103" t="s">
        <v>2</v>
      </c>
      <c r="K59" s="445">
        <f t="shared" si="7"/>
        <v>40</v>
      </c>
      <c r="L59" s="449">
        <v>373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2">
        <v>7</v>
      </c>
      <c r="B60" s="40" t="s">
        <v>72</v>
      </c>
      <c r="C60" s="128">
        <f t="shared" si="10"/>
        <v>663</v>
      </c>
      <c r="D60" s="139">
        <f t="shared" si="11"/>
        <v>666</v>
      </c>
      <c r="E60" s="300">
        <f t="shared" si="8"/>
        <v>142.58064516129031</v>
      </c>
      <c r="F60" s="300">
        <f t="shared" si="9"/>
        <v>99.549549549549553</v>
      </c>
      <c r="G60" s="513"/>
      <c r="H60" s="543">
        <v>238</v>
      </c>
      <c r="I60" s="306">
        <v>1</v>
      </c>
      <c r="J60" s="530" t="s">
        <v>4</v>
      </c>
      <c r="K60" s="514" t="s">
        <v>9</v>
      </c>
      <c r="L60" s="515">
        <v>40656</v>
      </c>
      <c r="M60" s="516"/>
      <c r="N60" s="130"/>
      <c r="Q60" s="129"/>
      <c r="R60" s="516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21</v>
      </c>
      <c r="C61" s="52">
        <f t="shared" si="10"/>
        <v>412</v>
      </c>
      <c r="D61" s="139">
        <f t="shared" si="11"/>
        <v>390</v>
      </c>
      <c r="E61" s="66">
        <f t="shared" si="8"/>
        <v>78.625954198473281</v>
      </c>
      <c r="F61" s="66">
        <f t="shared" si="9"/>
        <v>105.64102564102565</v>
      </c>
      <c r="G61" s="88"/>
      <c r="H61" s="53">
        <v>188</v>
      </c>
      <c r="I61" s="119">
        <v>37</v>
      </c>
      <c r="J61" s="40" t="s">
        <v>39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7" t="s">
        <v>30</v>
      </c>
      <c r="C62" s="52">
        <f t="shared" si="10"/>
        <v>373</v>
      </c>
      <c r="D62" s="139">
        <f t="shared" si="11"/>
        <v>303</v>
      </c>
      <c r="E62" s="66">
        <f t="shared" si="8"/>
        <v>141.28787878787878</v>
      </c>
      <c r="F62" s="66">
        <f>SUM(C62/D62*100)</f>
        <v>123.1023102310231</v>
      </c>
      <c r="G62" s="87"/>
      <c r="H62" s="127">
        <v>125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368</v>
      </c>
      <c r="D63" s="139">
        <f t="shared" si="11"/>
        <v>373</v>
      </c>
      <c r="E63" s="72">
        <f t="shared" si="8"/>
        <v>89.537712895377126</v>
      </c>
      <c r="F63" s="66">
        <f>SUM(C63/D63*100)</f>
        <v>98.659517426273453</v>
      </c>
      <c r="G63" s="90"/>
      <c r="H63" s="53">
        <v>101</v>
      </c>
      <c r="I63" s="119">
        <v>19</v>
      </c>
      <c r="J63" s="40" t="s">
        <v>25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73481</v>
      </c>
      <c r="D64" s="82">
        <f>SUM(L60)</f>
        <v>40656</v>
      </c>
      <c r="E64" s="85">
        <f>SUM(N77/M77*100)</f>
        <v>168.1487414187643</v>
      </c>
      <c r="F64" s="85">
        <f>SUM(C64/D64*100)</f>
        <v>180.73839039748128</v>
      </c>
      <c r="G64" s="86"/>
      <c r="H64" s="478">
        <v>93</v>
      </c>
      <c r="I64" s="119">
        <v>15</v>
      </c>
      <c r="J64" s="40" t="s">
        <v>22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80</v>
      </c>
      <c r="I65" s="119">
        <v>9</v>
      </c>
      <c r="J65" s="458" t="s">
        <v>203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56</v>
      </c>
      <c r="I66" s="119">
        <v>17</v>
      </c>
      <c r="J66" s="40" t="s">
        <v>23</v>
      </c>
      <c r="K66" s="1"/>
      <c r="L66" s="264" t="s">
        <v>105</v>
      </c>
      <c r="M66" s="471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33</v>
      </c>
      <c r="I67" s="119">
        <v>36</v>
      </c>
      <c r="J67" s="40" t="s">
        <v>5</v>
      </c>
      <c r="K67" s="5">
        <f>SUM(I50)</f>
        <v>16</v>
      </c>
      <c r="L67" s="40" t="s">
        <v>3</v>
      </c>
      <c r="M67" s="239">
        <v>28876</v>
      </c>
      <c r="N67" s="128">
        <f>SUM(H50)</f>
        <v>54860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9</v>
      </c>
      <c r="I68" s="119">
        <v>23</v>
      </c>
      <c r="J68" s="40" t="s">
        <v>29</v>
      </c>
      <c r="K68" s="5">
        <f t="shared" ref="K68:K76" si="12">SUM(I51)</f>
        <v>38</v>
      </c>
      <c r="L68" s="40" t="s">
        <v>40</v>
      </c>
      <c r="M68" s="240">
        <v>5000</v>
      </c>
      <c r="N68" s="128">
        <f t="shared" ref="N68:N76" si="13">SUM(H51)</f>
        <v>6260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25</v>
      </c>
      <c r="L69" s="40" t="s">
        <v>31</v>
      </c>
      <c r="M69" s="240">
        <v>1414</v>
      </c>
      <c r="N69" s="128">
        <f t="shared" si="13"/>
        <v>3276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26</v>
      </c>
      <c r="L70" s="40" t="s">
        <v>32</v>
      </c>
      <c r="M70" s="240">
        <v>2815</v>
      </c>
      <c r="N70" s="128">
        <f t="shared" si="13"/>
        <v>3231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33</v>
      </c>
      <c r="L71" s="40" t="s">
        <v>0</v>
      </c>
      <c r="M71" s="240">
        <v>2658</v>
      </c>
      <c r="N71" s="128">
        <f t="shared" si="13"/>
        <v>2430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0">
        <v>580</v>
      </c>
      <c r="N72" s="128">
        <f t="shared" si="13"/>
        <v>685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31</v>
      </c>
      <c r="L73" s="40" t="s">
        <v>72</v>
      </c>
      <c r="M73" s="240">
        <v>465</v>
      </c>
      <c r="N73" s="128">
        <f t="shared" si="13"/>
        <v>663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14</v>
      </c>
      <c r="L74" s="40" t="s">
        <v>21</v>
      </c>
      <c r="M74" s="240">
        <v>524</v>
      </c>
      <c r="N74" s="128">
        <f t="shared" si="13"/>
        <v>412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24</v>
      </c>
      <c r="L75" s="407" t="s">
        <v>30</v>
      </c>
      <c r="M75" s="240">
        <v>264</v>
      </c>
      <c r="N75" s="128">
        <f t="shared" si="13"/>
        <v>373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40</v>
      </c>
      <c r="L76" s="103" t="s">
        <v>2</v>
      </c>
      <c r="M76" s="241">
        <v>411</v>
      </c>
      <c r="N76" s="234">
        <f t="shared" si="13"/>
        <v>368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1" t="s">
        <v>70</v>
      </c>
      <c r="M77" s="412">
        <v>43700</v>
      </c>
      <c r="N77" s="242">
        <f>SUM(H90)</f>
        <v>73481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6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127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73481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M77" sqref="M77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123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224</v>
      </c>
      <c r="I2" s="5"/>
      <c r="J2" s="255" t="s">
        <v>123</v>
      </c>
      <c r="K2" s="117"/>
      <c r="L2" s="435" t="s">
        <v>211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121</v>
      </c>
      <c r="I3" s="5"/>
      <c r="J3" s="202" t="s">
        <v>11</v>
      </c>
      <c r="K3" s="117"/>
      <c r="L3" s="436" t="s">
        <v>121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32509</v>
      </c>
      <c r="I4" s="119">
        <v>33</v>
      </c>
      <c r="J4" s="225" t="s">
        <v>0</v>
      </c>
      <c r="K4" s="167">
        <f>SUM(I4)</f>
        <v>33</v>
      </c>
      <c r="L4" s="428">
        <v>32855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17618</v>
      </c>
      <c r="I5" s="119">
        <v>40</v>
      </c>
      <c r="J5" s="225" t="s">
        <v>2</v>
      </c>
      <c r="K5" s="167">
        <f t="shared" ref="K5:K13" si="0">SUM(I5)</f>
        <v>40</v>
      </c>
      <c r="L5" s="429">
        <v>15453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15047</v>
      </c>
      <c r="I6" s="119">
        <v>34</v>
      </c>
      <c r="J6" s="225" t="s">
        <v>1</v>
      </c>
      <c r="K6" s="167">
        <f t="shared" si="0"/>
        <v>34</v>
      </c>
      <c r="L6" s="429">
        <v>28600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400">
        <v>9363</v>
      </c>
      <c r="I7" s="119">
        <v>9</v>
      </c>
      <c r="J7" s="479" t="s">
        <v>202</v>
      </c>
      <c r="K7" s="167">
        <f t="shared" si="0"/>
        <v>9</v>
      </c>
      <c r="L7" s="429">
        <v>7211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400">
        <v>7230</v>
      </c>
      <c r="I8" s="119">
        <v>24</v>
      </c>
      <c r="J8" s="225" t="s">
        <v>30</v>
      </c>
      <c r="K8" s="167">
        <f t="shared" si="0"/>
        <v>24</v>
      </c>
      <c r="L8" s="429">
        <v>6546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7220</v>
      </c>
      <c r="I9" s="119">
        <v>36</v>
      </c>
      <c r="J9" s="225" t="s">
        <v>5</v>
      </c>
      <c r="K9" s="167">
        <f t="shared" si="0"/>
        <v>36</v>
      </c>
      <c r="L9" s="429">
        <v>6165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7020</v>
      </c>
      <c r="I10" s="119">
        <v>13</v>
      </c>
      <c r="J10" s="225" t="s">
        <v>7</v>
      </c>
      <c r="K10" s="167">
        <f t="shared" si="0"/>
        <v>13</v>
      </c>
      <c r="L10" s="429">
        <v>7686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400">
        <v>5682</v>
      </c>
      <c r="I11" s="119">
        <v>25</v>
      </c>
      <c r="J11" s="225" t="s">
        <v>31</v>
      </c>
      <c r="K11" s="167">
        <f t="shared" si="0"/>
        <v>25</v>
      </c>
      <c r="L11" s="429">
        <v>3400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2850</v>
      </c>
      <c r="I12" s="119">
        <v>12</v>
      </c>
      <c r="J12" s="225" t="s">
        <v>20</v>
      </c>
      <c r="K12" s="167">
        <f t="shared" si="0"/>
        <v>12</v>
      </c>
      <c r="L12" s="429">
        <v>2810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1308</v>
      </c>
      <c r="I13" s="194">
        <v>38</v>
      </c>
      <c r="J13" s="305" t="s">
        <v>40</v>
      </c>
      <c r="K13" s="254">
        <f t="shared" si="0"/>
        <v>38</v>
      </c>
      <c r="L13" s="437">
        <v>3199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1289</v>
      </c>
      <c r="I14" s="306">
        <v>1</v>
      </c>
      <c r="J14" s="542" t="s">
        <v>4</v>
      </c>
      <c r="K14" s="117" t="s">
        <v>9</v>
      </c>
      <c r="L14" s="438">
        <v>121840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1120</v>
      </c>
      <c r="I15" s="119">
        <v>22</v>
      </c>
      <c r="J15" s="225" t="s">
        <v>28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1110</v>
      </c>
      <c r="I16" s="119">
        <v>26</v>
      </c>
      <c r="J16" s="225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1008</v>
      </c>
      <c r="I17" s="119">
        <v>16</v>
      </c>
      <c r="J17" s="225" t="s">
        <v>3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995</v>
      </c>
      <c r="I18" s="119">
        <v>17</v>
      </c>
      <c r="J18" s="225" t="s">
        <v>23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869</v>
      </c>
      <c r="I19" s="119">
        <v>31</v>
      </c>
      <c r="J19" s="119" t="s">
        <v>185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613</v>
      </c>
      <c r="I20" s="119">
        <v>21</v>
      </c>
      <c r="J20" s="225" t="s">
        <v>27</v>
      </c>
      <c r="K20" s="167">
        <f>SUM(I4)</f>
        <v>33</v>
      </c>
      <c r="L20" s="225" t="s">
        <v>0</v>
      </c>
      <c r="M20" s="439">
        <v>25174</v>
      </c>
      <c r="N20" s="128">
        <f>SUM(H4)</f>
        <v>32509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5" t="s">
        <v>56</v>
      </c>
      <c r="H21" s="127">
        <v>561</v>
      </c>
      <c r="I21" s="119">
        <v>6</v>
      </c>
      <c r="J21" s="225" t="s">
        <v>15</v>
      </c>
      <c r="K21" s="167">
        <f t="shared" ref="K21:K29" si="1">SUM(I5)</f>
        <v>40</v>
      </c>
      <c r="L21" s="225" t="s">
        <v>2</v>
      </c>
      <c r="M21" s="440">
        <v>18026</v>
      </c>
      <c r="N21" s="128">
        <f t="shared" ref="N21:N29" si="2">SUM(H5)</f>
        <v>17618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32509</v>
      </c>
      <c r="D22" s="139">
        <f>SUM(L4)</f>
        <v>32855</v>
      </c>
      <c r="E22" s="70">
        <f t="shared" ref="E22:E31" si="3">SUM(N20/M20*100)</f>
        <v>129.13720505283229</v>
      </c>
      <c r="F22" s="66">
        <f t="shared" ref="F22:F32" si="4">SUM(C22/D22*100)</f>
        <v>98.946887840511337</v>
      </c>
      <c r="G22" s="77"/>
      <c r="H22" s="127">
        <v>227</v>
      </c>
      <c r="I22" s="119">
        <v>14</v>
      </c>
      <c r="J22" s="225" t="s">
        <v>21</v>
      </c>
      <c r="K22" s="167">
        <f t="shared" si="1"/>
        <v>34</v>
      </c>
      <c r="L22" s="225" t="s">
        <v>1</v>
      </c>
      <c r="M22" s="440">
        <v>18157</v>
      </c>
      <c r="N22" s="128">
        <f t="shared" si="2"/>
        <v>15047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2</v>
      </c>
      <c r="C23" s="52">
        <f t="shared" ref="C23:C31" si="5">SUM(H5)</f>
        <v>17618</v>
      </c>
      <c r="D23" s="139">
        <f t="shared" ref="D23:D31" si="6">SUM(L5)</f>
        <v>15453</v>
      </c>
      <c r="E23" s="70">
        <f t="shared" si="3"/>
        <v>97.736602685010538</v>
      </c>
      <c r="F23" s="66">
        <f t="shared" si="4"/>
        <v>114.01022455186695</v>
      </c>
      <c r="G23" s="77"/>
      <c r="H23" s="127">
        <v>180</v>
      </c>
      <c r="I23" s="119">
        <v>18</v>
      </c>
      <c r="J23" s="225" t="s">
        <v>24</v>
      </c>
      <c r="K23" s="167">
        <f t="shared" si="1"/>
        <v>9</v>
      </c>
      <c r="L23" s="479" t="s">
        <v>201</v>
      </c>
      <c r="M23" s="440">
        <v>5855</v>
      </c>
      <c r="N23" s="128">
        <f t="shared" si="2"/>
        <v>9363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1</v>
      </c>
      <c r="C24" s="52">
        <f t="shared" si="5"/>
        <v>15047</v>
      </c>
      <c r="D24" s="139">
        <f t="shared" si="6"/>
        <v>28600</v>
      </c>
      <c r="E24" s="70">
        <f t="shared" si="3"/>
        <v>82.871619760973729</v>
      </c>
      <c r="F24" s="66">
        <f t="shared" si="4"/>
        <v>52.611888111888113</v>
      </c>
      <c r="G24" s="77"/>
      <c r="H24" s="127">
        <v>60</v>
      </c>
      <c r="I24" s="119">
        <v>11</v>
      </c>
      <c r="J24" s="225" t="s">
        <v>19</v>
      </c>
      <c r="K24" s="167">
        <f t="shared" si="1"/>
        <v>24</v>
      </c>
      <c r="L24" s="225" t="s">
        <v>30</v>
      </c>
      <c r="M24" s="440">
        <v>6390</v>
      </c>
      <c r="N24" s="128">
        <f t="shared" si="2"/>
        <v>7230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79" t="s">
        <v>201</v>
      </c>
      <c r="C25" s="52">
        <f t="shared" si="5"/>
        <v>9363</v>
      </c>
      <c r="D25" s="139">
        <f t="shared" si="6"/>
        <v>7211</v>
      </c>
      <c r="E25" s="70">
        <f t="shared" si="3"/>
        <v>159.91460290350128</v>
      </c>
      <c r="F25" s="66">
        <f t="shared" si="4"/>
        <v>129.84329496602413</v>
      </c>
      <c r="G25" s="77"/>
      <c r="H25" s="127">
        <v>44</v>
      </c>
      <c r="I25" s="119">
        <v>32</v>
      </c>
      <c r="J25" s="225" t="s">
        <v>37</v>
      </c>
      <c r="K25" s="167">
        <f t="shared" si="1"/>
        <v>36</v>
      </c>
      <c r="L25" s="225" t="s">
        <v>5</v>
      </c>
      <c r="M25" s="440">
        <v>4529</v>
      </c>
      <c r="N25" s="128">
        <f t="shared" si="2"/>
        <v>7220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30</v>
      </c>
      <c r="C26" s="52">
        <f t="shared" si="5"/>
        <v>7230</v>
      </c>
      <c r="D26" s="139">
        <f t="shared" si="6"/>
        <v>6546</v>
      </c>
      <c r="E26" s="70">
        <f t="shared" si="3"/>
        <v>113.14553990610328</v>
      </c>
      <c r="F26" s="66">
        <f t="shared" si="4"/>
        <v>110.44912923923007</v>
      </c>
      <c r="G26" s="87"/>
      <c r="H26" s="127">
        <v>40</v>
      </c>
      <c r="I26" s="119">
        <v>15</v>
      </c>
      <c r="J26" s="225" t="s">
        <v>22</v>
      </c>
      <c r="K26" s="167">
        <f t="shared" si="1"/>
        <v>13</v>
      </c>
      <c r="L26" s="225" t="s">
        <v>7</v>
      </c>
      <c r="M26" s="440">
        <v>5877</v>
      </c>
      <c r="N26" s="128">
        <f t="shared" si="2"/>
        <v>7020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5</v>
      </c>
      <c r="C27" s="52">
        <f t="shared" si="5"/>
        <v>7220</v>
      </c>
      <c r="D27" s="139">
        <f t="shared" si="6"/>
        <v>6165</v>
      </c>
      <c r="E27" s="70">
        <f t="shared" si="3"/>
        <v>159.41708986531242</v>
      </c>
      <c r="F27" s="66">
        <f t="shared" si="4"/>
        <v>117.11273317112733</v>
      </c>
      <c r="G27" s="91"/>
      <c r="H27" s="127">
        <v>37</v>
      </c>
      <c r="I27" s="119">
        <v>2</v>
      </c>
      <c r="J27" s="225" t="s">
        <v>6</v>
      </c>
      <c r="K27" s="167">
        <f t="shared" si="1"/>
        <v>25</v>
      </c>
      <c r="L27" s="225" t="s">
        <v>31</v>
      </c>
      <c r="M27" s="440">
        <v>5242</v>
      </c>
      <c r="N27" s="128">
        <f t="shared" si="2"/>
        <v>5682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7</v>
      </c>
      <c r="C28" s="52">
        <f t="shared" si="5"/>
        <v>7020</v>
      </c>
      <c r="D28" s="139">
        <f t="shared" si="6"/>
        <v>7686</v>
      </c>
      <c r="E28" s="70">
        <f t="shared" si="3"/>
        <v>119.44869831546707</v>
      </c>
      <c r="F28" s="66">
        <f t="shared" si="4"/>
        <v>91.334894613583145</v>
      </c>
      <c r="G28" s="77"/>
      <c r="H28" s="127">
        <v>26</v>
      </c>
      <c r="I28" s="119">
        <v>27</v>
      </c>
      <c r="J28" s="225" t="s">
        <v>33</v>
      </c>
      <c r="K28" s="167">
        <f t="shared" si="1"/>
        <v>12</v>
      </c>
      <c r="L28" s="225" t="s">
        <v>20</v>
      </c>
      <c r="M28" s="440">
        <v>1430</v>
      </c>
      <c r="N28" s="128">
        <f t="shared" si="2"/>
        <v>2850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31</v>
      </c>
      <c r="C29" s="52">
        <f t="shared" si="5"/>
        <v>5682</v>
      </c>
      <c r="D29" s="139">
        <f t="shared" si="6"/>
        <v>3400</v>
      </c>
      <c r="E29" s="70">
        <f t="shared" si="3"/>
        <v>108.39374284624191</v>
      </c>
      <c r="F29" s="66">
        <f t="shared" si="4"/>
        <v>167.11764705882354</v>
      </c>
      <c r="G29" s="88"/>
      <c r="H29" s="127">
        <v>24</v>
      </c>
      <c r="I29" s="119">
        <v>29</v>
      </c>
      <c r="J29" s="225" t="s">
        <v>117</v>
      </c>
      <c r="K29" s="254">
        <f t="shared" si="1"/>
        <v>38</v>
      </c>
      <c r="L29" s="305" t="s">
        <v>40</v>
      </c>
      <c r="M29" s="441">
        <v>1301</v>
      </c>
      <c r="N29" s="128">
        <f t="shared" si="2"/>
        <v>1308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20</v>
      </c>
      <c r="C30" s="52">
        <f t="shared" si="5"/>
        <v>2850</v>
      </c>
      <c r="D30" s="139">
        <f t="shared" si="6"/>
        <v>2810</v>
      </c>
      <c r="E30" s="70">
        <f t="shared" si="3"/>
        <v>199.30069930069928</v>
      </c>
      <c r="F30" s="66">
        <f t="shared" si="4"/>
        <v>101.42348754448398</v>
      </c>
      <c r="G30" s="87"/>
      <c r="H30" s="127">
        <v>8</v>
      </c>
      <c r="I30" s="119">
        <v>20</v>
      </c>
      <c r="J30" s="225" t="s">
        <v>26</v>
      </c>
      <c r="K30" s="161"/>
      <c r="L30" s="454" t="s">
        <v>130</v>
      </c>
      <c r="M30" s="442">
        <v>97518</v>
      </c>
      <c r="N30" s="128">
        <f>SUM(H44)</f>
        <v>114071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40</v>
      </c>
      <c r="C31" s="52">
        <f t="shared" si="5"/>
        <v>1308</v>
      </c>
      <c r="D31" s="139">
        <f t="shared" si="6"/>
        <v>3199</v>
      </c>
      <c r="E31" s="71">
        <f t="shared" si="3"/>
        <v>100.53804765564951</v>
      </c>
      <c r="F31" s="78">
        <f t="shared" si="4"/>
        <v>40.887777430447017</v>
      </c>
      <c r="G31" s="90"/>
      <c r="H31" s="400">
        <v>6</v>
      </c>
      <c r="I31" s="119">
        <v>39</v>
      </c>
      <c r="J31" s="225" t="s">
        <v>41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114071</v>
      </c>
      <c r="D32" s="82">
        <f>SUM(L14)</f>
        <v>121840</v>
      </c>
      <c r="E32" s="83">
        <f>SUM(N30/M30*100)</f>
        <v>116.97430218011033</v>
      </c>
      <c r="F32" s="78">
        <f t="shared" si="4"/>
        <v>93.623604727511491</v>
      </c>
      <c r="G32" s="86"/>
      <c r="H32" s="128">
        <v>4</v>
      </c>
      <c r="I32" s="119">
        <v>4</v>
      </c>
      <c r="J32" s="225" t="s">
        <v>13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3</v>
      </c>
      <c r="J33" s="225" t="s">
        <v>12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1</v>
      </c>
      <c r="I34" s="119">
        <v>5</v>
      </c>
      <c r="J34" s="225" t="s">
        <v>14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1</v>
      </c>
      <c r="I35" s="119">
        <v>23</v>
      </c>
      <c r="J35" s="225" t="s">
        <v>29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400">
        <v>0</v>
      </c>
      <c r="I39" s="119">
        <v>19</v>
      </c>
      <c r="J39" s="225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114071</v>
      </c>
      <c r="I44" s="5"/>
      <c r="J44" s="224" t="s">
        <v>128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221</v>
      </c>
      <c r="I48" s="5"/>
      <c r="J48" s="251" t="s">
        <v>126</v>
      </c>
      <c r="K48" s="117"/>
      <c r="L48" s="414" t="s">
        <v>211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121</v>
      </c>
      <c r="I49" s="5"/>
      <c r="J49" s="202" t="s">
        <v>11</v>
      </c>
      <c r="K49" s="140"/>
      <c r="L49" s="135" t="s">
        <v>121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84660</v>
      </c>
      <c r="I50" s="225">
        <v>36</v>
      </c>
      <c r="J50" s="225" t="s">
        <v>5</v>
      </c>
      <c r="K50" s="170">
        <f>SUM(I50)</f>
        <v>36</v>
      </c>
      <c r="L50" s="415">
        <v>53847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35083</v>
      </c>
      <c r="I51" s="225">
        <v>17</v>
      </c>
      <c r="J51" s="224" t="s">
        <v>23</v>
      </c>
      <c r="K51" s="170">
        <f t="shared" ref="K51:K59" si="7">SUM(I51)</f>
        <v>17</v>
      </c>
      <c r="L51" s="415">
        <v>28269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19541</v>
      </c>
      <c r="I52" s="225">
        <v>16</v>
      </c>
      <c r="J52" s="224" t="s">
        <v>3</v>
      </c>
      <c r="K52" s="170">
        <f t="shared" si="7"/>
        <v>16</v>
      </c>
      <c r="L52" s="415">
        <v>16481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16133</v>
      </c>
      <c r="I53" s="225">
        <v>26</v>
      </c>
      <c r="J53" s="224" t="s">
        <v>32</v>
      </c>
      <c r="K53" s="170">
        <f t="shared" si="7"/>
        <v>26</v>
      </c>
      <c r="L53" s="415">
        <v>16876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221</v>
      </c>
      <c r="D54" s="74" t="s">
        <v>208</v>
      </c>
      <c r="E54" s="74" t="s">
        <v>55</v>
      </c>
      <c r="F54" s="74" t="s">
        <v>54</v>
      </c>
      <c r="G54" s="75" t="s">
        <v>56</v>
      </c>
      <c r="H54" s="127">
        <v>14165</v>
      </c>
      <c r="I54" s="225">
        <v>24</v>
      </c>
      <c r="J54" s="224" t="s">
        <v>30</v>
      </c>
      <c r="K54" s="170">
        <f t="shared" si="7"/>
        <v>24</v>
      </c>
      <c r="L54" s="415">
        <v>13033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84660</v>
      </c>
      <c r="D55" s="9">
        <f t="shared" ref="D55:D64" si="8">SUM(L50)</f>
        <v>53847</v>
      </c>
      <c r="E55" s="66">
        <f>SUM(N66/M66*100)</f>
        <v>108.63874345549738</v>
      </c>
      <c r="F55" s="66">
        <f t="shared" ref="F55:F65" si="9">SUM(C55/D55*100)</f>
        <v>157.22324363474289</v>
      </c>
      <c r="G55" s="77"/>
      <c r="H55" s="127">
        <v>11100</v>
      </c>
      <c r="I55" s="225">
        <v>40</v>
      </c>
      <c r="J55" s="224" t="s">
        <v>2</v>
      </c>
      <c r="K55" s="170">
        <f t="shared" si="7"/>
        <v>40</v>
      </c>
      <c r="L55" s="415">
        <v>12618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35083</v>
      </c>
      <c r="D56" s="9">
        <f t="shared" si="8"/>
        <v>28269</v>
      </c>
      <c r="E56" s="66">
        <f t="shared" ref="E56:E65" si="11">SUM(N67/M67*100)</f>
        <v>126.31597897314035</v>
      </c>
      <c r="F56" s="66">
        <f t="shared" si="9"/>
        <v>124.10414234674025</v>
      </c>
      <c r="G56" s="77"/>
      <c r="H56" s="127">
        <v>10426</v>
      </c>
      <c r="I56" s="225">
        <v>38</v>
      </c>
      <c r="J56" s="224" t="s">
        <v>40</v>
      </c>
      <c r="K56" s="170">
        <f t="shared" si="7"/>
        <v>38</v>
      </c>
      <c r="L56" s="415">
        <v>8539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19541</v>
      </c>
      <c r="D57" s="9">
        <f t="shared" si="8"/>
        <v>16481</v>
      </c>
      <c r="E57" s="66">
        <f t="shared" si="11"/>
        <v>116.87200956937799</v>
      </c>
      <c r="F57" s="66">
        <f t="shared" si="9"/>
        <v>118.56683453673928</v>
      </c>
      <c r="G57" s="77"/>
      <c r="H57" s="400">
        <v>7817</v>
      </c>
      <c r="I57" s="225">
        <v>37</v>
      </c>
      <c r="J57" s="224" t="s">
        <v>39</v>
      </c>
      <c r="K57" s="170">
        <f t="shared" si="7"/>
        <v>37</v>
      </c>
      <c r="L57" s="415">
        <v>6486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16133</v>
      </c>
      <c r="D58" s="9">
        <f t="shared" si="8"/>
        <v>16876</v>
      </c>
      <c r="E58" s="66">
        <f t="shared" si="11"/>
        <v>104.17124039517014</v>
      </c>
      <c r="F58" s="66">
        <f t="shared" si="9"/>
        <v>95.597297937899967</v>
      </c>
      <c r="G58" s="77"/>
      <c r="H58" s="523">
        <v>6048</v>
      </c>
      <c r="I58" s="227">
        <v>25</v>
      </c>
      <c r="J58" s="227" t="s">
        <v>31</v>
      </c>
      <c r="K58" s="170">
        <f t="shared" si="7"/>
        <v>25</v>
      </c>
      <c r="L58" s="413">
        <v>7440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30</v>
      </c>
      <c r="C59" s="52">
        <f t="shared" si="10"/>
        <v>14165</v>
      </c>
      <c r="D59" s="9">
        <f t="shared" si="8"/>
        <v>13033</v>
      </c>
      <c r="E59" s="66">
        <f t="shared" si="11"/>
        <v>112.89551287160278</v>
      </c>
      <c r="F59" s="66">
        <f t="shared" si="9"/>
        <v>108.68564413412108</v>
      </c>
      <c r="G59" s="87"/>
      <c r="H59" s="550">
        <v>5061</v>
      </c>
      <c r="I59" s="227">
        <v>1</v>
      </c>
      <c r="J59" s="227" t="s">
        <v>4</v>
      </c>
      <c r="K59" s="170">
        <f t="shared" si="7"/>
        <v>1</v>
      </c>
      <c r="L59" s="413">
        <v>4274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11100</v>
      </c>
      <c r="D60" s="9">
        <f t="shared" si="8"/>
        <v>12618</v>
      </c>
      <c r="E60" s="66">
        <f t="shared" si="11"/>
        <v>107.49564206856479</v>
      </c>
      <c r="F60" s="66">
        <f t="shared" si="9"/>
        <v>87.9695672848312</v>
      </c>
      <c r="G60" s="77"/>
      <c r="H60" s="528">
        <v>4229</v>
      </c>
      <c r="I60" s="307">
        <v>15</v>
      </c>
      <c r="J60" s="307" t="s">
        <v>22</v>
      </c>
      <c r="K60" s="117" t="s">
        <v>9</v>
      </c>
      <c r="L60" s="417">
        <v>193147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10426</v>
      </c>
      <c r="D61" s="9">
        <f t="shared" si="8"/>
        <v>8539</v>
      </c>
      <c r="E61" s="66">
        <f t="shared" si="11"/>
        <v>114.09498796235499</v>
      </c>
      <c r="F61" s="66">
        <f t="shared" si="9"/>
        <v>122.09860639419136</v>
      </c>
      <c r="G61" s="77"/>
      <c r="H61" s="400">
        <v>4182</v>
      </c>
      <c r="I61" s="225">
        <v>33</v>
      </c>
      <c r="J61" s="224" t="s">
        <v>0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39</v>
      </c>
      <c r="C62" s="52">
        <f t="shared" si="10"/>
        <v>7817</v>
      </c>
      <c r="D62" s="9">
        <f t="shared" si="8"/>
        <v>6486</v>
      </c>
      <c r="E62" s="66">
        <f t="shared" si="11"/>
        <v>131.46653212243524</v>
      </c>
      <c r="F62" s="66">
        <f t="shared" si="9"/>
        <v>120.52112241751465</v>
      </c>
      <c r="G62" s="88"/>
      <c r="H62" s="268">
        <v>3134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6048</v>
      </c>
      <c r="D63" s="9">
        <f t="shared" si="8"/>
        <v>7440</v>
      </c>
      <c r="E63" s="66">
        <f t="shared" si="11"/>
        <v>102.21395977691398</v>
      </c>
      <c r="F63" s="66">
        <f t="shared" si="9"/>
        <v>81.290322580645153</v>
      </c>
      <c r="G63" s="87"/>
      <c r="H63" s="127">
        <v>2899</v>
      </c>
      <c r="I63" s="225">
        <v>30</v>
      </c>
      <c r="J63" s="224" t="s">
        <v>120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4</v>
      </c>
      <c r="C64" s="52">
        <f t="shared" si="10"/>
        <v>5061</v>
      </c>
      <c r="D64" s="9">
        <f t="shared" si="8"/>
        <v>4274</v>
      </c>
      <c r="E64" s="72">
        <f t="shared" si="11"/>
        <v>217.02401372212691</v>
      </c>
      <c r="F64" s="66">
        <f t="shared" si="9"/>
        <v>118.41366401497426</v>
      </c>
      <c r="G64" s="90"/>
      <c r="H64" s="169">
        <v>2017</v>
      </c>
      <c r="I64" s="225">
        <v>14</v>
      </c>
      <c r="J64" s="224" t="s">
        <v>21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233339</v>
      </c>
      <c r="D65" s="82">
        <f>SUM(L60)</f>
        <v>193147</v>
      </c>
      <c r="E65" s="85">
        <f t="shared" si="11"/>
        <v>114.71250467032428</v>
      </c>
      <c r="F65" s="85">
        <f t="shared" si="9"/>
        <v>120.80902110827505</v>
      </c>
      <c r="G65" s="86"/>
      <c r="H65" s="128">
        <v>1709</v>
      </c>
      <c r="I65" s="224">
        <v>39</v>
      </c>
      <c r="J65" s="224" t="s">
        <v>41</v>
      </c>
      <c r="K65" s="1"/>
      <c r="L65" s="265" t="s">
        <v>126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1690</v>
      </c>
      <c r="I66" s="224">
        <v>18</v>
      </c>
      <c r="J66" s="224" t="s">
        <v>24</v>
      </c>
      <c r="K66" s="163">
        <f>SUM(I50)</f>
        <v>36</v>
      </c>
      <c r="L66" s="225" t="s">
        <v>5</v>
      </c>
      <c r="M66" s="427">
        <v>77928</v>
      </c>
      <c r="N66" s="128">
        <f>SUM(H50)</f>
        <v>84660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1313</v>
      </c>
      <c r="I67" s="225">
        <v>29</v>
      </c>
      <c r="J67" s="224" t="s">
        <v>117</v>
      </c>
      <c r="K67" s="163">
        <f t="shared" ref="K67:K75" si="12">SUM(I51)</f>
        <v>17</v>
      </c>
      <c r="L67" s="224" t="s">
        <v>23</v>
      </c>
      <c r="M67" s="425">
        <v>27774</v>
      </c>
      <c r="N67" s="128">
        <f t="shared" ref="N67:N75" si="13">SUM(H51)</f>
        <v>35083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1068</v>
      </c>
      <c r="I68" s="225">
        <v>35</v>
      </c>
      <c r="J68" s="224" t="s">
        <v>38</v>
      </c>
      <c r="K68" s="163">
        <f t="shared" si="12"/>
        <v>16</v>
      </c>
      <c r="L68" s="224" t="s">
        <v>3</v>
      </c>
      <c r="M68" s="425">
        <v>16720</v>
      </c>
      <c r="N68" s="128">
        <f t="shared" si="13"/>
        <v>19541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416</v>
      </c>
      <c r="I69" s="224">
        <v>13</v>
      </c>
      <c r="J69" s="224" t="s">
        <v>7</v>
      </c>
      <c r="K69" s="163">
        <f t="shared" si="12"/>
        <v>26</v>
      </c>
      <c r="L69" s="224" t="s">
        <v>32</v>
      </c>
      <c r="M69" s="425">
        <v>15487</v>
      </c>
      <c r="N69" s="128">
        <f t="shared" si="13"/>
        <v>16133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272</v>
      </c>
      <c r="I70" s="224">
        <v>21</v>
      </c>
      <c r="J70" s="224" t="s">
        <v>27</v>
      </c>
      <c r="K70" s="163">
        <f t="shared" si="12"/>
        <v>24</v>
      </c>
      <c r="L70" s="224" t="s">
        <v>30</v>
      </c>
      <c r="M70" s="425">
        <v>12547</v>
      </c>
      <c r="N70" s="128">
        <f t="shared" si="13"/>
        <v>14165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92</v>
      </c>
      <c r="I71" s="224">
        <v>27</v>
      </c>
      <c r="J71" s="224" t="s">
        <v>33</v>
      </c>
      <c r="K71" s="163">
        <f t="shared" si="12"/>
        <v>40</v>
      </c>
      <c r="L71" s="224" t="s">
        <v>2</v>
      </c>
      <c r="M71" s="425">
        <v>10326</v>
      </c>
      <c r="N71" s="128">
        <f t="shared" si="13"/>
        <v>11100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66</v>
      </c>
      <c r="I72" s="224">
        <v>28</v>
      </c>
      <c r="J72" s="224" t="s">
        <v>34</v>
      </c>
      <c r="K72" s="163">
        <f t="shared" si="12"/>
        <v>38</v>
      </c>
      <c r="L72" s="224" t="s">
        <v>40</v>
      </c>
      <c r="M72" s="425">
        <v>9138</v>
      </c>
      <c r="N72" s="128">
        <f t="shared" si="13"/>
        <v>10426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57</v>
      </c>
      <c r="I73" s="224">
        <v>9</v>
      </c>
      <c r="J73" s="458" t="s">
        <v>202</v>
      </c>
      <c r="K73" s="163">
        <f t="shared" si="12"/>
        <v>37</v>
      </c>
      <c r="L73" s="224" t="s">
        <v>39</v>
      </c>
      <c r="M73" s="425">
        <v>5946</v>
      </c>
      <c r="N73" s="128">
        <f t="shared" si="13"/>
        <v>7817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400">
        <v>48</v>
      </c>
      <c r="I74" s="224">
        <v>22</v>
      </c>
      <c r="J74" s="224" t="s">
        <v>28</v>
      </c>
      <c r="K74" s="163">
        <f t="shared" si="12"/>
        <v>25</v>
      </c>
      <c r="L74" s="227" t="s">
        <v>31</v>
      </c>
      <c r="M74" s="426">
        <v>5917</v>
      </c>
      <c r="N74" s="128">
        <f t="shared" si="13"/>
        <v>6048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47</v>
      </c>
      <c r="I75" s="224">
        <v>2</v>
      </c>
      <c r="J75" s="224" t="s">
        <v>6</v>
      </c>
      <c r="K75" s="163">
        <f t="shared" si="12"/>
        <v>1</v>
      </c>
      <c r="L75" s="227" t="s">
        <v>4</v>
      </c>
      <c r="M75" s="426">
        <v>2332</v>
      </c>
      <c r="N75" s="234">
        <f t="shared" si="13"/>
        <v>5061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26</v>
      </c>
      <c r="I76" s="224">
        <v>23</v>
      </c>
      <c r="J76" s="224" t="s">
        <v>29</v>
      </c>
      <c r="K76" s="5"/>
      <c r="L76" s="454" t="s">
        <v>130</v>
      </c>
      <c r="M76" s="466">
        <v>203412</v>
      </c>
      <c r="N76" s="242">
        <f>SUM(H90)</f>
        <v>233339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17</v>
      </c>
      <c r="I77" s="224">
        <v>19</v>
      </c>
      <c r="J77" s="224" t="s">
        <v>25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12</v>
      </c>
      <c r="I78" s="224">
        <v>20</v>
      </c>
      <c r="J78" s="224" t="s">
        <v>26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11</v>
      </c>
      <c r="I79" s="224">
        <v>4</v>
      </c>
      <c r="J79" s="224" t="s">
        <v>13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12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400">
        <v>0</v>
      </c>
      <c r="I82" s="224">
        <v>6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7</v>
      </c>
      <c r="J83" s="224" t="s">
        <v>16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8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10</v>
      </c>
      <c r="J85" s="224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4">
        <v>11</v>
      </c>
      <c r="J86" s="224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5">
        <v>12</v>
      </c>
      <c r="J87" s="225" t="s">
        <v>20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233339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J13" sqref="J13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72" t="s">
        <v>234</v>
      </c>
      <c r="B1" s="573"/>
      <c r="C1" s="573"/>
      <c r="D1" s="573"/>
      <c r="E1" s="573"/>
      <c r="F1" s="573"/>
      <c r="G1" s="573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4" t="s">
        <v>221</v>
      </c>
      <c r="J2" s="404" t="s">
        <v>217</v>
      </c>
      <c r="K2" s="408" t="s">
        <v>208</v>
      </c>
      <c r="L2" s="408" t="s">
        <v>213</v>
      </c>
    </row>
    <row r="3" spans="1:12">
      <c r="I3" s="40" t="s">
        <v>85</v>
      </c>
      <c r="J3" s="405">
        <v>182219</v>
      </c>
      <c r="K3" s="40" t="s">
        <v>85</v>
      </c>
      <c r="L3" s="409">
        <v>163324</v>
      </c>
    </row>
    <row r="4" spans="1:12">
      <c r="I4" s="18" t="s">
        <v>87</v>
      </c>
      <c r="J4" s="405">
        <v>120349</v>
      </c>
      <c r="K4" s="18" t="s">
        <v>87</v>
      </c>
      <c r="L4" s="409">
        <v>93335</v>
      </c>
    </row>
    <row r="5" spans="1:12">
      <c r="I5" s="18" t="s">
        <v>88</v>
      </c>
      <c r="J5" s="405">
        <v>92954</v>
      </c>
      <c r="K5" s="18" t="s">
        <v>88</v>
      </c>
      <c r="L5" s="409">
        <v>84815</v>
      </c>
    </row>
    <row r="6" spans="1:12">
      <c r="I6" s="18" t="s">
        <v>116</v>
      </c>
      <c r="J6" s="405">
        <v>90328</v>
      </c>
      <c r="K6" s="18" t="s">
        <v>116</v>
      </c>
      <c r="L6" s="409">
        <v>88256</v>
      </c>
    </row>
    <row r="7" spans="1:12">
      <c r="I7" s="18" t="s">
        <v>106</v>
      </c>
      <c r="J7" s="405">
        <v>81289</v>
      </c>
      <c r="K7" s="18" t="s">
        <v>106</v>
      </c>
      <c r="L7" s="409">
        <v>91265</v>
      </c>
    </row>
    <row r="8" spans="1:12">
      <c r="I8" s="18" t="s">
        <v>114</v>
      </c>
      <c r="J8" s="405">
        <v>79227</v>
      </c>
      <c r="K8" s="18" t="s">
        <v>114</v>
      </c>
      <c r="L8" s="409">
        <v>72371</v>
      </c>
    </row>
    <row r="9" spans="1:12">
      <c r="I9" s="18" t="s">
        <v>108</v>
      </c>
      <c r="J9" s="405">
        <v>69878</v>
      </c>
      <c r="K9" s="18" t="s">
        <v>108</v>
      </c>
      <c r="L9" s="409">
        <v>60310</v>
      </c>
    </row>
    <row r="10" spans="1:12">
      <c r="I10" s="18" t="s">
        <v>154</v>
      </c>
      <c r="J10" s="405">
        <v>50947</v>
      </c>
      <c r="K10" s="18" t="s">
        <v>154</v>
      </c>
      <c r="L10" s="409">
        <v>52952</v>
      </c>
    </row>
    <row r="11" spans="1:12">
      <c r="I11" s="18" t="s">
        <v>109</v>
      </c>
      <c r="J11" s="405">
        <v>50493</v>
      </c>
      <c r="K11" s="18" t="s">
        <v>109</v>
      </c>
      <c r="L11" s="409">
        <v>46135</v>
      </c>
    </row>
    <row r="12" spans="1:12" ht="14.25" thickBot="1">
      <c r="I12" s="18" t="s">
        <v>110</v>
      </c>
      <c r="J12" s="406">
        <v>48842</v>
      </c>
      <c r="K12" s="18" t="s">
        <v>110</v>
      </c>
      <c r="L12" s="410">
        <v>37813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8</v>
      </c>
      <c r="J13" s="443">
        <v>1203531</v>
      </c>
      <c r="K13" s="35" t="s">
        <v>9</v>
      </c>
      <c r="L13" s="174">
        <v>1144078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7" t="s">
        <v>225</v>
      </c>
      <c r="K23" s="482" t="s">
        <v>226</v>
      </c>
      <c r="L23" s="22" t="s">
        <v>71</v>
      </c>
      <c r="M23" s="8"/>
    </row>
    <row r="24" spans="9:14">
      <c r="I24" s="405">
        <f t="shared" ref="I24:I33" si="0">SUM(J3)</f>
        <v>182219</v>
      </c>
      <c r="J24" s="40" t="s">
        <v>85</v>
      </c>
      <c r="K24" s="405">
        <f>SUM(I24)</f>
        <v>182219</v>
      </c>
      <c r="L24" s="519">
        <v>187194</v>
      </c>
      <c r="M24" s="141"/>
      <c r="N24" s="1"/>
    </row>
    <row r="25" spans="9:14">
      <c r="I25" s="405">
        <f t="shared" si="0"/>
        <v>120349</v>
      </c>
      <c r="J25" s="18" t="s">
        <v>87</v>
      </c>
      <c r="K25" s="405">
        <f t="shared" ref="K25:K33" si="1">SUM(I25)</f>
        <v>120349</v>
      </c>
      <c r="L25" s="519">
        <v>139726</v>
      </c>
      <c r="M25" s="177"/>
      <c r="N25" s="1"/>
    </row>
    <row r="26" spans="9:14">
      <c r="I26" s="405">
        <f t="shared" si="0"/>
        <v>92954</v>
      </c>
      <c r="J26" s="18" t="s">
        <v>88</v>
      </c>
      <c r="K26" s="405">
        <f t="shared" si="1"/>
        <v>92954</v>
      </c>
      <c r="L26" s="519">
        <v>93312</v>
      </c>
      <c r="M26" s="141"/>
      <c r="N26" s="1"/>
    </row>
    <row r="27" spans="9:14">
      <c r="I27" s="405">
        <f t="shared" si="0"/>
        <v>90328</v>
      </c>
      <c r="J27" s="18" t="s">
        <v>116</v>
      </c>
      <c r="K27" s="405">
        <f t="shared" si="1"/>
        <v>90328</v>
      </c>
      <c r="L27" s="519">
        <v>94404</v>
      </c>
      <c r="M27" s="141"/>
      <c r="N27" s="1"/>
    </row>
    <row r="28" spans="9:14">
      <c r="I28" s="405">
        <f t="shared" si="0"/>
        <v>81289</v>
      </c>
      <c r="J28" s="18" t="s">
        <v>106</v>
      </c>
      <c r="K28" s="405">
        <f t="shared" si="1"/>
        <v>81289</v>
      </c>
      <c r="L28" s="519">
        <v>86949</v>
      </c>
      <c r="M28" s="141"/>
      <c r="N28" s="2"/>
    </row>
    <row r="29" spans="9:14">
      <c r="I29" s="405">
        <f t="shared" si="0"/>
        <v>79227</v>
      </c>
      <c r="J29" s="18" t="s">
        <v>114</v>
      </c>
      <c r="K29" s="405">
        <f t="shared" si="1"/>
        <v>79227</v>
      </c>
      <c r="L29" s="519">
        <v>75169</v>
      </c>
      <c r="M29" s="141"/>
      <c r="N29" s="1"/>
    </row>
    <row r="30" spans="9:14">
      <c r="I30" s="405">
        <f t="shared" si="0"/>
        <v>69878</v>
      </c>
      <c r="J30" s="18" t="s">
        <v>108</v>
      </c>
      <c r="K30" s="405">
        <f t="shared" si="1"/>
        <v>69878</v>
      </c>
      <c r="L30" s="519">
        <v>69787</v>
      </c>
      <c r="M30" s="141"/>
      <c r="N30" s="1"/>
    </row>
    <row r="31" spans="9:14">
      <c r="I31" s="405">
        <f t="shared" si="0"/>
        <v>50947</v>
      </c>
      <c r="J31" s="18" t="s">
        <v>154</v>
      </c>
      <c r="K31" s="405">
        <f t="shared" si="1"/>
        <v>50947</v>
      </c>
      <c r="L31" s="519">
        <v>50470</v>
      </c>
      <c r="M31" s="141"/>
      <c r="N31" s="1"/>
    </row>
    <row r="32" spans="9:14">
      <c r="I32" s="405">
        <f t="shared" si="0"/>
        <v>50493</v>
      </c>
      <c r="J32" s="18" t="s">
        <v>109</v>
      </c>
      <c r="K32" s="405">
        <f t="shared" si="1"/>
        <v>50493</v>
      </c>
      <c r="L32" s="519">
        <v>50733</v>
      </c>
      <c r="M32" s="141"/>
      <c r="N32" s="37"/>
    </row>
    <row r="33" spans="8:14">
      <c r="I33" s="405">
        <f t="shared" si="0"/>
        <v>48842</v>
      </c>
      <c r="J33" s="18" t="s">
        <v>110</v>
      </c>
      <c r="K33" s="405">
        <f t="shared" si="1"/>
        <v>48842</v>
      </c>
      <c r="L33" s="520">
        <v>51898</v>
      </c>
      <c r="M33" s="141"/>
      <c r="N33" s="37"/>
    </row>
    <row r="34" spans="8:14" ht="14.25" thickBot="1">
      <c r="H34" s="8"/>
      <c r="I34" s="171">
        <f>SUM(J13-(I24+I25+I26+I27+I28+I29+I30+I31+I32+I33))</f>
        <v>337005</v>
      </c>
      <c r="J34" s="108" t="s">
        <v>132</v>
      </c>
      <c r="K34" s="171">
        <f>SUM(I34)</f>
        <v>337005</v>
      </c>
      <c r="L34" s="171" t="s">
        <v>86</v>
      </c>
    </row>
    <row r="35" spans="8:14" ht="15.75" thickTop="1" thickBot="1">
      <c r="H35" s="8"/>
      <c r="I35" s="460">
        <f>SUM(I24:I34)</f>
        <v>1203531</v>
      </c>
      <c r="J35" s="190" t="s">
        <v>9</v>
      </c>
      <c r="K35" s="172">
        <f>SUM(J13)</f>
        <v>1203531</v>
      </c>
      <c r="L35" s="192">
        <v>1245987</v>
      </c>
    </row>
    <row r="36" spans="8:14" ht="14.25" thickTop="1"/>
    <row r="37" spans="8:14">
      <c r="I37" s="457" t="s">
        <v>212</v>
      </c>
      <c r="J37" s="65"/>
      <c r="K37" s="482" t="s">
        <v>212</v>
      </c>
    </row>
    <row r="38" spans="8:14">
      <c r="I38" s="409">
        <f>SUM(L3)</f>
        <v>163324</v>
      </c>
      <c r="J38" s="40" t="s">
        <v>85</v>
      </c>
      <c r="K38" s="409">
        <f>SUM(I38)</f>
        <v>163324</v>
      </c>
    </row>
    <row r="39" spans="8:14">
      <c r="I39" s="409">
        <f t="shared" ref="I39:I47" si="2">SUM(L4)</f>
        <v>93335</v>
      </c>
      <c r="J39" s="18" t="s">
        <v>87</v>
      </c>
      <c r="K39" s="409">
        <f t="shared" ref="K39:K47" si="3">SUM(I39)</f>
        <v>93335</v>
      </c>
    </row>
    <row r="40" spans="8:14">
      <c r="I40" s="409">
        <f t="shared" si="2"/>
        <v>84815</v>
      </c>
      <c r="J40" s="18" t="s">
        <v>88</v>
      </c>
      <c r="K40" s="409">
        <f t="shared" si="3"/>
        <v>84815</v>
      </c>
    </row>
    <row r="41" spans="8:14">
      <c r="I41" s="409">
        <f t="shared" si="2"/>
        <v>88256</v>
      </c>
      <c r="J41" s="18" t="s">
        <v>116</v>
      </c>
      <c r="K41" s="409">
        <f t="shared" si="3"/>
        <v>88256</v>
      </c>
    </row>
    <row r="42" spans="8:14">
      <c r="I42" s="409">
        <f t="shared" si="2"/>
        <v>91265</v>
      </c>
      <c r="J42" s="18" t="s">
        <v>106</v>
      </c>
      <c r="K42" s="409">
        <f t="shared" si="3"/>
        <v>91265</v>
      </c>
    </row>
    <row r="43" spans="8:14">
      <c r="I43" s="409">
        <f>SUM(L8)</f>
        <v>72371</v>
      </c>
      <c r="J43" s="18" t="s">
        <v>114</v>
      </c>
      <c r="K43" s="409">
        <f t="shared" si="3"/>
        <v>72371</v>
      </c>
    </row>
    <row r="44" spans="8:14">
      <c r="I44" s="409">
        <f t="shared" si="2"/>
        <v>60310</v>
      </c>
      <c r="J44" s="18" t="s">
        <v>108</v>
      </c>
      <c r="K44" s="409">
        <f t="shared" si="3"/>
        <v>60310</v>
      </c>
    </row>
    <row r="45" spans="8:14">
      <c r="I45" s="409">
        <f>SUM(L10)</f>
        <v>52952</v>
      </c>
      <c r="J45" s="18" t="s">
        <v>154</v>
      </c>
      <c r="K45" s="409">
        <f t="shared" si="3"/>
        <v>52952</v>
      </c>
    </row>
    <row r="46" spans="8:14">
      <c r="I46" s="409">
        <f t="shared" si="2"/>
        <v>46135</v>
      </c>
      <c r="J46" s="18" t="s">
        <v>109</v>
      </c>
      <c r="K46" s="409">
        <f t="shared" si="3"/>
        <v>46135</v>
      </c>
      <c r="M46" s="8"/>
    </row>
    <row r="47" spans="8:14">
      <c r="I47" s="409">
        <f t="shared" si="2"/>
        <v>37813</v>
      </c>
      <c r="J47" s="18" t="s">
        <v>110</v>
      </c>
      <c r="K47" s="524">
        <f t="shared" si="3"/>
        <v>37813</v>
      </c>
      <c r="M47" s="8"/>
    </row>
    <row r="48" spans="8:14" ht="14.25" thickBot="1">
      <c r="I48" s="157">
        <f>SUM(L13-(I38+I39+I40+I41+I42+I43+I44+I45+I46+I47))</f>
        <v>353502</v>
      </c>
      <c r="J48" s="103" t="s">
        <v>132</v>
      </c>
      <c r="K48" s="157">
        <f>SUM(I48)</f>
        <v>353502</v>
      </c>
    </row>
    <row r="49" spans="1:12" ht="15" thickTop="1" thickBot="1">
      <c r="I49" s="517">
        <f>SUM(I38:I48)</f>
        <v>1144078</v>
      </c>
      <c r="J49" s="459" t="s">
        <v>196</v>
      </c>
      <c r="K49" s="173">
        <f>SUM(L13)</f>
        <v>1144078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221</v>
      </c>
      <c r="D51" s="12" t="s">
        <v>208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182219</v>
      </c>
      <c r="D52" s="6">
        <f t="shared" ref="D52:D61" si="5">SUM(I38)</f>
        <v>163324</v>
      </c>
      <c r="E52" s="41">
        <f t="shared" ref="E52:E61" si="6">SUM(K24/L24*100)</f>
        <v>97.342329348162878</v>
      </c>
      <c r="F52" s="41">
        <f t="shared" ref="F52:F62" si="7">SUM(C52/D52*100)</f>
        <v>111.56902843427787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120349</v>
      </c>
      <c r="D53" s="6">
        <f t="shared" si="5"/>
        <v>93335</v>
      </c>
      <c r="E53" s="41">
        <f t="shared" si="6"/>
        <v>86.132144339636142</v>
      </c>
      <c r="F53" s="41">
        <f t="shared" si="7"/>
        <v>128.94305458831093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92954</v>
      </c>
      <c r="D54" s="6">
        <f t="shared" si="5"/>
        <v>84815</v>
      </c>
      <c r="E54" s="41">
        <f t="shared" si="6"/>
        <v>99.616340877914951</v>
      </c>
      <c r="F54" s="41">
        <f t="shared" si="7"/>
        <v>109.59617992100455</v>
      </c>
      <c r="G54" s="40"/>
      <c r="I54" s="8"/>
    </row>
    <row r="55" spans="1:12" s="58" customFormat="1">
      <c r="A55" s="249">
        <v>4</v>
      </c>
      <c r="B55" s="18" t="s">
        <v>116</v>
      </c>
      <c r="C55" s="452">
        <f t="shared" si="4"/>
        <v>90328</v>
      </c>
      <c r="D55" s="452">
        <f t="shared" si="5"/>
        <v>88256</v>
      </c>
      <c r="E55" s="230">
        <f t="shared" si="6"/>
        <v>95.682386339561887</v>
      </c>
      <c r="F55" s="230">
        <f t="shared" si="7"/>
        <v>102.3477157360406</v>
      </c>
      <c r="G55" s="407"/>
    </row>
    <row r="56" spans="1:12">
      <c r="A56" s="28">
        <v>5</v>
      </c>
      <c r="B56" s="18" t="s">
        <v>106</v>
      </c>
      <c r="C56" s="6">
        <f t="shared" si="4"/>
        <v>81289</v>
      </c>
      <c r="D56" s="452">
        <f t="shared" si="5"/>
        <v>91265</v>
      </c>
      <c r="E56" s="41">
        <f t="shared" si="6"/>
        <v>93.490436922793819</v>
      </c>
      <c r="F56" s="41">
        <f t="shared" si="7"/>
        <v>89.069194105078623</v>
      </c>
      <c r="G56" s="40"/>
    </row>
    <row r="57" spans="1:12">
      <c r="A57" s="28">
        <v>6</v>
      </c>
      <c r="B57" s="18" t="s">
        <v>114</v>
      </c>
      <c r="C57" s="6">
        <f t="shared" si="4"/>
        <v>79227</v>
      </c>
      <c r="D57" s="6">
        <f t="shared" si="5"/>
        <v>72371</v>
      </c>
      <c r="E57" s="41">
        <f t="shared" si="6"/>
        <v>105.39850204206522</v>
      </c>
      <c r="F57" s="41">
        <f t="shared" si="7"/>
        <v>109.47340785673821</v>
      </c>
      <c r="G57" s="40"/>
    </row>
    <row r="58" spans="1:12" s="58" customFormat="1">
      <c r="A58" s="249">
        <v>7</v>
      </c>
      <c r="B58" s="18" t="s">
        <v>108</v>
      </c>
      <c r="C58" s="452">
        <f t="shared" si="4"/>
        <v>69878</v>
      </c>
      <c r="D58" s="452">
        <f t="shared" si="5"/>
        <v>60310</v>
      </c>
      <c r="E58" s="230">
        <f t="shared" si="6"/>
        <v>100.13039677876969</v>
      </c>
      <c r="F58" s="230">
        <f t="shared" si="7"/>
        <v>115.8646990548831</v>
      </c>
      <c r="G58" s="407"/>
    </row>
    <row r="59" spans="1:12">
      <c r="A59" s="28">
        <v>8</v>
      </c>
      <c r="B59" s="18" t="s">
        <v>154</v>
      </c>
      <c r="C59" s="6">
        <f t="shared" si="4"/>
        <v>50947</v>
      </c>
      <c r="D59" s="6">
        <f t="shared" si="5"/>
        <v>52952</v>
      </c>
      <c r="E59" s="41">
        <f t="shared" si="6"/>
        <v>100.94511591044184</v>
      </c>
      <c r="F59" s="41">
        <f t="shared" si="7"/>
        <v>96.213551896056799</v>
      </c>
      <c r="G59" s="40"/>
    </row>
    <row r="60" spans="1:12">
      <c r="A60" s="28">
        <v>9</v>
      </c>
      <c r="B60" s="18" t="s">
        <v>109</v>
      </c>
      <c r="C60" s="6">
        <f t="shared" si="4"/>
        <v>50493</v>
      </c>
      <c r="D60" s="6">
        <f t="shared" si="5"/>
        <v>46135</v>
      </c>
      <c r="E60" s="41">
        <f t="shared" si="6"/>
        <v>99.526935130979837</v>
      </c>
      <c r="F60" s="41">
        <f t="shared" si="7"/>
        <v>109.44619052779885</v>
      </c>
      <c r="G60" s="40"/>
    </row>
    <row r="61" spans="1:12" ht="14.25" thickBot="1">
      <c r="A61" s="108">
        <v>10</v>
      </c>
      <c r="B61" s="18" t="s">
        <v>110</v>
      </c>
      <c r="C61" s="111">
        <f t="shared" si="4"/>
        <v>48842</v>
      </c>
      <c r="D61" s="111">
        <f t="shared" si="5"/>
        <v>37813</v>
      </c>
      <c r="E61" s="102">
        <f t="shared" si="6"/>
        <v>94.111526455740105</v>
      </c>
      <c r="F61" s="102">
        <f t="shared" si="7"/>
        <v>129.16721762356863</v>
      </c>
      <c r="G61" s="103"/>
    </row>
    <row r="62" spans="1:12" ht="14.25" thickTop="1">
      <c r="A62" s="188"/>
      <c r="B62" s="161" t="s">
        <v>83</v>
      </c>
      <c r="C62" s="189">
        <f>SUM(J13)</f>
        <v>1203531</v>
      </c>
      <c r="D62" s="189">
        <f>SUM(L13)</f>
        <v>1144078</v>
      </c>
      <c r="E62" s="191">
        <f>SUM(C62/L35)*100</f>
        <v>96.592580821469241</v>
      </c>
      <c r="F62" s="191">
        <f t="shared" si="7"/>
        <v>105.1965862467419</v>
      </c>
      <c r="G62" s="198">
        <v>66.2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2019-11-08T00:53:49Z</cp:lastPrinted>
  <dcterms:created xsi:type="dcterms:W3CDTF">2004-08-12T01:21:30Z</dcterms:created>
  <dcterms:modified xsi:type="dcterms:W3CDTF">2019-11-08T05:31:09Z</dcterms:modified>
</cp:coreProperties>
</file>