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C22" i="13" l="1"/>
  <c r="C59" i="13" l="1"/>
  <c r="I46" i="44" l="1"/>
  <c r="H44" i="8" l="1"/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<sst xmlns="http://schemas.openxmlformats.org/spreadsheetml/2006/main" count="1318" uniqueCount="236">
  <si>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</si>
  <si>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</si>
  <si>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</si>
  <si>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</si>
  <si>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</si>
  <si>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</si>
  <si>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</si>
  <si>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</si>
  <si>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</si>
  <si>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</si>
  <si>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</si>
  <si>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</si>
  <si>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</si>
  <si>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</si>
  <si>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</si>
  <si>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</si>
  <si>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</si>
  <si>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</si>
  <si>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</si>
  <si>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</si>
  <si>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</si>
  <si>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</si>
  <si>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</si>
  <si>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</si>
  <si>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</si>
  <si>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</si>
  <si>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</si>
  <si>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</si>
  <si>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</si>
  <si>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</si>
  <si>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</si>
  <si>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</si>
  <si>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</si>
  <si>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</si>
  <si>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</si>
  <si>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</si>
  <si>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</si>
  <si>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</si>
  <si>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</si>
  <si>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</si>
  <si>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</si>
  <si>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</si>
  <si>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</si>
  <si>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</si>
  <si>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</si>
  <si>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</si>
  <si>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</si>
  <si>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</si>
  <si>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</si>
  <si>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</si>
  <si>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</si>
  <si>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</si>
  <si>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</si>
  <si>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</si>
  <si>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</si>
  <si>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</si>
  <si>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</si>
  <si>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</si>
  <si>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</si>
  <si>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</si>
  <si>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</si>
  <si>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</si>
  <si>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</si>
  <si>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</si>
  <si>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</si>
  <si>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</si>
  <si>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</si>
  <si>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</si>
  <si>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</si>
  <si>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</si>
  <si>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</si>
  <si>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</si>
  <si>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</si>
  <si>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</si>
  <si>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</si>
  <si>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</si>
  <si>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</si>
  <si>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</si>
  <si>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</si>
  <si>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</si>
  <si>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</si>
  <si>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</si>
  <si>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</si>
  <si>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</si>
  <si>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</si>
  <si>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</si>
  <si>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</si>
  <si>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</si>
  <si>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</si>
  <si>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</si>
  <si>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</si>
  <si>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</si>
  <si>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</si>
  <si>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</si>
  <si>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</si>
  <si>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</si>
  <si>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</si>
  <si>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</si>
  <si>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</si>
  <si>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</si>
  <si>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</si>
  <si>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</si>
  <si>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</si>
  <si>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</si>
  <si>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</si>
  <si>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</si>
  <si>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</si>
  <si>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</si>
  <si>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</si>
  <si>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</si>
  <si>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</si>
  <si>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</si>
  <si>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</si>
  <si>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</si>
  <si>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</si>
  <si>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</si>
  <si>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</si>
  <si>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</si>
  <si>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</si>
  <si>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</si>
  <si>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</si>
  <si>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</si>
  <si>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</si>
  <si>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</si>
  <si>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</si>
  <si>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</si>
  <si>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</si>
  <si>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</si>
  <si>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</si>
  <si>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</si>
  <si>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</si>
  <si>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</si>
  <si>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</si>
  <si>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</si>
  <si>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</si>
  <si>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</si>
  <si>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</si>
  <si>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</si>
  <si>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</si>
  <si>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</si>
  <si>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</si>
  <si>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</si>
  <si>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</si>
  <si>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</si>
  <si>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</si>
  <si>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</si>
  <si>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</si>
  <si>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</si>
  <si>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</si>
  <si>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</si>
  <si>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</si>
  <si>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</si>
  <si>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</si>
  <si>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</si>
  <si>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</si>
  <si>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</si>
  <si>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</si>
  <si>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</si>
  <si>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</si>
  <si>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</si>
  <si>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</si>
  <si>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</si>
  <si>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</si>
  <si>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</si>
  <si>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</si>
  <si>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</si>
  <si>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</si>
  <si>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</si>
  <si>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</si>
  <si>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</si>
  <si>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</si>
  <si>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</si>
  <si>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</si>
  <si>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</si>
  <si>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</si>
  <si>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</si>
  <si>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</si>
  <si>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</si>
  <si>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</si>
  <si>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</si>
  <si>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</si>
  <si>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</si>
  <si>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</si>
  <si>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</si>
  <si>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</si>
  <si>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</si>
  <si>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</si>
  <si>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</si>
  <si>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</si>
  <si>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</si>
  <si>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</si>
  <si>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</si>
  <si>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</si>
  <si>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</si>
  <si>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</si>
  <si>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</si>
  <si>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</si>
  <si>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</si>
  <si>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</si>
  <si>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</si>
  <si>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</si>
  <si>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</si>
  <si>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</si>
  <si>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</si>
  <si>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</si>
  <si>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</si>
  <si>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</si>
  <si>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</si>
  <si>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</si>
  <si>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</si>
  <si>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</si>
  <si>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</si>
  <si>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</si>
  <si>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</si>
  <si>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</si>
  <si>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</si>
  <si>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</si>
  <si>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</si>
  <si>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</si>
  <si>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平成31年</t>
    <rPh sb="0" eb="2">
      <t>ヘイセイ</t>
    </rPh>
    <rPh sb="4" eb="5">
      <t>ネン</t>
    </rPh>
    <phoneticPr fontId="2"/>
  </si>
  <si>
    <t>織物製品</t>
    <rPh sb="0" eb="2">
      <t>オリモノ</t>
    </rPh>
    <rPh sb="2" eb="4">
      <t>セイヒン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</si>
  <si>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</si>
  <si>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</si>
  <si>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1年（値）</t>
    <rPh sb="1" eb="2">
      <t>ネン</t>
    </rPh>
    <rPh sb="3" eb="4">
      <t>アタイ</t>
    </rPh>
    <phoneticPr fontId="2"/>
  </si>
  <si>
    <t>1年（％）</t>
    <rPh sb="1" eb="2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</si>
  <si>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14"/>
  </si>
  <si>
    <t>1年</t>
    <rPh sb="1" eb="2">
      <t>ネン</t>
    </rPh>
    <phoneticPr fontId="2"/>
  </si>
  <si>
    <t>1年</t>
    <rPh sb="1" eb="2">
      <t>ネン</t>
    </rPh>
    <phoneticPr fontId="2"/>
  </si>
  <si>
    <t>2，957　㎡</t>
    <phoneticPr fontId="2"/>
  </si>
  <si>
    <t>雑穀</t>
    <rPh sb="0" eb="2">
      <t>ザッコク</t>
    </rPh>
    <phoneticPr fontId="2"/>
  </si>
  <si>
    <t>令和元年8月</t>
    <rPh sb="0" eb="1">
      <t>レイ</t>
    </rPh>
    <rPh sb="1" eb="2">
      <t>ワ</t>
    </rPh>
    <rPh sb="2" eb="4">
      <t>ガンネン</t>
    </rPh>
    <rPh sb="5" eb="6">
      <t>ガツ</t>
    </rPh>
    <phoneticPr fontId="2"/>
  </si>
  <si>
    <t>令和元年8月所管面（1～3類）</t>
    <rPh sb="0" eb="1">
      <t>レイ</t>
    </rPh>
    <rPh sb="1" eb="2">
      <t>ワ</t>
    </rPh>
    <rPh sb="2" eb="4">
      <t>ガンネン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</si>
  <si>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91，082  m</t>
    </r>
    <r>
      <rPr>
        <sz val="8"/>
        <rFont val="ＭＳ Ｐゴシック"/>
        <family val="3"/>
        <charset val="128"/>
      </rPr>
      <t>3</t>
    </r>
    <phoneticPr fontId="2"/>
  </si>
  <si>
    <t>8，397  ㎡</t>
    <phoneticPr fontId="2"/>
  </si>
  <si>
    <t>　　　　　　　　　　　　　　　　令和元年8月末上位10品目入庫高(県合計）      　　　　　　　　静岡県倉庫協会</t>
    <rPh sb="16" eb="17">
      <t>レイ</t>
    </rPh>
    <rPh sb="17" eb="18">
      <t>ワ</t>
    </rPh>
    <rPh sb="18" eb="20">
      <t>ガンネン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</si>
  <si>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令和元年8月末上位１０品目保管残高（県合計）　　　　　　　　　  　静岡県倉庫協会</t>
    <rPh sb="12" eb="13">
      <t>レイ</t>
    </rPh>
    <rPh sb="13" eb="14">
      <t>ワ</t>
    </rPh>
    <rPh sb="14" eb="16">
      <t>ガンネン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</si>
</sst>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1" fillId="0" borderId="40" xfId="1" applyFill="1" applyBorder="1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" fillId="0" borderId="2" xfId="0" applyFont="1" applyFill="1" applyBorder="1"/>
    <xf numFmtId="179" fontId="0" fillId="0" borderId="42" xfId="1" applyNumberFormat="1" applyFont="1" applyBorder="1"/>
    <xf numFmtId="179" fontId="1" fillId="0" borderId="11" xfId="1" applyNumberFormat="1" applyBorder="1"/>
    <xf numFmtId="38" fontId="1" fillId="0" borderId="38" xfId="1" applyBorder="1"/>
    <xf numFmtId="38" fontId="1" fillId="0" borderId="10" xfId="1" applyFont="1" applyFill="1" applyBorder="1"/>
    <xf numFmtId="38" fontId="1" fillId="0" borderId="43" xfId="1" applyFill="1" applyBorder="1"/>
    <xf numFmtId="0" fontId="11" fillId="0" borderId="39" xfId="0" applyFont="1" applyFill="1" applyBorder="1"/>
    <xf numFmtId="38" fontId="1" fillId="0" borderId="40" xfId="1" applyBorder="1"/>
    <xf numFmtId="38" fontId="1" fillId="0" borderId="21" xfId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令和元年8月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23784"/>
        <c:axId val="24962025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令和元年8月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123.1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令和元年8月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23784"/>
        <c:axId val="249620256"/>
      </c:lineChart>
      <c:catAx>
        <c:axId val="2496237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9620256"/>
        <c:crosses val="autoZero"/>
        <c:auto val="1"/>
        <c:lblAlgn val="ctr"/>
        <c:lblOffset val="100"/>
        <c:tickLblSkip val="1"/>
        <c:noMultiLvlLbl val="0"/>
      </c:catAx>
      <c:valAx>
        <c:axId val="24962025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623784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令和元年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-1.465018129872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26989</c:v>
                </c:pt>
                <c:pt idx="1">
                  <c:v>20560</c:v>
                </c:pt>
                <c:pt idx="2">
                  <c:v>9224</c:v>
                </c:pt>
                <c:pt idx="3">
                  <c:v>4098</c:v>
                </c:pt>
                <c:pt idx="4">
                  <c:v>3173</c:v>
                </c:pt>
                <c:pt idx="5">
                  <c:v>2872</c:v>
                </c:pt>
                <c:pt idx="6">
                  <c:v>2408</c:v>
                </c:pt>
                <c:pt idx="7">
                  <c:v>1578</c:v>
                </c:pt>
                <c:pt idx="8">
                  <c:v>1549</c:v>
                </c:pt>
                <c:pt idx="9">
                  <c:v>1528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その他の食料工業品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34143</c:v>
                </c:pt>
                <c:pt idx="1">
                  <c:v>19356</c:v>
                </c:pt>
                <c:pt idx="2">
                  <c:v>4833</c:v>
                </c:pt>
                <c:pt idx="3">
                  <c:v>4654</c:v>
                </c:pt>
                <c:pt idx="4">
                  <c:v>3139</c:v>
                </c:pt>
                <c:pt idx="5">
                  <c:v>1507</c:v>
                </c:pt>
                <c:pt idx="6">
                  <c:v>2820</c:v>
                </c:pt>
                <c:pt idx="7">
                  <c:v>2432</c:v>
                </c:pt>
                <c:pt idx="8">
                  <c:v>1860</c:v>
                </c:pt>
                <c:pt idx="9">
                  <c:v>1174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4088"/>
        <c:axId val="442611736"/>
      </c:barChart>
      <c:catAx>
        <c:axId val="44261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11736"/>
        <c:crosses val="autoZero"/>
        <c:auto val="1"/>
        <c:lblAlgn val="ctr"/>
        <c:lblOffset val="100"/>
        <c:noMultiLvlLbl val="0"/>
      </c:catAx>
      <c:valAx>
        <c:axId val="44261173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140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altLang="en-US" sz="1100"/>
              <a:t>令和元年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976576512025089E-17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429193899782135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57662</c:v>
                </c:pt>
                <c:pt idx="1">
                  <c:v>17518</c:v>
                </c:pt>
                <c:pt idx="2">
                  <c:v>13468</c:v>
                </c:pt>
                <c:pt idx="3">
                  <c:v>8345</c:v>
                </c:pt>
                <c:pt idx="4">
                  <c:v>8272</c:v>
                </c:pt>
                <c:pt idx="5">
                  <c:v>6769</c:v>
                </c:pt>
                <c:pt idx="6">
                  <c:v>3382</c:v>
                </c:pt>
                <c:pt idx="7">
                  <c:v>3253</c:v>
                </c:pt>
                <c:pt idx="8">
                  <c:v>2671</c:v>
                </c:pt>
                <c:pt idx="9">
                  <c:v>2213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055392585730709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055392585730709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61756</c:v>
                </c:pt>
                <c:pt idx="1">
                  <c:v>17123</c:v>
                </c:pt>
                <c:pt idx="2">
                  <c:v>9376</c:v>
                </c:pt>
                <c:pt idx="3">
                  <c:v>12652</c:v>
                </c:pt>
                <c:pt idx="4">
                  <c:v>10351</c:v>
                </c:pt>
                <c:pt idx="5">
                  <c:v>6448</c:v>
                </c:pt>
                <c:pt idx="6">
                  <c:v>4751</c:v>
                </c:pt>
                <c:pt idx="7">
                  <c:v>6973</c:v>
                </c:pt>
                <c:pt idx="8">
                  <c:v>2313</c:v>
                </c:pt>
                <c:pt idx="9">
                  <c:v>3663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5264"/>
        <c:axId val="442615656"/>
      </c:barChart>
      <c:catAx>
        <c:axId val="442615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615656"/>
        <c:crosses val="autoZero"/>
        <c:auto val="1"/>
        <c:lblAlgn val="ctr"/>
        <c:lblOffset val="100"/>
        <c:noMultiLvlLbl val="0"/>
      </c:catAx>
      <c:valAx>
        <c:axId val="442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261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令和元年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7.7519379844960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0553465877445E-17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91489361702126E-3"/>
                  <c:y val="1.1627601782335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382978723404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3829787234055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木材</c:v>
                </c:pt>
                <c:pt idx="8">
                  <c:v>麦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23901</c:v>
                </c:pt>
                <c:pt idx="1">
                  <c:v>19750</c:v>
                </c:pt>
                <c:pt idx="2">
                  <c:v>16668</c:v>
                </c:pt>
                <c:pt idx="3">
                  <c:v>15976</c:v>
                </c:pt>
                <c:pt idx="4">
                  <c:v>13904</c:v>
                </c:pt>
                <c:pt idx="5">
                  <c:v>12569</c:v>
                </c:pt>
                <c:pt idx="6">
                  <c:v>10221</c:v>
                </c:pt>
                <c:pt idx="7">
                  <c:v>9790</c:v>
                </c:pt>
                <c:pt idx="8">
                  <c:v>9219</c:v>
                </c:pt>
                <c:pt idx="9">
                  <c:v>8149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-2.3255813953488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-2.3256119147897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9148936170212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921985815602185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60992907801418E-3"/>
                  <c:y val="-1.162821217115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0117E-3"/>
                  <c:y val="-1.550448635780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鉄鋼</c:v>
                </c:pt>
                <c:pt idx="7">
                  <c:v>木材</c:v>
                </c:pt>
                <c:pt idx="8">
                  <c:v>麦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34599</c:v>
                </c:pt>
                <c:pt idx="1">
                  <c:v>20115</c:v>
                </c:pt>
                <c:pt idx="2">
                  <c:v>21158</c:v>
                </c:pt>
                <c:pt idx="3">
                  <c:v>17455</c:v>
                </c:pt>
                <c:pt idx="4">
                  <c:v>15478</c:v>
                </c:pt>
                <c:pt idx="5">
                  <c:v>11274</c:v>
                </c:pt>
                <c:pt idx="6">
                  <c:v>17111</c:v>
                </c:pt>
                <c:pt idx="7">
                  <c:v>5281</c:v>
                </c:pt>
                <c:pt idx="8">
                  <c:v>8758</c:v>
                </c:pt>
                <c:pt idx="9">
                  <c:v>10172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42616440"/>
        <c:axId val="442608992"/>
      </c:barChart>
      <c:catAx>
        <c:axId val="44261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08992"/>
        <c:crosses val="autoZero"/>
        <c:auto val="1"/>
        <c:lblAlgn val="ctr"/>
        <c:lblOffset val="100"/>
        <c:noMultiLvlLbl val="0"/>
      </c:catAx>
      <c:valAx>
        <c:axId val="4426089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164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令和元年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555555555555557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228E-3"/>
                  <c:y val="-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28876</c:v>
                </c:pt>
                <c:pt idx="1">
                  <c:v>5000</c:v>
                </c:pt>
                <c:pt idx="2">
                  <c:v>2815</c:v>
                </c:pt>
                <c:pt idx="3">
                  <c:v>2658</c:v>
                </c:pt>
                <c:pt idx="4">
                  <c:v>1414</c:v>
                </c:pt>
                <c:pt idx="5">
                  <c:v>580</c:v>
                </c:pt>
                <c:pt idx="6">
                  <c:v>524</c:v>
                </c:pt>
                <c:pt idx="7">
                  <c:v>465</c:v>
                </c:pt>
                <c:pt idx="8">
                  <c:v>411</c:v>
                </c:pt>
                <c:pt idx="9">
                  <c:v>264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1.782587337010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非鉄金属</c:v>
                </c:pt>
                <c:pt idx="7">
                  <c:v>缶詰・びん詰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29981</c:v>
                </c:pt>
                <c:pt idx="1">
                  <c:v>1743</c:v>
                </c:pt>
                <c:pt idx="2">
                  <c:v>2824</c:v>
                </c:pt>
                <c:pt idx="3">
                  <c:v>982</c:v>
                </c:pt>
                <c:pt idx="4">
                  <c:v>3016</c:v>
                </c:pt>
                <c:pt idx="5">
                  <c:v>713</c:v>
                </c:pt>
                <c:pt idx="6">
                  <c:v>433</c:v>
                </c:pt>
                <c:pt idx="7">
                  <c:v>514</c:v>
                </c:pt>
                <c:pt idx="8">
                  <c:v>372</c:v>
                </c:pt>
                <c:pt idx="9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11608"/>
        <c:axId val="250107688"/>
      </c:barChart>
      <c:catAx>
        <c:axId val="25011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7688"/>
        <c:crosses val="autoZero"/>
        <c:auto val="1"/>
        <c:lblAlgn val="ctr"/>
        <c:lblOffset val="100"/>
        <c:noMultiLvlLbl val="0"/>
      </c:catAx>
      <c:valAx>
        <c:axId val="2501076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11608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令和元年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9190553936664E-3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25174</c:v>
                </c:pt>
                <c:pt idx="1">
                  <c:v>18157</c:v>
                </c:pt>
                <c:pt idx="2">
                  <c:v>18026</c:v>
                </c:pt>
                <c:pt idx="3">
                  <c:v>6390</c:v>
                </c:pt>
                <c:pt idx="4">
                  <c:v>5877</c:v>
                </c:pt>
                <c:pt idx="5">
                  <c:v>5855</c:v>
                </c:pt>
                <c:pt idx="6">
                  <c:v>5242</c:v>
                </c:pt>
                <c:pt idx="7">
                  <c:v>4529</c:v>
                </c:pt>
                <c:pt idx="8">
                  <c:v>1430</c:v>
                </c:pt>
                <c:pt idx="9">
                  <c:v>1301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3.7664783427495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99562554680665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合成樹脂</c:v>
                </c:pt>
                <c:pt idx="4">
                  <c:v>鉄鋼</c:v>
                </c:pt>
                <c:pt idx="5">
                  <c:v>その他の農作物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非金属鉱物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36768</c:v>
                </c:pt>
                <c:pt idx="1">
                  <c:v>35438</c:v>
                </c:pt>
                <c:pt idx="2">
                  <c:v>13573</c:v>
                </c:pt>
                <c:pt idx="3">
                  <c:v>5900</c:v>
                </c:pt>
                <c:pt idx="4">
                  <c:v>6078</c:v>
                </c:pt>
                <c:pt idx="5">
                  <c:v>6894</c:v>
                </c:pt>
                <c:pt idx="6">
                  <c:v>3738</c:v>
                </c:pt>
                <c:pt idx="7">
                  <c:v>6528</c:v>
                </c:pt>
                <c:pt idx="8">
                  <c:v>1440</c:v>
                </c:pt>
                <c:pt idx="9">
                  <c:v>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08080"/>
        <c:axId val="250106120"/>
      </c:barChart>
      <c:catAx>
        <c:axId val="25010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6120"/>
        <c:crosses val="autoZero"/>
        <c:auto val="1"/>
        <c:lblAlgn val="ctr"/>
        <c:lblOffset val="100"/>
        <c:noMultiLvlLbl val="0"/>
      </c:catAx>
      <c:valAx>
        <c:axId val="2501061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8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令和元年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77928</c:v>
                </c:pt>
                <c:pt idx="1">
                  <c:v>27774</c:v>
                </c:pt>
                <c:pt idx="2">
                  <c:v>16720</c:v>
                </c:pt>
                <c:pt idx="3">
                  <c:v>15487</c:v>
                </c:pt>
                <c:pt idx="4">
                  <c:v>12547</c:v>
                </c:pt>
                <c:pt idx="5">
                  <c:v>10326</c:v>
                </c:pt>
                <c:pt idx="6">
                  <c:v>9138</c:v>
                </c:pt>
                <c:pt idx="7">
                  <c:v>5946</c:v>
                </c:pt>
                <c:pt idx="8">
                  <c:v>5917</c:v>
                </c:pt>
                <c:pt idx="9">
                  <c:v>3232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1.792171139897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金属製品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24274</c:v>
                </c:pt>
                <c:pt idx="1">
                  <c:v>17600</c:v>
                </c:pt>
                <c:pt idx="2">
                  <c:v>16116</c:v>
                </c:pt>
                <c:pt idx="3">
                  <c:v>17235</c:v>
                </c:pt>
                <c:pt idx="4">
                  <c:v>12082</c:v>
                </c:pt>
                <c:pt idx="5">
                  <c:v>16798</c:v>
                </c:pt>
                <c:pt idx="6">
                  <c:v>8867</c:v>
                </c:pt>
                <c:pt idx="7">
                  <c:v>5721</c:v>
                </c:pt>
                <c:pt idx="8">
                  <c:v>7501</c:v>
                </c:pt>
                <c:pt idx="9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05336"/>
        <c:axId val="250104552"/>
      </c:barChart>
      <c:catAx>
        <c:axId val="25010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4552"/>
        <c:crosses val="autoZero"/>
        <c:auto val="1"/>
        <c:lblAlgn val="ctr"/>
        <c:lblOffset val="100"/>
        <c:noMultiLvlLbl val="0"/>
      </c:catAx>
      <c:valAx>
        <c:axId val="2501045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53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-6.0554944824462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890895164208893E-3"/>
                  <c:y val="1.4449994012465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217686142645825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8.8535828771988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187194</c:v>
                </c:pt>
                <c:pt idx="1">
                  <c:v>139726</c:v>
                </c:pt>
                <c:pt idx="2">
                  <c:v>94404</c:v>
                </c:pt>
                <c:pt idx="3">
                  <c:v>93312</c:v>
                </c:pt>
                <c:pt idx="4">
                  <c:v>86949</c:v>
                </c:pt>
                <c:pt idx="5">
                  <c:v>75169</c:v>
                </c:pt>
                <c:pt idx="6">
                  <c:v>69787</c:v>
                </c:pt>
                <c:pt idx="7">
                  <c:v>51898</c:v>
                </c:pt>
                <c:pt idx="8">
                  <c:v>50733</c:v>
                </c:pt>
                <c:pt idx="9">
                  <c:v>50470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09491685025316E-2"/>
                  <c:y val="3.1725729219565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-1.851331517477053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-3.4162925141292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608990643237868E-4"/>
                  <c:y val="-5.5502450202111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2.5285907687923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753604092662417E-3"/>
                  <c:y val="1.216723194770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9.041293832324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155357</c:v>
                </c:pt>
                <c:pt idx="1">
                  <c:v>65758</c:v>
                </c:pt>
                <c:pt idx="2">
                  <c:v>80005</c:v>
                </c:pt>
                <c:pt idx="3">
                  <c:v>85698</c:v>
                </c:pt>
                <c:pt idx="4">
                  <c:v>92229</c:v>
                </c:pt>
                <c:pt idx="5">
                  <c:v>72772</c:v>
                </c:pt>
                <c:pt idx="6">
                  <c:v>60828</c:v>
                </c:pt>
                <c:pt idx="7">
                  <c:v>42978</c:v>
                </c:pt>
                <c:pt idx="8">
                  <c:v>45746</c:v>
                </c:pt>
                <c:pt idx="9">
                  <c:v>49354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250108472"/>
        <c:axId val="250112000"/>
      </c:barChart>
      <c:catAx>
        <c:axId val="2501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12000"/>
        <c:crosses val="autoZero"/>
        <c:auto val="1"/>
        <c:lblAlgn val="ctr"/>
        <c:lblOffset val="100"/>
        <c:noMultiLvlLbl val="0"/>
      </c:catAx>
      <c:valAx>
        <c:axId val="250112000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0847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令和元年</a:t>
            </a:r>
            <a:r>
              <a:rPr lang="en-US" altLang="ja-JP" sz="1000"/>
              <a:t>8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3396269960896096"/>
                  <c:y val="-7.02454704175193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4.6952346055882777E-2"/>
                  <c:y val="-0.1247193219790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5608757514147953"/>
                  <c:y val="-7.3834564732271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2003066926328337"/>
                  <c:y val="-9.0734561263542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092595478603457E-3"/>
                  <c:y val="-4.9095817868581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7858629923826495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187194</c:v>
                </c:pt>
                <c:pt idx="1">
                  <c:v>139726</c:v>
                </c:pt>
                <c:pt idx="2">
                  <c:v>94404</c:v>
                </c:pt>
                <c:pt idx="3">
                  <c:v>93312</c:v>
                </c:pt>
                <c:pt idx="4">
                  <c:v>86949</c:v>
                </c:pt>
                <c:pt idx="5">
                  <c:v>75169</c:v>
                </c:pt>
                <c:pt idx="6">
                  <c:v>69787</c:v>
                </c:pt>
                <c:pt idx="7">
                  <c:v>51898</c:v>
                </c:pt>
                <c:pt idx="8">
                  <c:v>50733</c:v>
                </c:pt>
                <c:pt idx="9">
                  <c:v>50470</c:v>
                </c:pt>
                <c:pt idx="10">
                  <c:v>346345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8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4599026266754825"/>
                  <c:y val="-0.15591287931113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953991438093145E-2"/>
                  <c:y val="-4.74526868351982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2454569133056843"/>
                  <c:y val="-7.4893861951466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155357</c:v>
                </c:pt>
                <c:pt idx="1">
                  <c:v>65758</c:v>
                </c:pt>
                <c:pt idx="2">
                  <c:v>80005</c:v>
                </c:pt>
                <c:pt idx="3">
                  <c:v>85698</c:v>
                </c:pt>
                <c:pt idx="4">
                  <c:v>92229</c:v>
                </c:pt>
                <c:pt idx="5">
                  <c:v>72772</c:v>
                </c:pt>
                <c:pt idx="6">
                  <c:v>60828</c:v>
                </c:pt>
                <c:pt idx="7">
                  <c:v>42978</c:v>
                </c:pt>
                <c:pt idx="8">
                  <c:v>45746</c:v>
                </c:pt>
                <c:pt idx="9">
                  <c:v>49354</c:v>
                </c:pt>
                <c:pt idx="10">
                  <c:v>339158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令和元年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20051</c:v>
                </c:pt>
                <c:pt idx="1">
                  <c:v>16875</c:v>
                </c:pt>
                <c:pt idx="2">
                  <c:v>10701</c:v>
                </c:pt>
                <c:pt idx="3">
                  <c:v>7066</c:v>
                </c:pt>
                <c:pt idx="4">
                  <c:v>5956</c:v>
                </c:pt>
                <c:pt idx="5">
                  <c:v>4575</c:v>
                </c:pt>
                <c:pt idx="6">
                  <c:v>4196</c:v>
                </c:pt>
                <c:pt idx="7">
                  <c:v>4097</c:v>
                </c:pt>
                <c:pt idx="8">
                  <c:v>3363</c:v>
                </c:pt>
                <c:pt idx="9">
                  <c:v>3142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8277999114646E-3"/>
                  <c:y val="-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413899955731329E-3"/>
                  <c:y val="1.111053109085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18256</c:v>
                </c:pt>
                <c:pt idx="1">
                  <c:v>16991</c:v>
                </c:pt>
                <c:pt idx="2">
                  <c:v>10614</c:v>
                </c:pt>
                <c:pt idx="3">
                  <c:v>4118</c:v>
                </c:pt>
                <c:pt idx="4">
                  <c:v>5160</c:v>
                </c:pt>
                <c:pt idx="5">
                  <c:v>4352</c:v>
                </c:pt>
                <c:pt idx="6">
                  <c:v>4451</c:v>
                </c:pt>
                <c:pt idx="7">
                  <c:v>3069</c:v>
                </c:pt>
                <c:pt idx="8">
                  <c:v>2823</c:v>
                </c:pt>
                <c:pt idx="9">
                  <c:v>3107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09256"/>
        <c:axId val="250110040"/>
      </c:barChart>
      <c:catAx>
        <c:axId val="250109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10040"/>
        <c:crosses val="autoZero"/>
        <c:auto val="1"/>
        <c:lblAlgn val="ctr"/>
        <c:lblOffset val="100"/>
        <c:noMultiLvlLbl val="0"/>
      </c:catAx>
      <c:valAx>
        <c:axId val="25011004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501092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2,396,087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2,396,087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208141</c:v>
                </c:pt>
                <c:pt idx="1">
                  <c:v>404990</c:v>
                </c:pt>
                <c:pt idx="2">
                  <c:v>488222</c:v>
                </c:pt>
                <c:pt idx="3">
                  <c:v>85288</c:v>
                </c:pt>
                <c:pt idx="4">
                  <c:v>414074</c:v>
                </c:pt>
                <c:pt idx="5">
                  <c:v>795372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令和元年</a:t>
            </a:r>
            <a:r>
              <a:rPr lang="en-US" altLang="ja-JP" sz="1100" baseline="0"/>
              <a:t>8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768346595932819E-3"/>
                  <c:y val="-7.6631369354692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73386383731211E-3"/>
                  <c:y val="3.831115938093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366931918656055E-3"/>
                  <c:y val="-1.1494554559990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050397877984082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100795755968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123481</c:v>
                </c:pt>
                <c:pt idx="1">
                  <c:v>22629</c:v>
                </c:pt>
                <c:pt idx="2">
                  <c:v>18912</c:v>
                </c:pt>
                <c:pt idx="3">
                  <c:v>16373</c:v>
                </c:pt>
                <c:pt idx="4">
                  <c:v>13230</c:v>
                </c:pt>
                <c:pt idx="5">
                  <c:v>11725</c:v>
                </c:pt>
                <c:pt idx="6">
                  <c:v>10073</c:v>
                </c:pt>
                <c:pt idx="7">
                  <c:v>9961</c:v>
                </c:pt>
                <c:pt idx="8">
                  <c:v>7936</c:v>
                </c:pt>
                <c:pt idx="9">
                  <c:v>5032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8012E-2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3386383731211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105321</c:v>
                </c:pt>
                <c:pt idx="1">
                  <c:v>16752</c:v>
                </c:pt>
                <c:pt idx="2">
                  <c:v>20222</c:v>
                </c:pt>
                <c:pt idx="3">
                  <c:v>10847</c:v>
                </c:pt>
                <c:pt idx="4">
                  <c:v>11964</c:v>
                </c:pt>
                <c:pt idx="5">
                  <c:v>11495</c:v>
                </c:pt>
                <c:pt idx="6">
                  <c:v>12457</c:v>
                </c:pt>
                <c:pt idx="7">
                  <c:v>11535</c:v>
                </c:pt>
                <c:pt idx="8">
                  <c:v>7013</c:v>
                </c:pt>
                <c:pt idx="9">
                  <c:v>6786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110432"/>
        <c:axId val="250110824"/>
      </c:barChart>
      <c:catAx>
        <c:axId val="2501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10824"/>
        <c:crosses val="autoZero"/>
        <c:auto val="1"/>
        <c:lblAlgn val="ctr"/>
        <c:lblOffset val="100"/>
        <c:noMultiLvlLbl val="0"/>
      </c:catAx>
      <c:valAx>
        <c:axId val="25011082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501104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令和元年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126547205279211E-3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01237764223365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71230</c:v>
                </c:pt>
                <c:pt idx="1">
                  <c:v>43066</c:v>
                </c:pt>
                <c:pt idx="2">
                  <c:v>37691</c:v>
                </c:pt>
                <c:pt idx="3">
                  <c:v>26073</c:v>
                </c:pt>
                <c:pt idx="4">
                  <c:v>26038</c:v>
                </c:pt>
                <c:pt idx="5">
                  <c:v>20273</c:v>
                </c:pt>
                <c:pt idx="6">
                  <c:v>19793</c:v>
                </c:pt>
                <c:pt idx="7">
                  <c:v>19210</c:v>
                </c:pt>
                <c:pt idx="8">
                  <c:v>18950</c:v>
                </c:pt>
                <c:pt idx="9">
                  <c:v>15668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6169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7.4690663667040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75928323167528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6506188821110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25309441055841E-3"/>
                  <c:y val="3.734533183352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223934309663056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その他の製造工業品</c:v>
                </c:pt>
                <c:pt idx="6">
                  <c:v>鉄鋼</c:v>
                </c:pt>
                <c:pt idx="7">
                  <c:v>電気機械</c:v>
                </c:pt>
                <c:pt idx="8">
                  <c:v>紙・パルプ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70539</c:v>
                </c:pt>
                <c:pt idx="1">
                  <c:v>45800</c:v>
                </c:pt>
                <c:pt idx="2">
                  <c:v>35540</c:v>
                </c:pt>
                <c:pt idx="3">
                  <c:v>24422</c:v>
                </c:pt>
                <c:pt idx="4">
                  <c:v>38943</c:v>
                </c:pt>
                <c:pt idx="5">
                  <c:v>22617</c:v>
                </c:pt>
                <c:pt idx="6">
                  <c:v>17949</c:v>
                </c:pt>
                <c:pt idx="7">
                  <c:v>16924</c:v>
                </c:pt>
                <c:pt idx="8">
                  <c:v>14005</c:v>
                </c:pt>
                <c:pt idx="9">
                  <c:v>14634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31400"/>
        <c:axId val="445136104"/>
      </c:barChart>
      <c:catAx>
        <c:axId val="445131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6104"/>
        <c:crosses val="autoZero"/>
        <c:auto val="1"/>
        <c:lblAlgn val="ctr"/>
        <c:lblOffset val="100"/>
        <c:noMultiLvlLbl val="0"/>
      </c:catAx>
      <c:valAx>
        <c:axId val="44513610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14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令和元年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その他の食料工業品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35976</c:v>
                </c:pt>
                <c:pt idx="1">
                  <c:v>9897</c:v>
                </c:pt>
                <c:pt idx="2">
                  <c:v>2535</c:v>
                </c:pt>
                <c:pt idx="3">
                  <c:v>2385</c:v>
                </c:pt>
                <c:pt idx="4">
                  <c:v>1368</c:v>
                </c:pt>
                <c:pt idx="5">
                  <c:v>1095</c:v>
                </c:pt>
                <c:pt idx="6">
                  <c:v>731</c:v>
                </c:pt>
                <c:pt idx="7">
                  <c:v>660</c:v>
                </c:pt>
                <c:pt idx="8">
                  <c:v>609</c:v>
                </c:pt>
                <c:pt idx="9">
                  <c:v>583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01513128615949E-2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非鉄金属</c:v>
                </c:pt>
                <c:pt idx="8">
                  <c:v>その他の食料工業品</c:v>
                </c:pt>
                <c:pt idx="9">
                  <c:v>合成樹脂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26981</c:v>
                </c:pt>
                <c:pt idx="1">
                  <c:v>4475</c:v>
                </c:pt>
                <c:pt idx="2">
                  <c:v>972</c:v>
                </c:pt>
                <c:pt idx="3">
                  <c:v>850</c:v>
                </c:pt>
                <c:pt idx="4">
                  <c:v>1044</c:v>
                </c:pt>
                <c:pt idx="5">
                  <c:v>1007</c:v>
                </c:pt>
                <c:pt idx="6">
                  <c:v>1289</c:v>
                </c:pt>
                <c:pt idx="7">
                  <c:v>466</c:v>
                </c:pt>
                <c:pt idx="8">
                  <c:v>1569</c:v>
                </c:pt>
                <c:pt idx="9">
                  <c:v>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35320"/>
        <c:axId val="445134536"/>
      </c:barChart>
      <c:catAx>
        <c:axId val="44513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5134536"/>
        <c:crosses val="autoZero"/>
        <c:auto val="1"/>
        <c:lblAlgn val="ctr"/>
        <c:lblOffset val="100"/>
        <c:noMultiLvlLbl val="0"/>
      </c:catAx>
      <c:valAx>
        <c:axId val="445134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451353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令和元年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7593582887700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37610</c:v>
                </c:pt>
                <c:pt idx="1">
                  <c:v>18111</c:v>
                </c:pt>
                <c:pt idx="2">
                  <c:v>16638</c:v>
                </c:pt>
                <c:pt idx="3">
                  <c:v>14596</c:v>
                </c:pt>
                <c:pt idx="4">
                  <c:v>8495</c:v>
                </c:pt>
                <c:pt idx="5">
                  <c:v>8329</c:v>
                </c:pt>
                <c:pt idx="6">
                  <c:v>4327</c:v>
                </c:pt>
                <c:pt idx="7">
                  <c:v>4085</c:v>
                </c:pt>
                <c:pt idx="8">
                  <c:v>3685</c:v>
                </c:pt>
                <c:pt idx="9">
                  <c:v>3639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2477718360071301E-2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3.93280339347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13390037475263E-3"/>
                  <c:y val="-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429646160540088E-3"/>
                  <c:y val="7.842553281635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7.8543915681492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鉄鋼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24071</c:v>
                </c:pt>
                <c:pt idx="1">
                  <c:v>17391</c:v>
                </c:pt>
                <c:pt idx="2">
                  <c:v>16739</c:v>
                </c:pt>
                <c:pt idx="3">
                  <c:v>13573</c:v>
                </c:pt>
                <c:pt idx="4">
                  <c:v>7318</c:v>
                </c:pt>
                <c:pt idx="5">
                  <c:v>7456</c:v>
                </c:pt>
                <c:pt idx="6">
                  <c:v>4909</c:v>
                </c:pt>
                <c:pt idx="7">
                  <c:v>3600</c:v>
                </c:pt>
                <c:pt idx="8">
                  <c:v>4712</c:v>
                </c:pt>
                <c:pt idx="9">
                  <c:v>2767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36888"/>
        <c:axId val="445135712"/>
      </c:barChart>
      <c:catAx>
        <c:axId val="445136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5712"/>
        <c:crosses val="autoZero"/>
        <c:auto val="1"/>
        <c:lblAlgn val="ctr"/>
        <c:lblOffset val="100"/>
        <c:noMultiLvlLbl val="0"/>
      </c:catAx>
      <c:valAx>
        <c:axId val="4451357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68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令和元年</a:t>
            </a:r>
            <a:r>
              <a:rPr lang="en-US" altLang="ja-JP" sz="1000"/>
              <a:t>8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201377605577082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-2.489957471893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103524</c:v>
                </c:pt>
                <c:pt idx="1">
                  <c:v>27326</c:v>
                </c:pt>
                <c:pt idx="2">
                  <c:v>24339</c:v>
                </c:pt>
                <c:pt idx="3">
                  <c:v>23456</c:v>
                </c:pt>
                <c:pt idx="4">
                  <c:v>21158</c:v>
                </c:pt>
                <c:pt idx="5">
                  <c:v>18154</c:v>
                </c:pt>
                <c:pt idx="6">
                  <c:v>14348</c:v>
                </c:pt>
                <c:pt idx="7">
                  <c:v>13858</c:v>
                </c:pt>
                <c:pt idx="8">
                  <c:v>13825</c:v>
                </c:pt>
                <c:pt idx="9">
                  <c:v>9576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902901026260614E-3"/>
                  <c:y val="-3.6411357671200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30417031139766E-5"/>
                  <c:y val="3.4881468693418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2.1429112804749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織物製品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31378</c:v>
                </c:pt>
                <c:pt idx="1">
                  <c:v>19568</c:v>
                </c:pt>
                <c:pt idx="2">
                  <c:v>30872</c:v>
                </c:pt>
                <c:pt idx="3">
                  <c:v>24453</c:v>
                </c:pt>
                <c:pt idx="4">
                  <c:v>21254</c:v>
                </c:pt>
                <c:pt idx="5">
                  <c:v>16306</c:v>
                </c:pt>
                <c:pt idx="6">
                  <c:v>10213</c:v>
                </c:pt>
                <c:pt idx="7">
                  <c:v>13889</c:v>
                </c:pt>
                <c:pt idx="8">
                  <c:v>12398</c:v>
                </c:pt>
                <c:pt idx="9">
                  <c:v>8071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37280"/>
        <c:axId val="445137672"/>
      </c:barChart>
      <c:catAx>
        <c:axId val="4451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7672"/>
        <c:crosses val="autoZero"/>
        <c:auto val="1"/>
        <c:lblAlgn val="ctr"/>
        <c:lblOffset val="100"/>
        <c:noMultiLvlLbl val="0"/>
      </c:catAx>
      <c:valAx>
        <c:axId val="445137672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5137280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138064"/>
        <c:axId val="445130616"/>
      </c:lineChart>
      <c:catAx>
        <c:axId val="44513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0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13061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80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132576"/>
        <c:axId val="445133360"/>
      </c:lineChart>
      <c:catAx>
        <c:axId val="44513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133360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25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134144"/>
        <c:axId val="445711328"/>
      </c:lineChart>
      <c:catAx>
        <c:axId val="44513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11328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4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12896"/>
        <c:axId val="445706232"/>
      </c:lineChart>
      <c:catAx>
        <c:axId val="44571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06232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2896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06624"/>
        <c:axId val="445711720"/>
      </c:lineChart>
      <c:catAx>
        <c:axId val="44570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1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11720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66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令和元年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155955</c:v>
                </c:pt>
                <c:pt idx="1">
                  <c:v>265110</c:v>
                </c:pt>
                <c:pt idx="2">
                  <c:v>309841</c:v>
                </c:pt>
                <c:pt idx="3">
                  <c:v>53193</c:v>
                </c:pt>
                <c:pt idx="4">
                  <c:v>322690</c:v>
                </c:pt>
                <c:pt idx="5">
                  <c:v>525405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52186</c:v>
                </c:pt>
                <c:pt idx="1">
                  <c:v>139880</c:v>
                </c:pt>
                <c:pt idx="2">
                  <c:v>178381</c:v>
                </c:pt>
                <c:pt idx="3">
                  <c:v>32095</c:v>
                </c:pt>
                <c:pt idx="4">
                  <c:v>91384</c:v>
                </c:pt>
                <c:pt idx="5">
                  <c:v>269967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0.7492757313551871</c:v>
                </c:pt>
                <c:pt idx="1">
                  <c:v>0.65460875577174749</c:v>
                </c:pt>
                <c:pt idx="2">
                  <c:v>0.63463137670977543</c:v>
                </c:pt>
                <c:pt idx="3">
                  <c:v>0.62368680236375573</c:v>
                </c:pt>
                <c:pt idx="4">
                  <c:v>0.77930514835512488</c:v>
                </c:pt>
                <c:pt idx="5">
                  <c:v>0.66057769194791871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621040"/>
        <c:axId val="249621432"/>
        <c:axId val="0"/>
      </c:bar3DChart>
      <c:catAx>
        <c:axId val="2496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621432"/>
        <c:crosses val="autoZero"/>
        <c:auto val="1"/>
        <c:lblAlgn val="ctr"/>
        <c:lblOffset val="100"/>
        <c:noMultiLvlLbl val="0"/>
      </c:catAx>
      <c:valAx>
        <c:axId val="2496214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962104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12504"/>
        <c:axId val="445709760"/>
      </c:lineChart>
      <c:catAx>
        <c:axId val="44571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09760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25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10152"/>
        <c:axId val="445713680"/>
      </c:lineChart>
      <c:catAx>
        <c:axId val="445710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13680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015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08192"/>
        <c:axId val="445707016"/>
      </c:lineChart>
      <c:catAx>
        <c:axId val="445708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7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07016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819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10544"/>
        <c:axId val="445708976"/>
      </c:lineChart>
      <c:catAx>
        <c:axId val="44571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0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70897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7105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7096"/>
        <c:axId val="446331408"/>
      </c:lineChart>
      <c:catAx>
        <c:axId val="4463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31408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70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2784"/>
        <c:axId val="446328272"/>
      </c:lineChart>
      <c:catAx>
        <c:axId val="44632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827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278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5528"/>
        <c:axId val="446328664"/>
      </c:lineChart>
      <c:catAx>
        <c:axId val="446325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8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8664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5528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5920"/>
        <c:axId val="446327488"/>
      </c:lineChart>
      <c:catAx>
        <c:axId val="4463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7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59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34936"/>
        <c:axId val="446325136"/>
      </c:lineChart>
      <c:catAx>
        <c:axId val="44633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51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49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4352"/>
        <c:axId val="446324744"/>
      </c:lineChart>
      <c:catAx>
        <c:axId val="44632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4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474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435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625744"/>
        <c:axId val="249621824"/>
      </c:lineChart>
      <c:catAx>
        <c:axId val="2496257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9621824"/>
        <c:crosses val="autoZero"/>
        <c:auto val="1"/>
        <c:lblAlgn val="ctr"/>
        <c:lblOffset val="100"/>
        <c:tickLblSkip val="1"/>
        <c:noMultiLvlLbl val="0"/>
      </c:catAx>
      <c:valAx>
        <c:axId val="24962182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249625744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9840"/>
        <c:axId val="446331800"/>
      </c:lineChart>
      <c:catAx>
        <c:axId val="44632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3180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98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32584"/>
        <c:axId val="446332976"/>
      </c:lineChart>
      <c:catAx>
        <c:axId val="446332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3297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258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30624"/>
        <c:axId val="446323176"/>
      </c:lineChart>
      <c:catAx>
        <c:axId val="44633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3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3176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062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708456097485921E-2"/>
                  <c:y val="5.7369614512471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32192"/>
        <c:axId val="446333368"/>
      </c:lineChart>
      <c:catAx>
        <c:axId val="44633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33368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21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748545465759339E-2"/>
                  <c:y val="5.089605734767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23568"/>
        <c:axId val="446327880"/>
      </c:lineChart>
      <c:catAx>
        <c:axId val="446323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7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27880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2356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35720"/>
        <c:axId val="446337680"/>
      </c:lineChart>
      <c:catAx>
        <c:axId val="44633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337680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33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12128"/>
        <c:axId val="442609776"/>
      </c:lineChart>
      <c:catAx>
        <c:axId val="4426121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42609776"/>
        <c:crosses val="autoZero"/>
        <c:auto val="1"/>
        <c:lblAlgn val="ctr"/>
        <c:lblOffset val="100"/>
        <c:noMultiLvlLbl val="0"/>
      </c:catAx>
      <c:valAx>
        <c:axId val="442609776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6121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613696"/>
        <c:axId val="442609384"/>
      </c:lineChart>
      <c:catAx>
        <c:axId val="4426136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42609384"/>
        <c:crosses val="autoZero"/>
        <c:auto val="1"/>
        <c:lblAlgn val="ctr"/>
        <c:lblOffset val="100"/>
        <c:noMultiLvlLbl val="0"/>
      </c:catAx>
      <c:valAx>
        <c:axId val="44260938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426136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924588492143724E-3"/>
                  <c:y val="8.6577814136869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6425928585870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54753095286215E-3"/>
                  <c:y val="-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39811338415747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104974</c:v>
                </c:pt>
                <c:pt idx="1">
                  <c:v>95113</c:v>
                </c:pt>
                <c:pt idx="2">
                  <c:v>88406</c:v>
                </c:pt>
                <c:pt idx="3">
                  <c:v>61689</c:v>
                </c:pt>
                <c:pt idx="4">
                  <c:v>47280</c:v>
                </c:pt>
                <c:pt idx="5">
                  <c:v>47135</c:v>
                </c:pt>
                <c:pt idx="6">
                  <c:v>45009</c:v>
                </c:pt>
                <c:pt idx="7">
                  <c:v>29998</c:v>
                </c:pt>
                <c:pt idx="8">
                  <c:v>28873</c:v>
                </c:pt>
                <c:pt idx="9">
                  <c:v>27627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2458849214369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4917698428673E-3"/>
                  <c:y val="-8.6584631466521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4917698428673E-3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49176984288037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94423889001169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54753095286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108741</c:v>
                </c:pt>
                <c:pt idx="1">
                  <c:v>115756</c:v>
                </c:pt>
                <c:pt idx="2">
                  <c:v>36230</c:v>
                </c:pt>
                <c:pt idx="3">
                  <c:v>66025</c:v>
                </c:pt>
                <c:pt idx="4">
                  <c:v>42303</c:v>
                </c:pt>
                <c:pt idx="5">
                  <c:v>68151</c:v>
                </c:pt>
                <c:pt idx="6">
                  <c:v>49618</c:v>
                </c:pt>
                <c:pt idx="7">
                  <c:v>33053</c:v>
                </c:pt>
                <c:pt idx="8">
                  <c:v>28347</c:v>
                </c:pt>
                <c:pt idx="9">
                  <c:v>28000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42610168"/>
        <c:axId val="442610560"/>
      </c:barChart>
      <c:catAx>
        <c:axId val="442610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10560"/>
        <c:crosses val="autoZero"/>
        <c:auto val="1"/>
        <c:lblAlgn val="ctr"/>
        <c:lblOffset val="100"/>
        <c:noMultiLvlLbl val="0"/>
      </c:catAx>
      <c:valAx>
        <c:axId val="4426105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26101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令和元年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7677800958640854E-2"/>
                  <c:y val="-3.6617544366587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6528942429204896"/>
                  <c:y val="-0.113211009174311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2.7406061421809454E-2"/>
                  <c:y val="-9.5932962508126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963875242090487E-2"/>
                  <c:y val="-2.4944978207999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104974</c:v>
                </c:pt>
                <c:pt idx="1">
                  <c:v>95113</c:v>
                </c:pt>
                <c:pt idx="2">
                  <c:v>88406</c:v>
                </c:pt>
                <c:pt idx="3">
                  <c:v>61689</c:v>
                </c:pt>
                <c:pt idx="4">
                  <c:v>47280</c:v>
                </c:pt>
                <c:pt idx="5">
                  <c:v>47135</c:v>
                </c:pt>
                <c:pt idx="6">
                  <c:v>45009</c:v>
                </c:pt>
                <c:pt idx="7">
                  <c:v>29998</c:v>
                </c:pt>
                <c:pt idx="8">
                  <c:v>28873</c:v>
                </c:pt>
                <c:pt idx="9">
                  <c:v>27627</c:v>
                </c:pt>
                <c:pt idx="10">
                  <c:v>150093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104974</c:v>
                </c:pt>
                <c:pt idx="1">
                  <c:v>95113</c:v>
                </c:pt>
                <c:pt idx="2">
                  <c:v>88406</c:v>
                </c:pt>
                <c:pt idx="3">
                  <c:v>61689</c:v>
                </c:pt>
                <c:pt idx="4">
                  <c:v>47280</c:v>
                </c:pt>
                <c:pt idx="5">
                  <c:v>47135</c:v>
                </c:pt>
                <c:pt idx="6">
                  <c:v>45009</c:v>
                </c:pt>
                <c:pt idx="7">
                  <c:v>29998</c:v>
                </c:pt>
                <c:pt idx="8">
                  <c:v>28873</c:v>
                </c:pt>
                <c:pt idx="9">
                  <c:v>27627</c:v>
                </c:pt>
                <c:pt idx="10">
                  <c:v>150093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270548242538386"/>
                  <c:y val="1.5384801037801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921366699391717E-2"/>
                  <c:y val="-5.0504480043442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486933408133143"/>
                  <c:y val="-0.12163960539415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2312916992246263E-2"/>
                  <c:y val="-7.361655655112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7.5049855409295152E-2"/>
                  <c:y val="-0.10840293239207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931858708501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053862541991412"/>
                  <c:y val="-7.2904093884816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3.7831339784816974E-2"/>
                  <c:y val="5.73204211542522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871805146494093E-3"/>
                  <c:y val="3.65390533079916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108741</c:v>
                </c:pt>
                <c:pt idx="1">
                  <c:v>115756</c:v>
                </c:pt>
                <c:pt idx="2">
                  <c:v>36230</c:v>
                </c:pt>
                <c:pt idx="3">
                  <c:v>66025</c:v>
                </c:pt>
                <c:pt idx="4">
                  <c:v>42303</c:v>
                </c:pt>
                <c:pt idx="5">
                  <c:v>68151</c:v>
                </c:pt>
                <c:pt idx="6">
                  <c:v>49618</c:v>
                </c:pt>
                <c:pt idx="7">
                  <c:v>33053</c:v>
                </c:pt>
                <c:pt idx="8">
                  <c:v>28347</c:v>
                </c:pt>
                <c:pt idx="9">
                  <c:v>28000</c:v>
                </c:pt>
                <c:pt idx="10" formatCode="#,##0_);[Red]\(#,##0\)">
                  <c:v>171413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8" sqref="M8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47" t="s">
        <v>162</v>
      </c>
      <c r="B2" s="548"/>
      <c r="C2" s="548"/>
      <c r="D2" s="548"/>
      <c r="E2" s="548"/>
      <c r="F2" s="548"/>
      <c r="G2" s="548"/>
      <c r="H2" s="549"/>
    </row>
    <row r="3" spans="1:8" ht="30" customHeight="1">
      <c r="A3" s="550"/>
      <c r="B3" s="548"/>
      <c r="C3" s="548"/>
      <c r="D3" s="548"/>
      <c r="E3" s="548"/>
      <c r="F3" s="548"/>
      <c r="G3" s="548"/>
      <c r="H3" s="549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163</v>
      </c>
      <c r="C6" s="329"/>
      <c r="D6" s="330" t="s">
        <v>164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165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166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167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72">
        <v>4</v>
      </c>
      <c r="C13" s="334"/>
      <c r="D13" s="331" t="s">
        <v>168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169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170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171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172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173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174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175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176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177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178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179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105</v>
      </c>
      <c r="E35" s="359" t="s">
        <v>180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181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182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51" t="s">
        <v>183</v>
      </c>
      <c r="B42" s="552"/>
      <c r="C42" s="552"/>
      <c r="D42" s="552"/>
      <c r="E42" s="552"/>
      <c r="F42" s="552"/>
      <c r="G42" s="552"/>
      <c r="H42" s="553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0"/>
      <c r="B1" s="571"/>
      <c r="C1" s="571"/>
      <c r="D1" s="571"/>
      <c r="E1" s="571"/>
      <c r="F1" s="571"/>
      <c r="G1" s="571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222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20051</v>
      </c>
      <c r="D22" s="9">
        <v>18256</v>
      </c>
      <c r="E22" s="109">
        <v>106.1</v>
      </c>
      <c r="F22" s="41">
        <f>SUM(C22/D22*100)</f>
        <v>109.83238387379492</v>
      </c>
      <c r="G22" s="96"/>
    </row>
    <row r="23" spans="1:9">
      <c r="A23" s="95">
        <v>2</v>
      </c>
      <c r="B23" s="7" t="s">
        <v>108</v>
      </c>
      <c r="C23" s="9">
        <v>16875</v>
      </c>
      <c r="D23" s="9">
        <v>16991</v>
      </c>
      <c r="E23" s="109">
        <v>96.8</v>
      </c>
      <c r="F23" s="41">
        <f>SUM(C23/D23*100)</f>
        <v>99.317285621799783</v>
      </c>
      <c r="G23" s="96"/>
    </row>
    <row r="24" spans="1:9">
      <c r="A24" s="95">
        <v>3</v>
      </c>
      <c r="B24" s="7" t="s">
        <v>153</v>
      </c>
      <c r="C24" s="9">
        <v>10701</v>
      </c>
      <c r="D24" s="9">
        <v>10614</v>
      </c>
      <c r="E24" s="109">
        <v>104.9</v>
      </c>
      <c r="F24" s="41">
        <f t="shared" ref="F24:F32" si="0">SUM(C24/D24*100)</f>
        <v>100.81967213114753</v>
      </c>
      <c r="G24" s="96"/>
    </row>
    <row r="25" spans="1:9">
      <c r="A25" s="95">
        <v>4</v>
      </c>
      <c r="B25" s="7" t="s">
        <v>214</v>
      </c>
      <c r="C25" s="9">
        <v>7066</v>
      </c>
      <c r="D25" s="9">
        <v>4118</v>
      </c>
      <c r="E25" s="109">
        <v>109.1</v>
      </c>
      <c r="F25" s="41">
        <f t="shared" si="0"/>
        <v>171.58814958717826</v>
      </c>
      <c r="G25" s="96"/>
    </row>
    <row r="26" spans="1:9" ht="13.5" customHeight="1">
      <c r="A26" s="95">
        <v>5</v>
      </c>
      <c r="B26" s="7" t="s">
        <v>115</v>
      </c>
      <c r="C26" s="9">
        <v>5956</v>
      </c>
      <c r="D26" s="6">
        <v>5160</v>
      </c>
      <c r="E26" s="109">
        <v>98.4</v>
      </c>
      <c r="F26" s="41">
        <f t="shared" si="0"/>
        <v>115.42635658914729</v>
      </c>
      <c r="G26" s="96"/>
    </row>
    <row r="27" spans="1:9" ht="13.5" customHeight="1">
      <c r="A27" s="95">
        <v>6</v>
      </c>
      <c r="B27" s="7" t="s">
        <v>116</v>
      </c>
      <c r="C27" s="9">
        <v>4575</v>
      </c>
      <c r="D27" s="9">
        <v>4352</v>
      </c>
      <c r="E27" s="109">
        <v>95.2</v>
      </c>
      <c r="F27" s="41">
        <f t="shared" si="0"/>
        <v>105.12408088235294</v>
      </c>
      <c r="G27" s="96"/>
    </row>
    <row r="28" spans="1:9" ht="13.5" customHeight="1">
      <c r="A28" s="95">
        <v>7</v>
      </c>
      <c r="B28" s="7" t="s">
        <v>106</v>
      </c>
      <c r="C28" s="101">
        <v>4196</v>
      </c>
      <c r="D28" s="101">
        <v>4451</v>
      </c>
      <c r="E28" s="109">
        <v>102.3</v>
      </c>
      <c r="F28" s="41">
        <f t="shared" si="0"/>
        <v>94.270950348236354</v>
      </c>
      <c r="G28" s="96"/>
    </row>
    <row r="29" spans="1:9" ht="13.5" customHeight="1">
      <c r="A29" s="95">
        <v>8</v>
      </c>
      <c r="B29" s="7" t="s">
        <v>109</v>
      </c>
      <c r="C29" s="101">
        <v>4097</v>
      </c>
      <c r="D29" s="101">
        <v>3069</v>
      </c>
      <c r="E29" s="109">
        <v>115.5</v>
      </c>
      <c r="F29" s="41">
        <f t="shared" si="0"/>
        <v>133.49625285109155</v>
      </c>
      <c r="G29" s="96"/>
    </row>
    <row r="30" spans="1:9" ht="13.5" customHeight="1">
      <c r="A30" s="95">
        <v>9</v>
      </c>
      <c r="B30" s="7" t="s">
        <v>87</v>
      </c>
      <c r="C30" s="101">
        <v>3363</v>
      </c>
      <c r="D30" s="101">
        <v>2823</v>
      </c>
      <c r="E30" s="109">
        <v>103.5</v>
      </c>
      <c r="F30" s="41">
        <f t="shared" si="0"/>
        <v>119.12858660998937</v>
      </c>
      <c r="G30" s="96"/>
    </row>
    <row r="31" spans="1:9" ht="13.5" customHeight="1" thickBot="1">
      <c r="A31" s="97">
        <v>10</v>
      </c>
      <c r="B31" s="7" t="s">
        <v>88</v>
      </c>
      <c r="C31" s="98">
        <v>3142</v>
      </c>
      <c r="D31" s="98">
        <v>3107</v>
      </c>
      <c r="E31" s="110">
        <v>96.5</v>
      </c>
      <c r="F31" s="41">
        <f t="shared" si="0"/>
        <v>101.12648857418731</v>
      </c>
      <c r="G31" s="99"/>
    </row>
    <row r="32" spans="1:9" ht="13.5" customHeight="1" thickBot="1">
      <c r="A32" s="80"/>
      <c r="B32" s="81" t="s">
        <v>59</v>
      </c>
      <c r="C32" s="82">
        <v>93287</v>
      </c>
      <c r="D32" s="82">
        <v>85670</v>
      </c>
      <c r="E32" s="83">
        <v>102.3</v>
      </c>
      <c r="F32" s="107">
        <f t="shared" si="0"/>
        <v>108.8910937317614</v>
      </c>
      <c r="G32" s="121">
        <v>83.9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222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123481</v>
      </c>
      <c r="D54" s="9">
        <v>105321</v>
      </c>
      <c r="E54" s="41">
        <v>101.4</v>
      </c>
      <c r="F54" s="41">
        <f t="shared" ref="F54:F64" si="1">SUM(C54/D54*100)</f>
        <v>117.24252523238481</v>
      </c>
      <c r="G54" s="96"/>
      <c r="K54" s="325"/>
    </row>
    <row r="55" spans="1:11">
      <c r="A55" s="95">
        <v>2</v>
      </c>
      <c r="B55" s="302" t="s">
        <v>110</v>
      </c>
      <c r="C55" s="9">
        <v>22629</v>
      </c>
      <c r="D55" s="9">
        <v>16752</v>
      </c>
      <c r="E55" s="41">
        <v>104.9</v>
      </c>
      <c r="F55" s="41">
        <f t="shared" si="1"/>
        <v>135.08237822349568</v>
      </c>
      <c r="G55" s="96"/>
    </row>
    <row r="56" spans="1:11">
      <c r="A56" s="95">
        <v>3</v>
      </c>
      <c r="B56" s="302" t="s">
        <v>116</v>
      </c>
      <c r="C56" s="9">
        <v>18912</v>
      </c>
      <c r="D56" s="9">
        <v>20222</v>
      </c>
      <c r="E56" s="41">
        <v>94.9</v>
      </c>
      <c r="F56" s="41">
        <f t="shared" si="1"/>
        <v>93.521906834141035</v>
      </c>
      <c r="G56" s="96"/>
    </row>
    <row r="57" spans="1:11">
      <c r="A57" s="95">
        <v>4</v>
      </c>
      <c r="B57" s="302" t="s">
        <v>108</v>
      </c>
      <c r="C57" s="9">
        <v>16373</v>
      </c>
      <c r="D57" s="9">
        <v>10847</v>
      </c>
      <c r="E57" s="461">
        <v>89.3</v>
      </c>
      <c r="F57" s="41">
        <f t="shared" si="1"/>
        <v>150.94496174057343</v>
      </c>
      <c r="G57" s="96"/>
    </row>
    <row r="58" spans="1:11">
      <c r="A58" s="95">
        <v>5</v>
      </c>
      <c r="B58" s="302" t="s">
        <v>87</v>
      </c>
      <c r="C58" s="9">
        <v>13230</v>
      </c>
      <c r="D58" s="9">
        <v>11964</v>
      </c>
      <c r="E58" s="41">
        <v>101.4</v>
      </c>
      <c r="F58" s="230">
        <f t="shared" si="1"/>
        <v>110.58174523570712</v>
      </c>
      <c r="G58" s="96"/>
    </row>
    <row r="59" spans="1:11">
      <c r="A59" s="95">
        <v>6</v>
      </c>
      <c r="B59" s="302" t="s">
        <v>115</v>
      </c>
      <c r="C59" s="9">
        <v>11725</v>
      </c>
      <c r="D59" s="9">
        <v>11495</v>
      </c>
      <c r="E59" s="41">
        <v>56.3</v>
      </c>
      <c r="F59" s="41">
        <f t="shared" si="1"/>
        <v>102.00086994345368</v>
      </c>
      <c r="G59" s="96"/>
    </row>
    <row r="60" spans="1:11">
      <c r="A60" s="95">
        <v>7</v>
      </c>
      <c r="B60" s="302" t="s">
        <v>88</v>
      </c>
      <c r="C60" s="9">
        <v>10073</v>
      </c>
      <c r="D60" s="9">
        <v>12457</v>
      </c>
      <c r="E60" s="142">
        <v>97.6</v>
      </c>
      <c r="F60" s="41">
        <f t="shared" si="1"/>
        <v>80.862165850525813</v>
      </c>
      <c r="G60" s="96"/>
    </row>
    <row r="61" spans="1:11">
      <c r="A61" s="95">
        <v>8</v>
      </c>
      <c r="B61" s="302" t="s">
        <v>215</v>
      </c>
      <c r="C61" s="9">
        <v>9961</v>
      </c>
      <c r="D61" s="9">
        <v>11535</v>
      </c>
      <c r="E61" s="41">
        <v>100.2</v>
      </c>
      <c r="F61" s="41">
        <f t="shared" si="1"/>
        <v>86.354573038578238</v>
      </c>
      <c r="G61" s="96"/>
    </row>
    <row r="62" spans="1:11">
      <c r="A62" s="95">
        <v>9</v>
      </c>
      <c r="B62" s="302" t="s">
        <v>161</v>
      </c>
      <c r="C62" s="9">
        <v>7936</v>
      </c>
      <c r="D62" s="9">
        <v>7013</v>
      </c>
      <c r="E62" s="41">
        <v>113.7</v>
      </c>
      <c r="F62" s="41">
        <f t="shared" si="1"/>
        <v>113.16127192357051</v>
      </c>
      <c r="G62" s="96"/>
    </row>
    <row r="63" spans="1:11" ht="14.25" thickBot="1">
      <c r="A63" s="100">
        <v>10</v>
      </c>
      <c r="B63" s="302" t="s">
        <v>106</v>
      </c>
      <c r="C63" s="101">
        <v>5032</v>
      </c>
      <c r="D63" s="101">
        <v>6786</v>
      </c>
      <c r="E63" s="102">
        <v>65.5</v>
      </c>
      <c r="F63" s="41">
        <f t="shared" si="1"/>
        <v>74.152667256115535</v>
      </c>
      <c r="G63" s="104"/>
      <c r="H63" s="21"/>
    </row>
    <row r="64" spans="1:11" ht="14.25" thickBot="1">
      <c r="A64" s="80"/>
      <c r="B64" s="105" t="s">
        <v>62</v>
      </c>
      <c r="C64" s="106">
        <v>251459</v>
      </c>
      <c r="D64" s="106">
        <v>225943</v>
      </c>
      <c r="E64" s="107">
        <v>95.9</v>
      </c>
      <c r="F64" s="298">
        <f t="shared" si="1"/>
        <v>111.29311374992807</v>
      </c>
      <c r="G64" s="121">
        <v>52.2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222</v>
      </c>
      <c r="D21" s="74" t="s">
        <v>208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71230</v>
      </c>
      <c r="D22" s="9">
        <v>70539</v>
      </c>
      <c r="E22" s="41">
        <v>94.6</v>
      </c>
      <c r="F22" s="41">
        <f>SUM(C22/D22*100)</f>
        <v>100.97959993762315</v>
      </c>
      <c r="G22" s="96"/>
    </row>
    <row r="23" spans="1:11">
      <c r="A23" s="28">
        <v>2</v>
      </c>
      <c r="B23" s="302" t="s">
        <v>216</v>
      </c>
      <c r="C23" s="9">
        <v>43066</v>
      </c>
      <c r="D23" s="9">
        <v>45800</v>
      </c>
      <c r="E23" s="41">
        <v>96</v>
      </c>
      <c r="F23" s="41">
        <f t="shared" ref="F23:F32" si="0">SUM(C23/D23*100)</f>
        <v>94.030567685589517</v>
      </c>
      <c r="G23" s="96"/>
    </row>
    <row r="24" spans="1:11" ht="13.5" customHeight="1">
      <c r="A24" s="28">
        <v>3</v>
      </c>
      <c r="B24" s="302" t="s">
        <v>106</v>
      </c>
      <c r="C24" s="9">
        <v>37691</v>
      </c>
      <c r="D24" s="9">
        <v>35540</v>
      </c>
      <c r="E24" s="66">
        <v>93.5</v>
      </c>
      <c r="F24" s="41">
        <f t="shared" si="0"/>
        <v>106.05233539673607</v>
      </c>
      <c r="G24" s="96"/>
    </row>
    <row r="25" spans="1:11">
      <c r="A25" s="28">
        <v>4</v>
      </c>
      <c r="B25" s="302" t="s">
        <v>116</v>
      </c>
      <c r="C25" s="9">
        <v>26073</v>
      </c>
      <c r="D25" s="9">
        <v>24422</v>
      </c>
      <c r="E25" s="41">
        <v>103</v>
      </c>
      <c r="F25" s="41">
        <f t="shared" si="0"/>
        <v>106.76029809188437</v>
      </c>
      <c r="G25" s="96"/>
    </row>
    <row r="26" spans="1:11">
      <c r="A26" s="28">
        <v>5</v>
      </c>
      <c r="B26" s="302" t="s">
        <v>229</v>
      </c>
      <c r="C26" s="9">
        <v>26038</v>
      </c>
      <c r="D26" s="9">
        <v>38943</v>
      </c>
      <c r="E26" s="41">
        <v>143.1</v>
      </c>
      <c r="F26" s="41">
        <f t="shared" si="0"/>
        <v>66.86182369103561</v>
      </c>
      <c r="G26" s="96"/>
    </row>
    <row r="27" spans="1:11" ht="13.5" customHeight="1">
      <c r="A27" s="28">
        <v>6</v>
      </c>
      <c r="B27" s="302" t="s">
        <v>154</v>
      </c>
      <c r="C27" s="9">
        <v>20273</v>
      </c>
      <c r="D27" s="9">
        <v>22617</v>
      </c>
      <c r="E27" s="41">
        <v>98.3</v>
      </c>
      <c r="F27" s="41">
        <f t="shared" si="0"/>
        <v>89.636114427200781</v>
      </c>
      <c r="G27" s="96"/>
      <c r="K27" t="s">
        <v>197</v>
      </c>
    </row>
    <row r="28" spans="1:11" ht="13.5" customHeight="1">
      <c r="A28" s="28">
        <v>7</v>
      </c>
      <c r="B28" s="302" t="s">
        <v>110</v>
      </c>
      <c r="C28" s="9">
        <v>19793</v>
      </c>
      <c r="D28" s="9">
        <v>17949</v>
      </c>
      <c r="E28" s="451">
        <v>99</v>
      </c>
      <c r="F28" s="230">
        <f t="shared" si="0"/>
        <v>110.2735528441696</v>
      </c>
      <c r="G28" s="96"/>
    </row>
    <row r="29" spans="1:11">
      <c r="A29" s="28">
        <v>8</v>
      </c>
      <c r="B29" s="302" t="s">
        <v>88</v>
      </c>
      <c r="C29" s="9">
        <v>19210</v>
      </c>
      <c r="D29" s="9">
        <v>16924</v>
      </c>
      <c r="E29" s="41">
        <v>91.4</v>
      </c>
      <c r="F29" s="41">
        <f t="shared" si="0"/>
        <v>113.5074450484519</v>
      </c>
      <c r="G29" s="96"/>
    </row>
    <row r="30" spans="1:11">
      <c r="A30" s="28">
        <v>9</v>
      </c>
      <c r="B30" s="302" t="s">
        <v>85</v>
      </c>
      <c r="C30" s="9">
        <v>18950</v>
      </c>
      <c r="D30" s="9">
        <v>14005</v>
      </c>
      <c r="E30" s="41">
        <v>104.9</v>
      </c>
      <c r="F30" s="230">
        <f t="shared" si="0"/>
        <v>135.308818279186</v>
      </c>
      <c r="G30" s="96"/>
    </row>
    <row r="31" spans="1:11" ht="14.25" thickBot="1">
      <c r="A31" s="108">
        <v>10</v>
      </c>
      <c r="B31" s="302" t="s">
        <v>87</v>
      </c>
      <c r="C31" s="101">
        <v>15668</v>
      </c>
      <c r="D31" s="101">
        <v>14634</v>
      </c>
      <c r="E31" s="102">
        <v>104</v>
      </c>
      <c r="F31" s="102">
        <f t="shared" si="0"/>
        <v>107.0657373240399</v>
      </c>
      <c r="G31" s="104"/>
    </row>
    <row r="32" spans="1:11" ht="14.25" thickBot="1">
      <c r="A32" s="80"/>
      <c r="B32" s="81" t="s">
        <v>64</v>
      </c>
      <c r="C32" s="82">
        <v>393481</v>
      </c>
      <c r="D32" s="82">
        <v>389817</v>
      </c>
      <c r="E32" s="85">
        <v>99.3</v>
      </c>
      <c r="F32" s="107">
        <f t="shared" si="0"/>
        <v>100.93992822273015</v>
      </c>
      <c r="G32" s="121">
        <v>44.5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222</v>
      </c>
      <c r="D53" s="74" t="s">
        <v>208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29" t="s">
        <v>88</v>
      </c>
      <c r="C54" s="9">
        <v>35976</v>
      </c>
      <c r="D54" s="9">
        <v>26981</v>
      </c>
      <c r="E54" s="109">
        <v>100.8</v>
      </c>
      <c r="F54" s="41">
        <f>SUM(C54/D54*100)</f>
        <v>133.33827508246543</v>
      </c>
      <c r="G54" s="96"/>
    </row>
    <row r="55" spans="1:8">
      <c r="A55" s="95">
        <v>2</v>
      </c>
      <c r="B55" s="7" t="s">
        <v>85</v>
      </c>
      <c r="C55" s="9">
        <v>9897</v>
      </c>
      <c r="D55" s="9">
        <v>4475</v>
      </c>
      <c r="E55" s="109">
        <v>98.8</v>
      </c>
      <c r="F55" s="41">
        <f t="shared" ref="F55:F64" si="1">SUM(C55/D55*100)</f>
        <v>221.16201117318437</v>
      </c>
      <c r="G55" s="96"/>
    </row>
    <row r="56" spans="1:8">
      <c r="A56" s="95">
        <v>3</v>
      </c>
      <c r="B56" s="302" t="s">
        <v>114</v>
      </c>
      <c r="C56" s="9">
        <v>2535</v>
      </c>
      <c r="D56" s="9">
        <v>972</v>
      </c>
      <c r="E56" s="109">
        <v>94.3</v>
      </c>
      <c r="F56" s="41">
        <f t="shared" si="1"/>
        <v>260.80246913580243</v>
      </c>
      <c r="G56" s="96"/>
    </row>
    <row r="57" spans="1:8">
      <c r="A57" s="95">
        <v>4</v>
      </c>
      <c r="B57" s="302" t="s">
        <v>108</v>
      </c>
      <c r="C57" s="9">
        <v>2385</v>
      </c>
      <c r="D57" s="9">
        <v>850</v>
      </c>
      <c r="E57" s="109">
        <v>92.2</v>
      </c>
      <c r="F57" s="41">
        <f t="shared" si="1"/>
        <v>280.58823529411762</v>
      </c>
      <c r="G57" s="96"/>
      <c r="H57" s="63"/>
    </row>
    <row r="58" spans="1:8">
      <c r="A58" s="95">
        <v>5</v>
      </c>
      <c r="B58" s="302" t="s">
        <v>154</v>
      </c>
      <c r="C58" s="9">
        <v>1368</v>
      </c>
      <c r="D58" s="9">
        <v>1044</v>
      </c>
      <c r="E58" s="70">
        <v>103.4</v>
      </c>
      <c r="F58" s="41">
        <f t="shared" si="1"/>
        <v>131.0344827586207</v>
      </c>
      <c r="G58" s="96"/>
    </row>
    <row r="59" spans="1:8">
      <c r="A59" s="95">
        <v>6</v>
      </c>
      <c r="B59" s="302" t="s">
        <v>106</v>
      </c>
      <c r="C59" s="9">
        <v>1095</v>
      </c>
      <c r="D59" s="9">
        <v>1007</v>
      </c>
      <c r="E59" s="109">
        <v>99</v>
      </c>
      <c r="F59" s="41">
        <f t="shared" si="1"/>
        <v>108.73882820258191</v>
      </c>
      <c r="G59" s="96"/>
    </row>
    <row r="60" spans="1:8">
      <c r="A60" s="95">
        <v>7</v>
      </c>
      <c r="B60" s="302" t="s">
        <v>115</v>
      </c>
      <c r="C60" s="9">
        <v>731</v>
      </c>
      <c r="D60" s="9">
        <v>1289</v>
      </c>
      <c r="E60" s="109">
        <v>97.9</v>
      </c>
      <c r="F60" s="41">
        <f t="shared" si="1"/>
        <v>56.710628394103956</v>
      </c>
      <c r="G60" s="96"/>
    </row>
    <row r="61" spans="1:8">
      <c r="A61" s="95">
        <v>8</v>
      </c>
      <c r="B61" s="302" t="s">
        <v>214</v>
      </c>
      <c r="C61" s="9">
        <v>660</v>
      </c>
      <c r="D61" s="9">
        <v>466</v>
      </c>
      <c r="E61" s="109">
        <v>96.2</v>
      </c>
      <c r="F61" s="41">
        <f t="shared" si="1"/>
        <v>141.63090128755366</v>
      </c>
      <c r="G61" s="96"/>
    </row>
    <row r="62" spans="1:8">
      <c r="A62" s="95">
        <v>9</v>
      </c>
      <c r="B62" s="302" t="s">
        <v>116</v>
      </c>
      <c r="C62" s="9">
        <v>609</v>
      </c>
      <c r="D62" s="9">
        <v>1569</v>
      </c>
      <c r="E62" s="109">
        <v>77.2</v>
      </c>
      <c r="F62" s="230">
        <f t="shared" si="1"/>
        <v>38.814531548757166</v>
      </c>
      <c r="G62" s="96"/>
    </row>
    <row r="63" spans="1:8" ht="14.25" thickBot="1">
      <c r="A63" s="97">
        <v>10</v>
      </c>
      <c r="B63" s="302" t="s">
        <v>109</v>
      </c>
      <c r="C63" s="98">
        <v>583</v>
      </c>
      <c r="D63" s="98">
        <v>442</v>
      </c>
      <c r="E63" s="110">
        <v>101.9</v>
      </c>
      <c r="F63" s="41">
        <f t="shared" si="1"/>
        <v>131.90045248868779</v>
      </c>
      <c r="G63" s="99"/>
    </row>
    <row r="64" spans="1:8" ht="14.25" thickBot="1">
      <c r="A64" s="80"/>
      <c r="B64" s="81" t="s">
        <v>60</v>
      </c>
      <c r="C64" s="82">
        <v>57450</v>
      </c>
      <c r="D64" s="82">
        <v>40751</v>
      </c>
      <c r="E64" s="83">
        <v>99.5</v>
      </c>
      <c r="F64" s="107">
        <f t="shared" si="1"/>
        <v>140.97813550587716</v>
      </c>
      <c r="G64" s="121">
        <v>76.099999999999994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G65" sqref="G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222</v>
      </c>
      <c r="D20" s="74" t="s">
        <v>208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116</v>
      </c>
      <c r="C21" s="9">
        <v>37610</v>
      </c>
      <c r="D21" s="9">
        <v>24071</v>
      </c>
      <c r="E21" s="109">
        <v>91.7</v>
      </c>
      <c r="F21" s="41">
        <f t="shared" ref="F21:F31" si="0">SUM(C21/D21*100)</f>
        <v>156.24610527190396</v>
      </c>
      <c r="G21" s="96"/>
    </row>
    <row r="22" spans="1:7">
      <c r="A22" s="95">
        <v>2</v>
      </c>
      <c r="B22" s="302" t="s">
        <v>108</v>
      </c>
      <c r="C22" s="9">
        <v>18111</v>
      </c>
      <c r="D22" s="9">
        <v>17391</v>
      </c>
      <c r="E22" s="109">
        <v>77.8</v>
      </c>
      <c r="F22" s="41">
        <f t="shared" si="0"/>
        <v>104.14007245126791</v>
      </c>
      <c r="G22" s="96"/>
    </row>
    <row r="23" spans="1:7" ht="13.5" customHeight="1">
      <c r="A23" s="95">
        <v>3</v>
      </c>
      <c r="B23" s="302" t="s">
        <v>188</v>
      </c>
      <c r="C23" s="9">
        <v>16638</v>
      </c>
      <c r="D23" s="9">
        <v>16739</v>
      </c>
      <c r="E23" s="109">
        <v>98.5</v>
      </c>
      <c r="F23" s="41">
        <f t="shared" si="0"/>
        <v>99.396618674950716</v>
      </c>
      <c r="G23" s="96"/>
    </row>
    <row r="24" spans="1:7" ht="13.5" customHeight="1">
      <c r="A24" s="95">
        <v>4</v>
      </c>
      <c r="B24" s="302" t="s">
        <v>106</v>
      </c>
      <c r="C24" s="9">
        <v>14596</v>
      </c>
      <c r="D24" s="9">
        <v>13573</v>
      </c>
      <c r="E24" s="109">
        <v>93.1</v>
      </c>
      <c r="F24" s="41">
        <f t="shared" si="0"/>
        <v>107.53702202902822</v>
      </c>
      <c r="G24" s="96"/>
    </row>
    <row r="25" spans="1:7" ht="13.5" customHeight="1">
      <c r="A25" s="95">
        <v>5</v>
      </c>
      <c r="B25" s="302" t="s">
        <v>110</v>
      </c>
      <c r="C25" s="9">
        <v>8495</v>
      </c>
      <c r="D25" s="9">
        <v>7318</v>
      </c>
      <c r="E25" s="109">
        <v>93.1</v>
      </c>
      <c r="F25" s="41">
        <f t="shared" si="0"/>
        <v>116.0836294069418</v>
      </c>
      <c r="G25" s="96"/>
    </row>
    <row r="26" spans="1:7" ht="13.5" customHeight="1">
      <c r="A26" s="95">
        <v>6</v>
      </c>
      <c r="B26" s="302" t="s">
        <v>109</v>
      </c>
      <c r="C26" s="9">
        <v>8329</v>
      </c>
      <c r="D26" s="9">
        <v>7456</v>
      </c>
      <c r="E26" s="109">
        <v>102.2</v>
      </c>
      <c r="F26" s="230">
        <f t="shared" si="0"/>
        <v>111.70869098712446</v>
      </c>
      <c r="G26" s="96"/>
    </row>
    <row r="27" spans="1:7" ht="13.5" customHeight="1">
      <c r="A27" s="95">
        <v>7</v>
      </c>
      <c r="B27" s="302" t="s">
        <v>115</v>
      </c>
      <c r="C27" s="9">
        <v>4327</v>
      </c>
      <c r="D27" s="9">
        <v>4909</v>
      </c>
      <c r="E27" s="109">
        <v>97.9</v>
      </c>
      <c r="F27" s="230">
        <f t="shared" si="0"/>
        <v>88.144224893053575</v>
      </c>
      <c r="G27" s="96"/>
    </row>
    <row r="28" spans="1:7" ht="13.5" customHeight="1">
      <c r="A28" s="95">
        <v>8</v>
      </c>
      <c r="B28" s="302" t="s">
        <v>161</v>
      </c>
      <c r="C28" s="9">
        <v>4085</v>
      </c>
      <c r="D28" s="9">
        <v>3600</v>
      </c>
      <c r="E28" s="109">
        <v>93.4</v>
      </c>
      <c r="F28" s="41">
        <f t="shared" si="0"/>
        <v>113.47222222222221</v>
      </c>
      <c r="G28" s="96"/>
    </row>
    <row r="29" spans="1:7" ht="13.5" customHeight="1">
      <c r="A29" s="95">
        <v>9</v>
      </c>
      <c r="B29" s="302" t="s">
        <v>87</v>
      </c>
      <c r="C29" s="111">
        <v>3685</v>
      </c>
      <c r="D29" s="101">
        <v>4712</v>
      </c>
      <c r="E29" s="112">
        <v>88.1</v>
      </c>
      <c r="F29" s="41">
        <f t="shared" si="0"/>
        <v>78.204584040747022</v>
      </c>
      <c r="G29" s="96"/>
    </row>
    <row r="30" spans="1:7" ht="13.5" customHeight="1" thickBot="1">
      <c r="A30" s="100">
        <v>10</v>
      </c>
      <c r="B30" s="302" t="s">
        <v>111</v>
      </c>
      <c r="C30" s="101">
        <v>3639</v>
      </c>
      <c r="D30" s="101">
        <v>2767</v>
      </c>
      <c r="E30" s="112">
        <v>99.9</v>
      </c>
      <c r="F30" s="230">
        <f t="shared" si="0"/>
        <v>131.51427538850743</v>
      </c>
      <c r="G30" s="104"/>
    </row>
    <row r="31" spans="1:7" ht="13.5" customHeight="1" thickBot="1">
      <c r="A31" s="80"/>
      <c r="B31" s="81" t="s">
        <v>66</v>
      </c>
      <c r="C31" s="82">
        <v>134443</v>
      </c>
      <c r="D31" s="82">
        <v>115407</v>
      </c>
      <c r="E31" s="83">
        <v>91.9</v>
      </c>
      <c r="F31" s="107">
        <f t="shared" si="0"/>
        <v>116.49466670132659</v>
      </c>
      <c r="G31" s="121">
        <v>73.7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222</v>
      </c>
      <c r="D53" s="74" t="s">
        <v>208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103524</v>
      </c>
      <c r="D54" s="9">
        <v>31378</v>
      </c>
      <c r="E54" s="41">
        <v>109.2</v>
      </c>
      <c r="F54" s="41">
        <f t="shared" ref="F54:F64" si="1">SUM(C54/D54*100)</f>
        <v>329.92542545732675</v>
      </c>
      <c r="G54" s="96"/>
    </row>
    <row r="55" spans="1:7">
      <c r="A55" s="95">
        <v>2</v>
      </c>
      <c r="B55" s="302" t="s">
        <v>111</v>
      </c>
      <c r="C55" s="6">
        <v>27326</v>
      </c>
      <c r="D55" s="9">
        <v>19568</v>
      </c>
      <c r="E55" s="41">
        <v>95.1</v>
      </c>
      <c r="F55" s="41">
        <f t="shared" si="1"/>
        <v>139.64636140637776</v>
      </c>
      <c r="G55" s="96"/>
    </row>
    <row r="56" spans="1:7">
      <c r="A56" s="95">
        <v>3</v>
      </c>
      <c r="B56" s="302" t="s">
        <v>106</v>
      </c>
      <c r="C56" s="6">
        <v>24339</v>
      </c>
      <c r="D56" s="9">
        <v>30872</v>
      </c>
      <c r="E56" s="461">
        <v>98.5</v>
      </c>
      <c r="F56" s="41">
        <f t="shared" si="1"/>
        <v>78.838429644985752</v>
      </c>
      <c r="G56" s="96"/>
    </row>
    <row r="57" spans="1:7">
      <c r="A57" s="95">
        <v>4</v>
      </c>
      <c r="B57" s="302" t="s">
        <v>88</v>
      </c>
      <c r="C57" s="6">
        <v>23456</v>
      </c>
      <c r="D57" s="6">
        <v>24453</v>
      </c>
      <c r="E57" s="41">
        <v>98.4</v>
      </c>
      <c r="F57" s="41">
        <f t="shared" si="1"/>
        <v>95.922790659632767</v>
      </c>
      <c r="G57" s="96"/>
    </row>
    <row r="58" spans="1:7">
      <c r="A58" s="95">
        <v>5</v>
      </c>
      <c r="B58" s="302" t="s">
        <v>154</v>
      </c>
      <c r="C58" s="6">
        <v>21158</v>
      </c>
      <c r="D58" s="9">
        <v>21254</v>
      </c>
      <c r="E58" s="41">
        <v>98.1</v>
      </c>
      <c r="F58" s="41">
        <f t="shared" si="1"/>
        <v>99.548320316175776</v>
      </c>
      <c r="G58" s="96"/>
    </row>
    <row r="59" spans="1:7">
      <c r="A59" s="95">
        <v>6</v>
      </c>
      <c r="B59" s="302" t="s">
        <v>109</v>
      </c>
      <c r="C59" s="6">
        <v>18154</v>
      </c>
      <c r="D59" s="9">
        <v>16306</v>
      </c>
      <c r="E59" s="41">
        <v>106</v>
      </c>
      <c r="F59" s="41">
        <f t="shared" si="1"/>
        <v>111.33325156384153</v>
      </c>
      <c r="G59" s="96"/>
    </row>
    <row r="60" spans="1:7">
      <c r="A60" s="95">
        <v>7</v>
      </c>
      <c r="B60" s="302" t="s">
        <v>153</v>
      </c>
      <c r="C60" s="6">
        <v>14348</v>
      </c>
      <c r="D60" s="9">
        <v>10213</v>
      </c>
      <c r="E60" s="41">
        <v>101.4</v>
      </c>
      <c r="F60" s="41">
        <f t="shared" si="1"/>
        <v>140.48761382551649</v>
      </c>
      <c r="G60" s="96"/>
    </row>
    <row r="61" spans="1:7">
      <c r="A61" s="95">
        <v>8</v>
      </c>
      <c r="B61" s="302" t="s">
        <v>115</v>
      </c>
      <c r="C61" s="6">
        <v>13858</v>
      </c>
      <c r="D61" s="9">
        <v>13889</v>
      </c>
      <c r="E61" s="41">
        <v>99.5</v>
      </c>
      <c r="F61" s="41">
        <f t="shared" si="1"/>
        <v>99.776801785585718</v>
      </c>
      <c r="G61" s="96"/>
    </row>
    <row r="62" spans="1:7">
      <c r="A62" s="95">
        <v>9</v>
      </c>
      <c r="B62" s="302" t="s">
        <v>85</v>
      </c>
      <c r="C62" s="111">
        <v>13825</v>
      </c>
      <c r="D62" s="101">
        <v>12398</v>
      </c>
      <c r="E62" s="102">
        <v>97.9</v>
      </c>
      <c r="F62" s="41">
        <f t="shared" si="1"/>
        <v>111.50992095499275</v>
      </c>
      <c r="G62" s="96"/>
    </row>
    <row r="63" spans="1:7" ht="14.25" thickBot="1">
      <c r="A63" s="100">
        <v>10</v>
      </c>
      <c r="B63" s="302" t="s">
        <v>220</v>
      </c>
      <c r="C63" s="111">
        <v>9576</v>
      </c>
      <c r="D63" s="101">
        <v>8071</v>
      </c>
      <c r="E63" s="102">
        <v>99.1</v>
      </c>
      <c r="F63" s="102">
        <f t="shared" si="1"/>
        <v>118.64700780572419</v>
      </c>
      <c r="G63" s="104"/>
    </row>
    <row r="64" spans="1:7" ht="14.25" thickBot="1">
      <c r="A64" s="80"/>
      <c r="B64" s="81" t="s">
        <v>62</v>
      </c>
      <c r="C64" s="82">
        <v>315867</v>
      </c>
      <c r="D64" s="82">
        <v>232295</v>
      </c>
      <c r="E64" s="85">
        <v>101.2</v>
      </c>
      <c r="F64" s="107">
        <f t="shared" si="1"/>
        <v>135.97666759938872</v>
      </c>
      <c r="G64" s="121">
        <v>64.2</v>
      </c>
    </row>
    <row r="65" spans="4:9">
      <c r="D65" s="537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I71" sqref="I71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147</v>
      </c>
      <c r="O16" s="209" t="s">
        <v>149</v>
      </c>
    </row>
    <row r="17" spans="1:27" ht="11.1" customHeight="1">
      <c r="A17" s="10" t="s">
        <v>193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198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205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208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219</v>
      </c>
      <c r="B21" s="206">
        <v>67.599999999999994</v>
      </c>
      <c r="C21" s="206">
        <v>77.900000000000006</v>
      </c>
      <c r="D21" s="206">
        <v>84.6</v>
      </c>
      <c r="E21" s="206">
        <v>82.2</v>
      </c>
      <c r="F21" s="206">
        <v>73.400000000000006</v>
      </c>
      <c r="G21" s="206">
        <v>80.5</v>
      </c>
      <c r="H21" s="208">
        <v>83.7</v>
      </c>
      <c r="I21" s="206">
        <v>78.400000000000006</v>
      </c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148</v>
      </c>
      <c r="O41" s="209" t="s">
        <v>149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193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198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205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208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217</v>
      </c>
      <c r="B46" s="215">
        <v>80.8</v>
      </c>
      <c r="C46" s="215">
        <v>86.3</v>
      </c>
      <c r="D46" s="215">
        <v>91.5</v>
      </c>
      <c r="E46" s="215">
        <v>87</v>
      </c>
      <c r="F46" s="215">
        <v>86.6</v>
      </c>
      <c r="G46" s="215">
        <v>91.7</v>
      </c>
      <c r="H46" s="215">
        <v>91.2</v>
      </c>
      <c r="I46" s="215">
        <v>93.3</v>
      </c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148</v>
      </c>
      <c r="O65" s="392" t="s">
        <v>149</v>
      </c>
    </row>
    <row r="66" spans="1:26" ht="11.1" customHeight="1">
      <c r="A66" s="10" t="s">
        <v>193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1">
        <v>104.3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198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1">
        <f>ROUND(N67/N66*100,1)</f>
        <v>96.5</v>
      </c>
      <c r="P67" s="23"/>
      <c r="Q67" s="483"/>
      <c r="R67" s="483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205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3"/>
      <c r="R68" s="483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208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3"/>
      <c r="R69" s="483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06">
        <v>83.3</v>
      </c>
      <c r="C70" s="206">
        <v>89.9</v>
      </c>
      <c r="D70" s="206">
        <v>92.2</v>
      </c>
      <c r="E70" s="206">
        <v>94.6</v>
      </c>
      <c r="F70" s="206">
        <v>84.8</v>
      </c>
      <c r="G70" s="206">
        <v>87.4</v>
      </c>
      <c r="H70" s="206">
        <v>91.8</v>
      </c>
      <c r="I70" s="206">
        <v>83.9</v>
      </c>
      <c r="J70" s="206"/>
      <c r="K70" s="206"/>
      <c r="L70" s="206"/>
      <c r="M70" s="207"/>
      <c r="N70" s="288"/>
      <c r="O70" s="284"/>
      <c r="P70" s="23"/>
      <c r="Q70" s="221"/>
      <c r="R70" s="484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I76" sqref="I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147</v>
      </c>
      <c r="O18" s="283" t="s">
        <v>149</v>
      </c>
    </row>
    <row r="19" spans="1:18" ht="11.1" customHeight="1">
      <c r="A19" s="10" t="s">
        <v>193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198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205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208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217</v>
      </c>
      <c r="B23" s="215">
        <v>14.9</v>
      </c>
      <c r="C23" s="215">
        <v>13.1</v>
      </c>
      <c r="D23" s="215">
        <v>14.8</v>
      </c>
      <c r="E23" s="215">
        <v>13.9</v>
      </c>
      <c r="F23" s="215">
        <v>14.1</v>
      </c>
      <c r="G23" s="215">
        <v>13.1</v>
      </c>
      <c r="H23" s="215">
        <v>15.5</v>
      </c>
      <c r="I23" s="215">
        <v>12.9</v>
      </c>
      <c r="J23" s="215"/>
      <c r="K23" s="215"/>
      <c r="L23" s="215"/>
      <c r="M23" s="215"/>
      <c r="N23" s="289"/>
      <c r="O23" s="289"/>
    </row>
    <row r="24" spans="1:18" ht="9.75" customHeight="1">
      <c r="J24" s="462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148</v>
      </c>
      <c r="O42" s="283" t="s">
        <v>149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193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198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205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208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217</v>
      </c>
      <c r="B47" s="215">
        <v>23.9</v>
      </c>
      <c r="C47" s="215">
        <v>23.5</v>
      </c>
      <c r="D47" s="215">
        <v>24.5</v>
      </c>
      <c r="E47" s="215">
        <v>24.1</v>
      </c>
      <c r="F47" s="215">
        <v>25.4</v>
      </c>
      <c r="G47" s="215">
        <v>25</v>
      </c>
      <c r="H47" s="215">
        <v>26.2</v>
      </c>
      <c r="I47" s="215">
        <v>25.1</v>
      </c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148</v>
      </c>
      <c r="O70" s="283" t="s">
        <v>149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193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198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205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3"/>
      <c r="R73" s="393"/>
    </row>
    <row r="74" spans="1:26" ht="11.1" customHeight="1">
      <c r="A74" s="10" t="s">
        <v>208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3"/>
      <c r="R74" s="393"/>
    </row>
    <row r="75" spans="1:26" ht="11.1" customHeight="1">
      <c r="A75" s="10" t="s">
        <v>217</v>
      </c>
      <c r="B75" s="206">
        <v>63.7</v>
      </c>
      <c r="C75" s="206">
        <v>56.1</v>
      </c>
      <c r="D75" s="206">
        <v>59.3</v>
      </c>
      <c r="E75" s="206">
        <v>58.2</v>
      </c>
      <c r="F75" s="206">
        <v>54.4</v>
      </c>
      <c r="G75" s="206">
        <v>52.5</v>
      </c>
      <c r="H75" s="206">
        <v>58.1</v>
      </c>
      <c r="I75" s="206">
        <v>52.2</v>
      </c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I31" sqref="I31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16" t="s">
        <v>149</v>
      </c>
      <c r="AA24" s="1"/>
    </row>
    <row r="25" spans="1:27" ht="11.1" customHeight="1">
      <c r="A25" s="10" t="s">
        <v>193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198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205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208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217</v>
      </c>
      <c r="B29" s="215">
        <v>18.600000000000001</v>
      </c>
      <c r="C29" s="215">
        <v>19.100000000000001</v>
      </c>
      <c r="D29" s="215">
        <v>19.899999999999999</v>
      </c>
      <c r="E29" s="215">
        <v>18.5</v>
      </c>
      <c r="F29" s="215">
        <v>19.8</v>
      </c>
      <c r="G29" s="215">
        <v>18</v>
      </c>
      <c r="H29" s="215">
        <v>20.6</v>
      </c>
      <c r="I29" s="215">
        <v>17.5</v>
      </c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193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6">
        <v>102.4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198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6">
        <f>ROUND(N55/N54*100,1)</f>
        <v>114.2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205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6">
        <f t="shared" ref="O56:O57" si="2">ROUND(N56/N55*100,1)</f>
        <v>95.5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208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6">
        <f t="shared" si="2"/>
        <v>105.6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5">
        <v>40.9</v>
      </c>
      <c r="C58" s="215">
        <v>42.3</v>
      </c>
      <c r="D58" s="215">
        <v>42.1</v>
      </c>
      <c r="E58" s="215">
        <v>37.9</v>
      </c>
      <c r="F58" s="215">
        <v>39.700000000000003</v>
      </c>
      <c r="G58" s="215">
        <v>38.4</v>
      </c>
      <c r="H58" s="215">
        <v>39.6</v>
      </c>
      <c r="I58" s="215">
        <v>39.299999999999997</v>
      </c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</row>
    <row r="84" spans="1:18" s="212" customFormat="1" ht="11.1" customHeight="1">
      <c r="A84" s="10" t="s">
        <v>193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6">
        <v>96.7</v>
      </c>
      <c r="Q84" s="395"/>
      <c r="R84" s="395"/>
    </row>
    <row r="85" spans="1:18" s="212" customFormat="1" ht="11.1" customHeight="1">
      <c r="A85" s="10" t="s">
        <v>198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6">
        <f>ROUND(N85/N84*100,1)</f>
        <v>90.1</v>
      </c>
      <c r="Q85" s="395"/>
      <c r="R85" s="395"/>
    </row>
    <row r="86" spans="1:18" s="212" customFormat="1" ht="11.1" customHeight="1">
      <c r="A86" s="10" t="s">
        <v>205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6">
        <f t="shared" ref="O86:O87" si="4">ROUND(N86/N85*100,1)</f>
        <v>112.9</v>
      </c>
      <c r="Q86" s="395"/>
      <c r="R86" s="395"/>
    </row>
    <row r="87" spans="1:18" s="212" customFormat="1" ht="11.1" customHeight="1">
      <c r="A87" s="10" t="s">
        <v>208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6">
        <f t="shared" si="4"/>
        <v>98.5</v>
      </c>
      <c r="Q87" s="395"/>
      <c r="R87" s="395"/>
    </row>
    <row r="88" spans="1:18" ht="11.1" customHeight="1">
      <c r="A88" s="10" t="s">
        <v>217</v>
      </c>
      <c r="B88" s="206">
        <v>44.7</v>
      </c>
      <c r="C88" s="206">
        <v>44.2</v>
      </c>
      <c r="D88" s="206">
        <v>47.2</v>
      </c>
      <c r="E88" s="206">
        <v>51.4</v>
      </c>
      <c r="F88" s="206">
        <v>48.7</v>
      </c>
      <c r="G88" s="206">
        <v>47.7</v>
      </c>
      <c r="H88" s="208">
        <v>51.2</v>
      </c>
      <c r="I88" s="206">
        <v>44.5</v>
      </c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502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R18" sqref="R18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193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198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205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0">
        <f>SUM(B27:M27)</f>
        <v>478.00000000000006</v>
      </c>
      <c r="O27" s="284">
        <f t="shared" ref="O27:O28" si="0">ROUND(N27/N26*100,1)</f>
        <v>101.6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208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0">
        <f>SUM(B28:M28)</f>
        <v>553.70000000000005</v>
      </c>
      <c r="O28" s="284">
        <f t="shared" si="0"/>
        <v>115.8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217</v>
      </c>
      <c r="B29" s="220">
        <v>46.8</v>
      </c>
      <c r="C29" s="220">
        <v>51.9</v>
      </c>
      <c r="D29" s="220">
        <v>48.4</v>
      </c>
      <c r="E29" s="220">
        <v>60.2</v>
      </c>
      <c r="F29" s="220">
        <v>52.3</v>
      </c>
      <c r="G29" s="220">
        <v>59.3</v>
      </c>
      <c r="H29" s="220">
        <v>66.7</v>
      </c>
      <c r="I29" s="220">
        <v>43.7</v>
      </c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193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198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205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208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217</v>
      </c>
      <c r="B58" s="220">
        <v>54.8</v>
      </c>
      <c r="C58" s="220">
        <v>59.3</v>
      </c>
      <c r="D58" s="220">
        <v>58.7</v>
      </c>
      <c r="E58" s="220">
        <v>64.3</v>
      </c>
      <c r="F58" s="220">
        <v>57.2</v>
      </c>
      <c r="G58" s="220">
        <v>59.5</v>
      </c>
      <c r="H58" s="220">
        <v>57.8</v>
      </c>
      <c r="I58" s="220">
        <v>57.5</v>
      </c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193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198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205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208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217</v>
      </c>
      <c r="B88" s="15">
        <v>85.7</v>
      </c>
      <c r="C88" s="15">
        <v>87</v>
      </c>
      <c r="D88" s="15">
        <v>82.4</v>
      </c>
      <c r="E88" s="15">
        <v>93.3</v>
      </c>
      <c r="F88" s="15">
        <v>92</v>
      </c>
      <c r="G88" s="15">
        <v>99.6</v>
      </c>
      <c r="H88" s="15">
        <v>115.3</v>
      </c>
      <c r="I88" s="15">
        <v>76.099999999999994</v>
      </c>
      <c r="J88" s="15"/>
      <c r="K88" s="15"/>
      <c r="L88" s="15"/>
      <c r="M88" s="15"/>
      <c r="N88" s="288">
        <f>SUM(B88:M88)/12</f>
        <v>60.949999999999996</v>
      </c>
      <c r="O88" s="208">
        <f t="shared" si="2"/>
        <v>63.5</v>
      </c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1"/>
      <c r="D89" s="494"/>
    </row>
    <row r="90" spans="1:26" s="518" customFormat="1" ht="9.9499999999999993" customHeight="1">
      <c r="D90" s="494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I89" sqref="I89"/>
    </sheetView>
  </sheetViews>
  <sheetFormatPr defaultRowHeight="9.9499999999999993" customHeight="1"/>
  <cols>
    <col min="1" max="1" width="8" style="504" customWidth="1"/>
    <col min="2" max="13" width="6.125" style="504" customWidth="1"/>
    <col min="14" max="26" width="7.625" style="504" customWidth="1"/>
    <col min="27" max="16384" width="9" style="504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8" t="s">
        <v>193</v>
      </c>
      <c r="B25" s="489">
        <v>67.3</v>
      </c>
      <c r="C25" s="489">
        <v>73</v>
      </c>
      <c r="D25" s="489">
        <v>86.4</v>
      </c>
      <c r="E25" s="489">
        <v>89</v>
      </c>
      <c r="F25" s="489">
        <v>74.5</v>
      </c>
      <c r="G25" s="489">
        <v>91.5</v>
      </c>
      <c r="H25" s="489">
        <v>85.7</v>
      </c>
      <c r="I25" s="489">
        <v>83.3</v>
      </c>
      <c r="J25" s="489">
        <v>85</v>
      </c>
      <c r="K25" s="489">
        <v>90.2</v>
      </c>
      <c r="L25" s="489">
        <v>91.7</v>
      </c>
      <c r="M25" s="489">
        <v>82.4</v>
      </c>
      <c r="N25" s="289">
        <f>SUM(B25:M25)</f>
        <v>1000.0000000000001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8" t="s">
        <v>198</v>
      </c>
      <c r="B26" s="489">
        <v>65.8</v>
      </c>
      <c r="C26" s="489">
        <v>77.2</v>
      </c>
      <c r="D26" s="489">
        <v>98.6</v>
      </c>
      <c r="E26" s="489">
        <v>102.1</v>
      </c>
      <c r="F26" s="489">
        <v>107.9</v>
      </c>
      <c r="G26" s="489">
        <v>110.2</v>
      </c>
      <c r="H26" s="489">
        <v>110.1</v>
      </c>
      <c r="I26" s="489">
        <v>92.2</v>
      </c>
      <c r="J26" s="489">
        <v>93.8</v>
      </c>
      <c r="K26" s="489">
        <v>96.7</v>
      </c>
      <c r="L26" s="489">
        <v>111.1</v>
      </c>
      <c r="M26" s="489">
        <v>104.1</v>
      </c>
      <c r="N26" s="490">
        <f>SUM(B26:M26)</f>
        <v>1169.8</v>
      </c>
      <c r="O26" s="491">
        <f>ROUND(N26/N25*100,1)</f>
        <v>117</v>
      </c>
      <c r="P26" s="495"/>
      <c r="Q26" s="496"/>
      <c r="R26" s="496"/>
      <c r="S26" s="495"/>
      <c r="T26" s="495"/>
      <c r="U26" s="495"/>
      <c r="V26" s="495"/>
      <c r="W26" s="495"/>
      <c r="X26" s="495"/>
      <c r="Y26" s="495"/>
      <c r="Z26" s="495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8" t="s">
        <v>205</v>
      </c>
      <c r="B27" s="489">
        <v>86.4</v>
      </c>
      <c r="C27" s="489">
        <v>105.9</v>
      </c>
      <c r="D27" s="489">
        <v>115.8</v>
      </c>
      <c r="E27" s="489">
        <v>124.6</v>
      </c>
      <c r="F27" s="489">
        <v>121.9</v>
      </c>
      <c r="G27" s="489">
        <v>135.4</v>
      </c>
      <c r="H27" s="489">
        <v>137.80000000000001</v>
      </c>
      <c r="I27" s="489">
        <v>127</v>
      </c>
      <c r="J27" s="489">
        <v>126.1</v>
      </c>
      <c r="K27" s="489">
        <v>125.2</v>
      </c>
      <c r="L27" s="489">
        <v>122.8</v>
      </c>
      <c r="M27" s="489">
        <v>110</v>
      </c>
      <c r="N27" s="490">
        <f>SUM(B27:M27)</f>
        <v>1438.8999999999999</v>
      </c>
      <c r="O27" s="491">
        <f t="shared" ref="O27:O28" si="0">ROUND(N27/N26*100,1)</f>
        <v>123</v>
      </c>
      <c r="P27" s="495"/>
      <c r="Q27" s="496"/>
      <c r="R27" s="496"/>
      <c r="S27" s="495"/>
      <c r="T27" s="495"/>
      <c r="U27" s="495"/>
      <c r="V27" s="495"/>
      <c r="W27" s="495"/>
      <c r="X27" s="495"/>
      <c r="Y27" s="495"/>
      <c r="Z27" s="495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8" t="s">
        <v>208</v>
      </c>
      <c r="B28" s="489">
        <v>91</v>
      </c>
      <c r="C28" s="489">
        <v>88.5</v>
      </c>
      <c r="D28" s="489">
        <v>127.1</v>
      </c>
      <c r="E28" s="489">
        <v>123.6</v>
      </c>
      <c r="F28" s="489">
        <v>127.3</v>
      </c>
      <c r="G28" s="489">
        <v>123.9</v>
      </c>
      <c r="H28" s="489">
        <v>147.6</v>
      </c>
      <c r="I28" s="489">
        <v>123.9</v>
      </c>
      <c r="J28" s="489">
        <v>121.8</v>
      </c>
      <c r="K28" s="489">
        <v>131</v>
      </c>
      <c r="L28" s="489">
        <v>110.3</v>
      </c>
      <c r="M28" s="489">
        <v>106.5</v>
      </c>
      <c r="N28" s="490">
        <f>SUM(B28:M28)</f>
        <v>1422.5</v>
      </c>
      <c r="O28" s="491">
        <f t="shared" si="0"/>
        <v>98.9</v>
      </c>
      <c r="P28" s="495"/>
      <c r="Q28" s="496"/>
      <c r="R28" s="496"/>
      <c r="S28" s="495"/>
      <c r="T28" s="495"/>
      <c r="U28" s="495"/>
      <c r="V28" s="495"/>
      <c r="W28" s="495"/>
      <c r="X28" s="495"/>
      <c r="Y28" s="495"/>
      <c r="Z28" s="495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8" t="s">
        <v>217</v>
      </c>
      <c r="B29" s="489">
        <v>96.4</v>
      </c>
      <c r="C29" s="489">
        <v>100.8</v>
      </c>
      <c r="D29" s="489">
        <v>119.9</v>
      </c>
      <c r="E29" s="489">
        <v>122</v>
      </c>
      <c r="F29" s="489">
        <v>123.5</v>
      </c>
      <c r="G29" s="489">
        <v>126.2</v>
      </c>
      <c r="H29" s="489">
        <v>126.9</v>
      </c>
      <c r="I29" s="489">
        <v>97.5</v>
      </c>
      <c r="J29" s="489"/>
      <c r="K29" s="489"/>
      <c r="L29" s="489"/>
      <c r="M29" s="489"/>
      <c r="N29" s="490"/>
      <c r="O29" s="491"/>
      <c r="P29" s="495"/>
      <c r="Q29" s="497"/>
      <c r="R29" s="497"/>
      <c r="S29" s="495"/>
      <c r="T29" s="495"/>
      <c r="U29" s="495"/>
      <c r="V29" s="495"/>
      <c r="W29" s="495"/>
      <c r="X29" s="495"/>
      <c r="Y29" s="495"/>
      <c r="Z29" s="495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8"/>
      <c r="B53" s="499" t="s">
        <v>90</v>
      </c>
      <c r="C53" s="499" t="s">
        <v>91</v>
      </c>
      <c r="D53" s="499" t="s">
        <v>92</v>
      </c>
      <c r="E53" s="499" t="s">
        <v>93</v>
      </c>
      <c r="F53" s="499" t="s">
        <v>94</v>
      </c>
      <c r="G53" s="499" t="s">
        <v>95</v>
      </c>
      <c r="H53" s="499" t="s">
        <v>96</v>
      </c>
      <c r="I53" s="499" t="s">
        <v>97</v>
      </c>
      <c r="J53" s="499" t="s">
        <v>98</v>
      </c>
      <c r="K53" s="499" t="s">
        <v>99</v>
      </c>
      <c r="L53" s="499" t="s">
        <v>100</v>
      </c>
      <c r="M53" s="499" t="s">
        <v>101</v>
      </c>
      <c r="N53" s="500" t="s">
        <v>148</v>
      </c>
      <c r="O53" s="501" t="s">
        <v>150</v>
      </c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418" customFormat="1" ht="11.1" customHeight="1">
      <c r="A54" s="488" t="s">
        <v>193</v>
      </c>
      <c r="B54" s="489">
        <v>87.5</v>
      </c>
      <c r="C54" s="489">
        <v>86</v>
      </c>
      <c r="D54" s="489">
        <v>88.7</v>
      </c>
      <c r="E54" s="489">
        <v>92</v>
      </c>
      <c r="F54" s="489">
        <v>87.1</v>
      </c>
      <c r="G54" s="489">
        <v>88.8</v>
      </c>
      <c r="H54" s="489">
        <v>85.6</v>
      </c>
      <c r="I54" s="489">
        <v>85.8</v>
      </c>
      <c r="J54" s="489">
        <v>84.5</v>
      </c>
      <c r="K54" s="489">
        <v>89.5</v>
      </c>
      <c r="L54" s="489">
        <v>92.2</v>
      </c>
      <c r="M54" s="489">
        <v>85.7</v>
      </c>
      <c r="N54" s="490">
        <f>SUM(B54:M54)/12</f>
        <v>87.783333333333317</v>
      </c>
      <c r="O54" s="491">
        <v>98.6</v>
      </c>
      <c r="P54" s="492"/>
      <c r="Q54" s="493"/>
      <c r="R54" s="493"/>
      <c r="S54" s="492"/>
      <c r="T54" s="492"/>
      <c r="U54" s="492"/>
      <c r="V54" s="492"/>
      <c r="W54" s="492"/>
      <c r="X54" s="492"/>
      <c r="Y54" s="492"/>
      <c r="Z54" s="492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494"/>
      <c r="AL54" s="494"/>
      <c r="AM54" s="494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418" customFormat="1" ht="11.1" customHeight="1">
      <c r="A55" s="488" t="s">
        <v>198</v>
      </c>
      <c r="B55" s="489">
        <v>84</v>
      </c>
      <c r="C55" s="489">
        <v>84.8</v>
      </c>
      <c r="D55" s="489">
        <v>92.1</v>
      </c>
      <c r="E55" s="489">
        <v>91.6</v>
      </c>
      <c r="F55" s="489">
        <v>101.2</v>
      </c>
      <c r="G55" s="489">
        <v>98.3</v>
      </c>
      <c r="H55" s="489">
        <v>99.7</v>
      </c>
      <c r="I55" s="489">
        <v>93.7</v>
      </c>
      <c r="J55" s="489">
        <v>97.1</v>
      </c>
      <c r="K55" s="489">
        <v>93.4</v>
      </c>
      <c r="L55" s="489">
        <v>102.6</v>
      </c>
      <c r="M55" s="489">
        <v>94.6</v>
      </c>
      <c r="N55" s="490">
        <f>SUM(B55:M55)/12</f>
        <v>94.424999999999997</v>
      </c>
      <c r="O55" s="491">
        <f t="shared" ref="O55:O57" si="1">ROUND(N55/N54*100,1)</f>
        <v>107.6</v>
      </c>
      <c r="P55" s="492"/>
      <c r="Q55" s="493"/>
      <c r="R55" s="493"/>
      <c r="S55" s="492"/>
      <c r="T55" s="492"/>
      <c r="U55" s="492"/>
      <c r="V55" s="492"/>
      <c r="W55" s="492"/>
      <c r="X55" s="492"/>
      <c r="Y55" s="492"/>
      <c r="Z55" s="492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4"/>
      <c r="AL55" s="494"/>
      <c r="AM55" s="494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418" customFormat="1" ht="11.1" customHeight="1">
      <c r="A56" s="10" t="s">
        <v>205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0">
        <f>SUM(B56:M56)/12</f>
        <v>118.075</v>
      </c>
      <c r="O56" s="491">
        <f t="shared" si="1"/>
        <v>125</v>
      </c>
      <c r="P56" s="492"/>
      <c r="Q56" s="493"/>
      <c r="R56" s="493"/>
      <c r="S56" s="492"/>
      <c r="T56" s="492"/>
      <c r="U56" s="492"/>
      <c r="V56" s="492"/>
      <c r="W56" s="492"/>
      <c r="X56" s="492"/>
      <c r="Y56" s="492"/>
      <c r="Z56" s="492"/>
      <c r="AA56" s="494"/>
    </row>
    <row r="57" spans="1:48" s="418" customFormat="1" ht="11.1" customHeight="1">
      <c r="A57" s="10" t="s">
        <v>208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0">
        <f>SUM(B57:M57)/12</f>
        <v>127.89999999999999</v>
      </c>
      <c r="O57" s="491">
        <f t="shared" si="1"/>
        <v>108.3</v>
      </c>
      <c r="P57" s="492"/>
      <c r="Q57" s="493"/>
      <c r="R57" s="493"/>
      <c r="S57" s="492"/>
      <c r="T57" s="492"/>
      <c r="U57" s="492"/>
      <c r="V57" s="492"/>
      <c r="W57" s="492"/>
      <c r="X57" s="492"/>
      <c r="Y57" s="492"/>
      <c r="Z57" s="492"/>
      <c r="AA57" s="494"/>
    </row>
    <row r="58" spans="1:48" s="212" customFormat="1" ht="11.1" customHeight="1">
      <c r="A58" s="10" t="s">
        <v>217</v>
      </c>
      <c r="B58" s="215">
        <v>114.1</v>
      </c>
      <c r="C58" s="215">
        <v>119.1</v>
      </c>
      <c r="D58" s="215">
        <v>126.2</v>
      </c>
      <c r="E58" s="215">
        <v>117.7</v>
      </c>
      <c r="F58" s="215">
        <v>126</v>
      </c>
      <c r="G58" s="215">
        <v>138.9</v>
      </c>
      <c r="H58" s="215">
        <v>146.19999999999999</v>
      </c>
      <c r="I58" s="215">
        <v>134.4</v>
      </c>
      <c r="J58" s="215"/>
      <c r="K58" s="215"/>
      <c r="L58" s="215"/>
      <c r="M58" s="215"/>
      <c r="N58" s="289"/>
      <c r="O58" s="491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217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I89" sqref="I89"/>
    </sheetView>
  </sheetViews>
  <sheetFormatPr defaultRowHeight="9.9499999999999993" customHeight="1"/>
  <cols>
    <col min="1" max="1" width="8" style="503" customWidth="1"/>
    <col min="2" max="13" width="6.125" style="503" customWidth="1"/>
    <col min="14" max="26" width="7.625" style="503" customWidth="1"/>
    <col min="27" max="16384" width="9" style="503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193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198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205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0">
        <f>SUM(B27:M27)</f>
        <v>143.9</v>
      </c>
      <c r="O27" s="284">
        <f t="shared" ref="O27:O28" si="0">ROUND(N27/N26*100,1)</f>
        <v>123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208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217</v>
      </c>
      <c r="B29" s="215">
        <v>9.6</v>
      </c>
      <c r="C29" s="215">
        <v>10.1</v>
      </c>
      <c r="D29" s="215">
        <v>12</v>
      </c>
      <c r="E29" s="215">
        <v>12.2</v>
      </c>
      <c r="F29" s="215">
        <v>12.4</v>
      </c>
      <c r="G29" s="215">
        <v>12.6</v>
      </c>
      <c r="H29" s="215">
        <v>12.7</v>
      </c>
      <c r="I29" s="215">
        <v>9.8000000000000007</v>
      </c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148</v>
      </c>
      <c r="O53" s="209" t="s">
        <v>150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193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198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205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208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217</v>
      </c>
      <c r="B58" s="215">
        <v>11.4</v>
      </c>
      <c r="C58" s="215">
        <v>11.9</v>
      </c>
      <c r="D58" s="215">
        <v>12.6</v>
      </c>
      <c r="E58" s="215">
        <v>11.8</v>
      </c>
      <c r="F58" s="215">
        <v>12.6</v>
      </c>
      <c r="G58" s="215">
        <v>13.9</v>
      </c>
      <c r="H58" s="215">
        <v>14.6</v>
      </c>
      <c r="I58" s="215">
        <v>13.4</v>
      </c>
      <c r="J58" s="215"/>
      <c r="K58" s="215"/>
      <c r="L58" s="215"/>
      <c r="M58" s="215"/>
      <c r="N58" s="289"/>
      <c r="O58" s="284"/>
      <c r="P58" s="222"/>
      <c r="Q58" s="486"/>
      <c r="R58" s="486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7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148</v>
      </c>
      <c r="O83" s="209" t="s">
        <v>150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193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198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205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208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217</v>
      </c>
      <c r="B88" s="208">
        <v>85.5</v>
      </c>
      <c r="C88" s="208">
        <v>84.2</v>
      </c>
      <c r="D88" s="208">
        <v>94.9</v>
      </c>
      <c r="E88" s="208">
        <v>103.5</v>
      </c>
      <c r="F88" s="208">
        <v>98</v>
      </c>
      <c r="G88" s="208">
        <v>90.4</v>
      </c>
      <c r="H88" s="208">
        <v>86.4</v>
      </c>
      <c r="I88" s="208">
        <v>73.7</v>
      </c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R79" sqref="R7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147</v>
      </c>
      <c r="O24" s="209" t="s">
        <v>150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193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3">
        <v>15.1</v>
      </c>
      <c r="N25" s="289">
        <f>SUM(B25:M25)</f>
        <v>181.09999999999997</v>
      </c>
      <c r="O25" s="284">
        <v>95.3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198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3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205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3">
        <v>15.7</v>
      </c>
      <c r="N27" s="391">
        <f>SUM(B27:M27)</f>
        <v>191</v>
      </c>
      <c r="O27" s="284">
        <f>SUM(N27/N26)*100</f>
        <v>108.83190883190881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208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3">
        <v>18.5</v>
      </c>
      <c r="N28" s="391">
        <f>SUM(B28:M28)</f>
        <v>202.7</v>
      </c>
      <c r="O28" s="284">
        <f>SUM(N28/N27)*100</f>
        <v>106.12565445026176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217</v>
      </c>
      <c r="B29" s="215">
        <v>20</v>
      </c>
      <c r="C29" s="215">
        <v>20.100000000000001</v>
      </c>
      <c r="D29" s="215">
        <v>21.2</v>
      </c>
      <c r="E29" s="215">
        <v>22.7</v>
      </c>
      <c r="F29" s="215">
        <v>21.8</v>
      </c>
      <c r="G29" s="215">
        <v>21.8</v>
      </c>
      <c r="H29" s="215">
        <v>23.4</v>
      </c>
      <c r="I29" s="215">
        <v>20.3</v>
      </c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148</v>
      </c>
      <c r="O53" s="209" t="s">
        <v>150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193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198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205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208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217</v>
      </c>
      <c r="B58" s="215">
        <v>29.9</v>
      </c>
      <c r="C58" s="215">
        <v>30.7</v>
      </c>
      <c r="D58" s="215">
        <v>30.6</v>
      </c>
      <c r="E58" s="215">
        <v>31.5</v>
      </c>
      <c r="F58" s="215">
        <v>30.7</v>
      </c>
      <c r="G58" s="215">
        <v>30.4</v>
      </c>
      <c r="H58" s="215">
        <v>31.2</v>
      </c>
      <c r="I58" s="215">
        <v>31.6</v>
      </c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148</v>
      </c>
      <c r="O83" s="209" t="s">
        <v>150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193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198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205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208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217</v>
      </c>
      <c r="B88" s="206">
        <v>67.099999999999994</v>
      </c>
      <c r="C88" s="206">
        <v>65</v>
      </c>
      <c r="D88" s="206">
        <v>69.599999999999994</v>
      </c>
      <c r="E88" s="206">
        <v>71.8</v>
      </c>
      <c r="F88" s="206">
        <v>71.3</v>
      </c>
      <c r="G88" s="206">
        <v>71.900000000000006</v>
      </c>
      <c r="H88" s="206">
        <v>74.599999999999994</v>
      </c>
      <c r="I88" s="206">
        <v>64.2</v>
      </c>
      <c r="J88" s="206"/>
      <c r="K88" s="206"/>
      <c r="L88" s="206"/>
      <c r="M88" s="206"/>
      <c r="N88" s="288"/>
      <c r="O88" s="208"/>
      <c r="P88" s="57"/>
      <c r="Q88" s="485"/>
      <c r="R88" s="485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8" sqref="M38"/>
    </sheetView>
  </sheetViews>
  <sheetFormatPr defaultColWidth="10.625" defaultRowHeight="13.5"/>
  <cols>
    <col min="1" max="1" width="8.5" style="480" customWidth="1"/>
    <col min="2" max="2" width="13.375" style="480" customWidth="1"/>
    <col min="3" max="16384" width="10.625" style="480"/>
  </cols>
  <sheetData>
    <row r="1" spans="1:13" ht="17.25" customHeight="1">
      <c r="A1" s="554" t="s">
        <v>156</v>
      </c>
      <c r="F1" s="201"/>
      <c r="G1" s="201"/>
      <c r="H1" s="201"/>
    </row>
    <row r="2" spans="1:13">
      <c r="A2" s="548"/>
    </row>
    <row r="3" spans="1:13" ht="17.25">
      <c r="A3" s="548"/>
      <c r="C3" s="201"/>
    </row>
    <row r="4" spans="1:13" ht="17.25">
      <c r="A4" s="548"/>
      <c r="J4" s="201"/>
      <c r="K4" s="201"/>
      <c r="L4" s="201"/>
      <c r="M4" s="201"/>
    </row>
    <row r="5" spans="1:13">
      <c r="A5" s="548"/>
    </row>
    <row r="6" spans="1:13">
      <c r="A6" s="548"/>
    </row>
    <row r="7" spans="1:13">
      <c r="A7" s="548"/>
    </row>
    <row r="8" spans="1:13">
      <c r="A8" s="548"/>
    </row>
    <row r="9" spans="1:13">
      <c r="A9" s="548"/>
    </row>
    <row r="10" spans="1:13">
      <c r="A10" s="548"/>
    </row>
    <row r="11" spans="1:13">
      <c r="A11" s="548"/>
    </row>
    <row r="12" spans="1:13">
      <c r="A12" s="548"/>
    </row>
    <row r="13" spans="1:13">
      <c r="A13" s="548"/>
    </row>
    <row r="14" spans="1:13">
      <c r="A14" s="548"/>
    </row>
    <row r="15" spans="1:13">
      <c r="A15" s="548"/>
    </row>
    <row r="16" spans="1:13">
      <c r="A16" s="548"/>
    </row>
    <row r="17" spans="1:15">
      <c r="A17" s="548"/>
    </row>
    <row r="18" spans="1:15">
      <c r="A18" s="548"/>
    </row>
    <row r="19" spans="1:15">
      <c r="A19" s="548"/>
    </row>
    <row r="20" spans="1:15">
      <c r="A20" s="548"/>
    </row>
    <row r="21" spans="1:15">
      <c r="A21" s="548"/>
    </row>
    <row r="22" spans="1:15">
      <c r="A22" s="548"/>
    </row>
    <row r="23" spans="1:15">
      <c r="A23" s="548"/>
    </row>
    <row r="24" spans="1:15">
      <c r="A24" s="548"/>
    </row>
    <row r="25" spans="1:15">
      <c r="A25" s="548"/>
    </row>
    <row r="26" spans="1:15">
      <c r="A26" s="548"/>
    </row>
    <row r="27" spans="1:15">
      <c r="A27" s="548"/>
    </row>
    <row r="28" spans="1:15">
      <c r="A28" s="548"/>
    </row>
    <row r="29" spans="1:15">
      <c r="A29" s="548"/>
      <c r="O29" s="477"/>
    </row>
    <row r="30" spans="1:15">
      <c r="A30" s="548"/>
    </row>
    <row r="31" spans="1:15">
      <c r="A31" s="548"/>
    </row>
    <row r="32" spans="1:15">
      <c r="A32" s="548"/>
    </row>
    <row r="33" spans="1:15">
      <c r="A33" s="548"/>
    </row>
    <row r="34" spans="1:15">
      <c r="A34" s="548"/>
    </row>
    <row r="35" spans="1:15" s="51" customFormat="1" ht="20.100000000000001" customHeight="1">
      <c r="A35" s="548"/>
      <c r="B35" s="507" t="s">
        <v>206</v>
      </c>
      <c r="C35" s="507" t="s">
        <v>133</v>
      </c>
      <c r="D35" s="507" t="s">
        <v>146</v>
      </c>
      <c r="E35" s="507" t="s">
        <v>155</v>
      </c>
      <c r="F35" s="507" t="s">
        <v>186</v>
      </c>
      <c r="G35" s="507" t="s">
        <v>187</v>
      </c>
      <c r="H35" s="508" t="s">
        <v>190</v>
      </c>
      <c r="I35" s="509" t="s">
        <v>193</v>
      </c>
      <c r="J35" s="509" t="s">
        <v>198</v>
      </c>
      <c r="K35" s="509" t="s">
        <v>205</v>
      </c>
      <c r="L35" s="509" t="s">
        <v>208</v>
      </c>
      <c r="M35" s="510" t="s">
        <v>230</v>
      </c>
      <c r="N35" s="56"/>
      <c r="O35" s="203"/>
    </row>
    <row r="36" spans="1:15" ht="25.5" customHeight="1">
      <c r="A36" s="548"/>
      <c r="B36" s="270" t="s">
        <v>131</v>
      </c>
      <c r="C36" s="383">
        <v>108.8</v>
      </c>
      <c r="D36" s="383">
        <v>101.6</v>
      </c>
      <c r="E36" s="383">
        <v>107.2</v>
      </c>
      <c r="F36" s="383">
        <v>105</v>
      </c>
      <c r="G36" s="383">
        <v>95.8</v>
      </c>
      <c r="H36" s="383">
        <v>99.5</v>
      </c>
      <c r="I36" s="383">
        <v>100.7</v>
      </c>
      <c r="J36" s="383">
        <v>106.9</v>
      </c>
      <c r="K36" s="383">
        <v>108.5</v>
      </c>
      <c r="L36" s="383">
        <v>114.8</v>
      </c>
      <c r="M36" s="383">
        <v>123.1</v>
      </c>
      <c r="N36" s="1"/>
      <c r="O36" s="1"/>
    </row>
    <row r="37" spans="1:15" ht="25.5" customHeight="1">
      <c r="A37" s="548"/>
      <c r="B37" s="269" t="s">
        <v>160</v>
      </c>
      <c r="C37" s="383">
        <v>218.3</v>
      </c>
      <c r="D37" s="383">
        <v>215.3</v>
      </c>
      <c r="E37" s="383">
        <v>214.8</v>
      </c>
      <c r="F37" s="383">
        <v>215</v>
      </c>
      <c r="G37" s="383">
        <v>220.5</v>
      </c>
      <c r="H37" s="383">
        <v>225.3</v>
      </c>
      <c r="I37" s="383">
        <v>226.3</v>
      </c>
      <c r="J37" s="383">
        <v>228.9</v>
      </c>
      <c r="K37" s="383">
        <v>231.8</v>
      </c>
      <c r="L37" s="383">
        <v>234.9</v>
      </c>
      <c r="M37" s="383">
        <v>239.6</v>
      </c>
      <c r="N37" s="1"/>
      <c r="O37" s="1"/>
    </row>
    <row r="38" spans="1:15" ht="24.75" customHeight="1">
      <c r="A38" s="548"/>
      <c r="B38" s="243" t="s">
        <v>159</v>
      </c>
      <c r="C38" s="383">
        <v>176</v>
      </c>
      <c r="D38" s="383">
        <v>174</v>
      </c>
      <c r="E38" s="383">
        <v>174</v>
      </c>
      <c r="F38" s="383">
        <v>174</v>
      </c>
      <c r="G38" s="383">
        <v>173</v>
      </c>
      <c r="H38" s="383">
        <v>171</v>
      </c>
      <c r="I38" s="383">
        <v>171</v>
      </c>
      <c r="J38" s="383">
        <v>171</v>
      </c>
      <c r="K38" s="383">
        <v>171</v>
      </c>
      <c r="L38" s="383">
        <v>170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M26" sqref="M26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0" t="s">
        <v>231</v>
      </c>
      <c r="C1" s="560"/>
      <c r="D1" s="560"/>
      <c r="E1" s="560"/>
      <c r="F1" s="560"/>
      <c r="G1" s="561" t="s">
        <v>157</v>
      </c>
      <c r="H1" s="561"/>
      <c r="I1" s="561"/>
      <c r="J1" s="312" t="s">
        <v>134</v>
      </c>
      <c r="K1" s="5"/>
      <c r="M1" s="5" t="s">
        <v>200</v>
      </c>
    </row>
    <row r="2" spans="1:15">
      <c r="A2" s="309"/>
      <c r="B2" s="560"/>
      <c r="C2" s="560"/>
      <c r="D2" s="560"/>
      <c r="E2" s="560"/>
      <c r="F2" s="560"/>
      <c r="G2" s="561"/>
      <c r="H2" s="561"/>
      <c r="I2" s="561"/>
      <c r="J2" s="279">
        <v>208141</v>
      </c>
      <c r="K2" s="7" t="s">
        <v>136</v>
      </c>
      <c r="L2" s="279">
        <f t="shared" ref="L2:L7" si="0">SUM(J2)</f>
        <v>208141</v>
      </c>
      <c r="M2" s="469">
        <v>155955</v>
      </c>
    </row>
    <row r="3" spans="1:15">
      <c r="J3" s="279">
        <v>404990</v>
      </c>
      <c r="K3" s="5" t="s">
        <v>137</v>
      </c>
      <c r="L3" s="279">
        <f t="shared" si="0"/>
        <v>404990</v>
      </c>
      <c r="M3" s="469">
        <v>265110</v>
      </c>
    </row>
    <row r="4" spans="1:15">
      <c r="J4" s="279">
        <v>488222</v>
      </c>
      <c r="K4" s="5" t="s">
        <v>125</v>
      </c>
      <c r="L4" s="279">
        <f t="shared" si="0"/>
        <v>488222</v>
      </c>
      <c r="M4" s="469">
        <v>309841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69">
        <v>53193</v>
      </c>
    </row>
    <row r="6" spans="1:15">
      <c r="J6" s="279">
        <v>414074</v>
      </c>
      <c r="K6" s="5" t="s">
        <v>123</v>
      </c>
      <c r="L6" s="279">
        <f t="shared" si="0"/>
        <v>414074</v>
      </c>
      <c r="M6" s="469">
        <v>322690</v>
      </c>
    </row>
    <row r="7" spans="1:15">
      <c r="J7" s="279">
        <v>795372</v>
      </c>
      <c r="K7" s="5" t="s">
        <v>126</v>
      </c>
      <c r="L7" s="279">
        <f t="shared" si="0"/>
        <v>795372</v>
      </c>
      <c r="M7" s="469">
        <v>525405</v>
      </c>
    </row>
    <row r="8" spans="1:15">
      <c r="J8" s="279">
        <f>SUM(J2:J7)</f>
        <v>2396087</v>
      </c>
      <c r="K8" s="5" t="s">
        <v>112</v>
      </c>
      <c r="L8" s="60">
        <f>SUM(L2:L7)</f>
        <v>2396087</v>
      </c>
      <c r="M8" s="469">
        <f>SUM(M2:M7)</f>
        <v>1632194</v>
      </c>
    </row>
    <row r="10" spans="1:15">
      <c r="K10" s="5"/>
      <c r="L10" s="5" t="s">
        <v>200</v>
      </c>
      <c r="M10" s="5" t="s">
        <v>138</v>
      </c>
      <c r="N10" s="5"/>
      <c r="O10" s="5" t="s">
        <v>158</v>
      </c>
    </row>
    <row r="11" spans="1:15">
      <c r="K11" s="7" t="s">
        <v>136</v>
      </c>
      <c r="L11" s="279">
        <f>SUM(M2)</f>
        <v>155955</v>
      </c>
      <c r="M11" s="279">
        <f t="shared" ref="M11:M17" si="1">SUM(N11-L11)</f>
        <v>52186</v>
      </c>
      <c r="N11" s="279">
        <f t="shared" ref="N11:N17" si="2">SUM(L2)</f>
        <v>208141</v>
      </c>
      <c r="O11" s="470">
        <f>SUM(L11/N11)</f>
        <v>0.7492757313551871</v>
      </c>
    </row>
    <row r="12" spans="1:15">
      <c r="K12" s="5" t="s">
        <v>137</v>
      </c>
      <c r="L12" s="279">
        <f t="shared" ref="L12:L17" si="3">SUM(M3)</f>
        <v>265110</v>
      </c>
      <c r="M12" s="279">
        <f t="shared" si="1"/>
        <v>139880</v>
      </c>
      <c r="N12" s="279">
        <f t="shared" si="2"/>
        <v>404990</v>
      </c>
      <c r="O12" s="470">
        <f t="shared" ref="O12:O17" si="4">SUM(L12/N12)</f>
        <v>0.65460875577174749</v>
      </c>
    </row>
    <row r="13" spans="1:15">
      <c r="K13" s="5" t="s">
        <v>125</v>
      </c>
      <c r="L13" s="279">
        <f t="shared" si="3"/>
        <v>309841</v>
      </c>
      <c r="M13" s="279">
        <f t="shared" si="1"/>
        <v>178381</v>
      </c>
      <c r="N13" s="279">
        <f t="shared" si="2"/>
        <v>488222</v>
      </c>
      <c r="O13" s="470">
        <f t="shared" si="4"/>
        <v>0.63463137670977543</v>
      </c>
    </row>
    <row r="14" spans="1:15">
      <c r="K14" s="5" t="s">
        <v>105</v>
      </c>
      <c r="L14" s="279">
        <f t="shared" si="3"/>
        <v>53193</v>
      </c>
      <c r="M14" s="279">
        <f t="shared" si="1"/>
        <v>32095</v>
      </c>
      <c r="N14" s="279">
        <f t="shared" si="2"/>
        <v>85288</v>
      </c>
      <c r="O14" s="470">
        <f t="shared" si="4"/>
        <v>0.62368680236375573</v>
      </c>
    </row>
    <row r="15" spans="1:15">
      <c r="K15" s="5" t="s">
        <v>123</v>
      </c>
      <c r="L15" s="279">
        <f t="shared" si="3"/>
        <v>322690</v>
      </c>
      <c r="M15" s="279">
        <f t="shared" si="1"/>
        <v>91384</v>
      </c>
      <c r="N15" s="279">
        <f t="shared" si="2"/>
        <v>414074</v>
      </c>
      <c r="O15" s="470">
        <f t="shared" si="4"/>
        <v>0.77930514835512488</v>
      </c>
    </row>
    <row r="16" spans="1:15">
      <c r="K16" s="5" t="s">
        <v>126</v>
      </c>
      <c r="L16" s="279">
        <f t="shared" si="3"/>
        <v>525405</v>
      </c>
      <c r="M16" s="279">
        <f t="shared" si="1"/>
        <v>269967</v>
      </c>
      <c r="N16" s="279">
        <f t="shared" si="2"/>
        <v>795372</v>
      </c>
      <c r="O16" s="470">
        <f t="shared" si="4"/>
        <v>0.66057769194791871</v>
      </c>
    </row>
    <row r="17" spans="11:15">
      <c r="K17" s="5" t="s">
        <v>112</v>
      </c>
      <c r="L17" s="279">
        <f t="shared" si="3"/>
        <v>1632194</v>
      </c>
      <c r="M17" s="279">
        <f t="shared" si="1"/>
        <v>763893</v>
      </c>
      <c r="N17" s="279">
        <f t="shared" si="2"/>
        <v>2396087</v>
      </c>
      <c r="O17" s="470">
        <f t="shared" si="4"/>
        <v>0.6811914592416719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139</v>
      </c>
      <c r="B56" s="44"/>
      <c r="C56" s="562" t="s">
        <v>134</v>
      </c>
      <c r="D56" s="563"/>
      <c r="E56" s="562" t="s">
        <v>135</v>
      </c>
      <c r="F56" s="563"/>
      <c r="G56" s="566" t="s">
        <v>140</v>
      </c>
      <c r="H56" s="562" t="s">
        <v>141</v>
      </c>
      <c r="I56" s="563"/>
    </row>
    <row r="57" spans="1:11" ht="14.25">
      <c r="A57" s="45" t="s">
        <v>142</v>
      </c>
      <c r="B57" s="46"/>
      <c r="C57" s="564"/>
      <c r="D57" s="565"/>
      <c r="E57" s="564"/>
      <c r="F57" s="565"/>
      <c r="G57" s="567"/>
      <c r="H57" s="564"/>
      <c r="I57" s="565"/>
    </row>
    <row r="58" spans="1:11" ht="19.5" customHeight="1">
      <c r="A58" s="50" t="s">
        <v>143</v>
      </c>
      <c r="B58" s="47"/>
      <c r="C58" s="557" t="s">
        <v>192</v>
      </c>
      <c r="D58" s="556"/>
      <c r="E58" s="558" t="s">
        <v>228</v>
      </c>
      <c r="F58" s="556"/>
      <c r="G58" s="116">
        <v>15.4</v>
      </c>
      <c r="H58" s="48"/>
      <c r="I58" s="49"/>
    </row>
    <row r="59" spans="1:11" ht="19.5" customHeight="1">
      <c r="A59" s="50" t="s">
        <v>144</v>
      </c>
      <c r="B59" s="47"/>
      <c r="C59" s="555" t="s">
        <v>189</v>
      </c>
      <c r="D59" s="556"/>
      <c r="E59" s="558" t="s">
        <v>232</v>
      </c>
      <c r="F59" s="556"/>
      <c r="G59" s="122">
        <v>28.6</v>
      </c>
      <c r="H59" s="48"/>
      <c r="I59" s="49"/>
    </row>
    <row r="60" spans="1:11" ht="20.100000000000001" customHeight="1">
      <c r="A60" s="50" t="s">
        <v>145</v>
      </c>
      <c r="B60" s="47"/>
      <c r="C60" s="558" t="s">
        <v>221</v>
      </c>
      <c r="D60" s="559"/>
      <c r="E60" s="555" t="s">
        <v>233</v>
      </c>
      <c r="F60" s="556"/>
      <c r="G60" s="116">
        <v>73.2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R87" sqref="R87"/>
    </sheetView>
  </sheetViews>
  <sheetFormatPr defaultColWidth="4.75" defaultRowHeight="9.9499999999999993" customHeight="1"/>
  <cols>
    <col min="1" max="1" width="7.625" style="481" customWidth="1"/>
    <col min="2" max="10" width="6.125" style="481" customWidth="1"/>
    <col min="11" max="11" width="6.125" style="1" customWidth="1"/>
    <col min="12" max="13" width="6.125" style="481" customWidth="1"/>
    <col min="14" max="14" width="7.625" style="481" customWidth="1"/>
    <col min="15" max="15" width="7.5" style="481" customWidth="1"/>
    <col min="16" max="34" width="7.625" style="481" customWidth="1"/>
    <col min="35" max="41" width="9.625" style="481" customWidth="1"/>
    <col min="42" max="16384" width="4.75" style="481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151</v>
      </c>
      <c r="O25" s="209" t="s">
        <v>150</v>
      </c>
      <c r="AI25" s="481"/>
    </row>
    <row r="26" spans="1:35" ht="9.9499999999999993" customHeight="1">
      <c r="A26" s="10" t="s">
        <v>193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19">
        <v>65</v>
      </c>
      <c r="N26" s="420">
        <f>SUM(B26:M26)</f>
        <v>778</v>
      </c>
      <c r="O26" s="208">
        <v>98</v>
      </c>
    </row>
    <row r="27" spans="1:35" ht="9.9499999999999993" customHeight="1">
      <c r="A27" s="10" t="s">
        <v>198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19">
        <v>68.3</v>
      </c>
      <c r="N27" s="420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205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19">
        <v>75.400000000000006</v>
      </c>
      <c r="N28" s="420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208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19">
        <v>74.400000000000006</v>
      </c>
      <c r="N29" s="420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217</v>
      </c>
      <c r="B30" s="206">
        <v>74.599999999999994</v>
      </c>
      <c r="C30" s="206">
        <v>75.400000000000006</v>
      </c>
      <c r="D30" s="208">
        <v>81.099999999999994</v>
      </c>
      <c r="E30" s="206">
        <v>81.599999999999994</v>
      </c>
      <c r="F30" s="206">
        <v>80.7</v>
      </c>
      <c r="G30" s="206">
        <v>79.400000000000006</v>
      </c>
      <c r="H30" s="208">
        <v>87.2</v>
      </c>
      <c r="I30" s="206">
        <v>72.599999999999994</v>
      </c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152</v>
      </c>
      <c r="O55" s="209" t="s">
        <v>150</v>
      </c>
    </row>
    <row r="56" spans="1:27" ht="9.9499999999999993" customHeight="1">
      <c r="A56" s="10" t="s">
        <v>193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198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205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208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217</v>
      </c>
      <c r="B60" s="206">
        <v>119.6</v>
      </c>
      <c r="C60" s="206">
        <v>123</v>
      </c>
      <c r="D60" s="206">
        <v>124.9</v>
      </c>
      <c r="E60" s="206">
        <v>120.4</v>
      </c>
      <c r="F60" s="206">
        <v>122.8</v>
      </c>
      <c r="G60" s="206">
        <v>122.8</v>
      </c>
      <c r="H60" s="206">
        <v>126.5</v>
      </c>
      <c r="I60" s="206">
        <v>124.6</v>
      </c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152</v>
      </c>
      <c r="O85" s="209" t="s">
        <v>150</v>
      </c>
    </row>
    <row r="86" spans="1:25" ht="9.9499999999999993" customHeight="1">
      <c r="A86" s="10" t="s">
        <v>193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198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205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208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06">
        <v>62.7</v>
      </c>
      <c r="C90" s="206">
        <v>60.7</v>
      </c>
      <c r="D90" s="206">
        <v>64.7</v>
      </c>
      <c r="E90" s="206">
        <v>68.3</v>
      </c>
      <c r="F90" s="206">
        <v>65.3</v>
      </c>
      <c r="G90" s="206">
        <v>64.7</v>
      </c>
      <c r="H90" s="206">
        <v>68.400000000000006</v>
      </c>
      <c r="I90" s="206">
        <v>58.6</v>
      </c>
      <c r="J90" s="207"/>
      <c r="K90" s="206"/>
      <c r="L90" s="206"/>
      <c r="M90" s="207"/>
      <c r="N90" s="288">
        <f>SUM(B90:M90)/12</f>
        <v>42.783333333333339</v>
      </c>
      <c r="O90" s="208">
        <f>SUM(N90/N89)*100</f>
        <v>65.168824574765168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L40" sqref="L4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68" t="s">
        <v>234</v>
      </c>
      <c r="B1" s="569"/>
      <c r="C1" s="569"/>
      <c r="D1" s="569"/>
      <c r="E1" s="569"/>
      <c r="F1" s="569"/>
      <c r="G1" s="569"/>
      <c r="M1" s="20"/>
      <c r="N1" s="457" t="s">
        <v>222</v>
      </c>
      <c r="O1" s="155"/>
      <c r="P1" s="58"/>
      <c r="Q1" s="385" t="s">
        <v>208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17">
        <v>104974</v>
      </c>
      <c r="K3" s="272">
        <v>1</v>
      </c>
      <c r="L3" s="5">
        <f>SUM(H3)</f>
        <v>26</v>
      </c>
      <c r="M3" s="224" t="s">
        <v>32</v>
      </c>
      <c r="N3" s="17">
        <f>SUM(J3)</f>
        <v>104974</v>
      </c>
      <c r="O3" s="5">
        <f>SUM(H3)</f>
        <v>26</v>
      </c>
      <c r="P3" s="224" t="s">
        <v>32</v>
      </c>
      <c r="Q3" s="273">
        <v>108741</v>
      </c>
    </row>
    <row r="4" spans="1:19" ht="13.5" customHeight="1">
      <c r="H4" s="119">
        <v>33</v>
      </c>
      <c r="I4" s="224" t="s">
        <v>0</v>
      </c>
      <c r="J4" s="17">
        <v>95113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95113</v>
      </c>
      <c r="O4" s="5">
        <f t="shared" ref="O4:O12" si="2">SUM(H4)</f>
        <v>33</v>
      </c>
      <c r="P4" s="224" t="s">
        <v>0</v>
      </c>
      <c r="Q4" s="125">
        <v>115756</v>
      </c>
    </row>
    <row r="5" spans="1:19" ht="13.5" customHeight="1">
      <c r="H5" s="119">
        <v>36</v>
      </c>
      <c r="I5" s="225" t="s">
        <v>5</v>
      </c>
      <c r="J5" s="17">
        <v>88406</v>
      </c>
      <c r="K5" s="272">
        <v>3</v>
      </c>
      <c r="L5" s="5">
        <f t="shared" si="0"/>
        <v>36</v>
      </c>
      <c r="M5" s="225" t="s">
        <v>5</v>
      </c>
      <c r="N5" s="17">
        <f t="shared" si="1"/>
        <v>88406</v>
      </c>
      <c r="O5" s="5">
        <f t="shared" si="2"/>
        <v>36</v>
      </c>
      <c r="P5" s="225" t="s">
        <v>5</v>
      </c>
      <c r="Q5" s="125">
        <v>36230</v>
      </c>
      <c r="S5" s="58"/>
    </row>
    <row r="6" spans="1:19" ht="13.5" customHeight="1">
      <c r="H6" s="119">
        <v>16</v>
      </c>
      <c r="I6" s="224" t="s">
        <v>3</v>
      </c>
      <c r="J6" s="303">
        <v>61689</v>
      </c>
      <c r="K6" s="272">
        <v>4</v>
      </c>
      <c r="L6" s="5">
        <f t="shared" si="0"/>
        <v>16</v>
      </c>
      <c r="M6" s="224" t="s">
        <v>3</v>
      </c>
      <c r="N6" s="17">
        <f t="shared" si="1"/>
        <v>61689</v>
      </c>
      <c r="O6" s="5">
        <f t="shared" si="2"/>
        <v>16</v>
      </c>
      <c r="P6" s="224" t="s">
        <v>3</v>
      </c>
      <c r="Q6" s="125">
        <v>66025</v>
      </c>
    </row>
    <row r="7" spans="1:19" ht="13.5" customHeight="1">
      <c r="H7" s="119">
        <v>17</v>
      </c>
      <c r="I7" s="224" t="s">
        <v>23</v>
      </c>
      <c r="J7" s="303">
        <v>47280</v>
      </c>
      <c r="K7" s="272">
        <v>5</v>
      </c>
      <c r="L7" s="5">
        <f t="shared" si="0"/>
        <v>17</v>
      </c>
      <c r="M7" s="224" t="s">
        <v>23</v>
      </c>
      <c r="N7" s="17">
        <f t="shared" si="1"/>
        <v>47280</v>
      </c>
      <c r="O7" s="5">
        <f t="shared" si="2"/>
        <v>17</v>
      </c>
      <c r="P7" s="224" t="s">
        <v>23</v>
      </c>
      <c r="Q7" s="125">
        <v>42303</v>
      </c>
    </row>
    <row r="8" spans="1:19" ht="13.5" customHeight="1">
      <c r="G8" s="525"/>
      <c r="H8" s="119">
        <v>34</v>
      </c>
      <c r="I8" s="224" t="s">
        <v>1</v>
      </c>
      <c r="J8" s="303">
        <v>47135</v>
      </c>
      <c r="K8" s="272">
        <v>6</v>
      </c>
      <c r="L8" s="5">
        <f t="shared" si="0"/>
        <v>34</v>
      </c>
      <c r="M8" s="224" t="s">
        <v>1</v>
      </c>
      <c r="N8" s="17">
        <f t="shared" si="1"/>
        <v>47135</v>
      </c>
      <c r="O8" s="5">
        <f t="shared" si="2"/>
        <v>34</v>
      </c>
      <c r="P8" s="224" t="s">
        <v>1</v>
      </c>
      <c r="Q8" s="125">
        <v>68151</v>
      </c>
    </row>
    <row r="9" spans="1:19" ht="13.5" customHeight="1">
      <c r="H9" s="538">
        <v>40</v>
      </c>
      <c r="I9" s="305" t="s">
        <v>2</v>
      </c>
      <c r="J9" s="17">
        <v>45009</v>
      </c>
      <c r="K9" s="272">
        <v>7</v>
      </c>
      <c r="L9" s="5">
        <f t="shared" si="0"/>
        <v>40</v>
      </c>
      <c r="M9" s="305" t="s">
        <v>2</v>
      </c>
      <c r="N9" s="17">
        <f t="shared" si="1"/>
        <v>45009</v>
      </c>
      <c r="O9" s="5">
        <f t="shared" si="2"/>
        <v>40</v>
      </c>
      <c r="P9" s="305" t="s">
        <v>2</v>
      </c>
      <c r="Q9" s="125">
        <v>49618</v>
      </c>
    </row>
    <row r="10" spans="1:19" ht="13.5" customHeight="1">
      <c r="G10" s="525"/>
      <c r="H10" s="119">
        <v>13</v>
      </c>
      <c r="I10" s="224" t="s">
        <v>7</v>
      </c>
      <c r="J10" s="17">
        <v>29998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29998</v>
      </c>
      <c r="O10" s="5">
        <f t="shared" si="2"/>
        <v>13</v>
      </c>
      <c r="P10" s="224" t="s">
        <v>7</v>
      </c>
      <c r="Q10" s="125">
        <v>33053</v>
      </c>
    </row>
    <row r="11" spans="1:19" ht="13.5" customHeight="1">
      <c r="H11" s="194">
        <v>24</v>
      </c>
      <c r="I11" s="227" t="s">
        <v>30</v>
      </c>
      <c r="J11" s="17">
        <v>28873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28873</v>
      </c>
      <c r="O11" s="5">
        <f t="shared" si="2"/>
        <v>24</v>
      </c>
      <c r="P11" s="227" t="s">
        <v>30</v>
      </c>
      <c r="Q11" s="125">
        <v>28347</v>
      </c>
    </row>
    <row r="12" spans="1:19" ht="13.5" customHeight="1" thickBot="1">
      <c r="H12" s="376">
        <v>38</v>
      </c>
      <c r="I12" s="463" t="s">
        <v>40</v>
      </c>
      <c r="J12" s="539">
        <v>27627</v>
      </c>
      <c r="K12" s="271">
        <v>10</v>
      </c>
      <c r="L12" s="5">
        <f t="shared" si="0"/>
        <v>38</v>
      </c>
      <c r="M12" s="463" t="s">
        <v>40</v>
      </c>
      <c r="N12" s="160">
        <f t="shared" si="1"/>
        <v>27627</v>
      </c>
      <c r="O12" s="18">
        <f t="shared" si="2"/>
        <v>38</v>
      </c>
      <c r="P12" s="463" t="s">
        <v>40</v>
      </c>
      <c r="Q12" s="274">
        <v>28000</v>
      </c>
    </row>
    <row r="13" spans="1:19" ht="13.5" customHeight="1" thickTop="1" thickBot="1">
      <c r="H13" s="168">
        <v>25</v>
      </c>
      <c r="I13" s="246" t="s">
        <v>31</v>
      </c>
      <c r="J13" s="540">
        <v>23947</v>
      </c>
      <c r="K13" s="147"/>
      <c r="L13" s="113"/>
      <c r="M13" s="228"/>
      <c r="N13" s="465">
        <f>SUM(J43)</f>
        <v>726197</v>
      </c>
      <c r="O13" s="5"/>
      <c r="P13" s="375" t="s">
        <v>184</v>
      </c>
      <c r="Q13" s="276">
        <v>747637</v>
      </c>
    </row>
    <row r="14" spans="1:19" ht="13.5" customHeight="1">
      <c r="B14" s="24"/>
      <c r="G14" s="1"/>
      <c r="H14" s="119">
        <v>3</v>
      </c>
      <c r="I14" s="224" t="s">
        <v>12</v>
      </c>
      <c r="J14" s="126">
        <v>23903</v>
      </c>
      <c r="K14" s="147"/>
      <c r="L14" s="31"/>
      <c r="N14" t="s">
        <v>67</v>
      </c>
      <c r="O14"/>
    </row>
    <row r="15" spans="1:19" ht="13.5" customHeight="1">
      <c r="H15" s="119">
        <v>31</v>
      </c>
      <c r="I15" s="224" t="s">
        <v>127</v>
      </c>
      <c r="J15" s="17">
        <v>15287</v>
      </c>
      <c r="K15" s="147"/>
      <c r="L15" s="31"/>
      <c r="M15" s="1" t="s">
        <v>223</v>
      </c>
      <c r="N15" s="19"/>
      <c r="O15"/>
      <c r="P15" s="457" t="s">
        <v>224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13432</v>
      </c>
      <c r="K16" s="147"/>
      <c r="L16" s="5">
        <f>SUM(L3)</f>
        <v>26</v>
      </c>
      <c r="M16" s="17">
        <f>SUM(N3)</f>
        <v>104974</v>
      </c>
      <c r="N16" s="224" t="s">
        <v>32</v>
      </c>
      <c r="O16" s="5">
        <f>SUM(O3)</f>
        <v>26</v>
      </c>
      <c r="P16" s="17">
        <f>SUM(M16)</f>
        <v>104974</v>
      </c>
      <c r="Q16" s="380">
        <v>111807</v>
      </c>
      <c r="R16" s="114"/>
    </row>
    <row r="17" spans="2:20" ht="13.5" customHeight="1">
      <c r="B17" s="1"/>
      <c r="C17" s="19"/>
      <c r="D17" s="1"/>
      <c r="E17" s="22"/>
      <c r="F17" s="1"/>
      <c r="H17" s="119">
        <v>11</v>
      </c>
      <c r="I17" s="224" t="s">
        <v>19</v>
      </c>
      <c r="J17" s="17">
        <v>9872</v>
      </c>
      <c r="K17" s="147"/>
      <c r="L17" s="5">
        <f t="shared" ref="L17:L25" si="3">SUM(L4)</f>
        <v>33</v>
      </c>
      <c r="M17" s="17">
        <f t="shared" ref="M17:M25" si="4">SUM(N4)</f>
        <v>95113</v>
      </c>
      <c r="N17" s="224" t="s">
        <v>0</v>
      </c>
      <c r="O17" s="5">
        <f t="shared" ref="O17:O25" si="5">SUM(O4)</f>
        <v>33</v>
      </c>
      <c r="P17" s="17">
        <f t="shared" ref="P17:P25" si="6">SUM(M17)</f>
        <v>95113</v>
      </c>
      <c r="Q17" s="381">
        <v>118841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2</v>
      </c>
      <c r="I18" s="224" t="s">
        <v>6</v>
      </c>
      <c r="J18" s="193">
        <v>9407</v>
      </c>
      <c r="K18" s="147"/>
      <c r="L18" s="5">
        <f t="shared" si="3"/>
        <v>36</v>
      </c>
      <c r="M18" s="17">
        <f t="shared" si="4"/>
        <v>88406</v>
      </c>
      <c r="N18" s="225" t="s">
        <v>5</v>
      </c>
      <c r="O18" s="5">
        <f t="shared" si="5"/>
        <v>36</v>
      </c>
      <c r="P18" s="17">
        <f t="shared" si="6"/>
        <v>88406</v>
      </c>
      <c r="Q18" s="381">
        <v>99163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5"/>
      <c r="H19" s="119">
        <v>15</v>
      </c>
      <c r="I19" s="224" t="s">
        <v>22</v>
      </c>
      <c r="J19" s="17">
        <v>8745</v>
      </c>
      <c r="L19" s="5">
        <f t="shared" si="3"/>
        <v>16</v>
      </c>
      <c r="M19" s="17">
        <f t="shared" si="4"/>
        <v>61689</v>
      </c>
      <c r="N19" s="224" t="s">
        <v>3</v>
      </c>
      <c r="O19" s="5">
        <f t="shared" si="5"/>
        <v>16</v>
      </c>
      <c r="P19" s="17">
        <f t="shared" si="6"/>
        <v>61689</v>
      </c>
      <c r="Q19" s="381">
        <v>83766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37</v>
      </c>
      <c r="I20" s="224" t="s">
        <v>39</v>
      </c>
      <c r="J20" s="126">
        <v>8532</v>
      </c>
      <c r="L20" s="5">
        <f t="shared" si="3"/>
        <v>17</v>
      </c>
      <c r="M20" s="17">
        <f t="shared" si="4"/>
        <v>47280</v>
      </c>
      <c r="N20" s="224" t="s">
        <v>23</v>
      </c>
      <c r="O20" s="5">
        <f t="shared" si="5"/>
        <v>17</v>
      </c>
      <c r="P20" s="17">
        <f t="shared" si="6"/>
        <v>47280</v>
      </c>
      <c r="Q20" s="381">
        <v>54952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9</v>
      </c>
      <c r="I21" s="458" t="s">
        <v>203</v>
      </c>
      <c r="J21" s="17">
        <v>7664</v>
      </c>
      <c r="L21" s="5">
        <f t="shared" si="3"/>
        <v>34</v>
      </c>
      <c r="M21" s="17">
        <f t="shared" si="4"/>
        <v>47135</v>
      </c>
      <c r="N21" s="224" t="s">
        <v>1</v>
      </c>
      <c r="O21" s="5">
        <f t="shared" si="5"/>
        <v>34</v>
      </c>
      <c r="P21" s="17">
        <f t="shared" si="6"/>
        <v>47135</v>
      </c>
      <c r="Q21" s="381">
        <v>60930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21</v>
      </c>
      <c r="I22" s="458" t="s">
        <v>195</v>
      </c>
      <c r="J22" s="17">
        <v>6968</v>
      </c>
      <c r="K22" s="19"/>
      <c r="L22" s="5">
        <f t="shared" si="3"/>
        <v>40</v>
      </c>
      <c r="M22" s="17">
        <f t="shared" si="4"/>
        <v>45009</v>
      </c>
      <c r="N22" s="305" t="s">
        <v>2</v>
      </c>
      <c r="O22" s="5">
        <f t="shared" si="5"/>
        <v>40</v>
      </c>
      <c r="P22" s="17">
        <f t="shared" si="6"/>
        <v>45009</v>
      </c>
      <c r="Q22" s="381">
        <v>58340</v>
      </c>
      <c r="R22" s="114"/>
    </row>
    <row r="23" spans="2:20" ht="13.5" customHeight="1">
      <c r="B23" s="23"/>
      <c r="C23" s="19"/>
      <c r="D23" s="1"/>
      <c r="E23" s="22"/>
      <c r="F23" s="1"/>
      <c r="H23" s="119">
        <v>1</v>
      </c>
      <c r="I23" s="224" t="s">
        <v>4</v>
      </c>
      <c r="J23" s="303">
        <v>3951</v>
      </c>
      <c r="K23" s="19"/>
      <c r="L23" s="5">
        <f t="shared" si="3"/>
        <v>13</v>
      </c>
      <c r="M23" s="17">
        <f t="shared" si="4"/>
        <v>29998</v>
      </c>
      <c r="N23" s="224" t="s">
        <v>7</v>
      </c>
      <c r="O23" s="5">
        <f t="shared" si="5"/>
        <v>13</v>
      </c>
      <c r="P23" s="17">
        <f t="shared" si="6"/>
        <v>29998</v>
      </c>
      <c r="Q23" s="381">
        <v>43618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39</v>
      </c>
      <c r="I24" s="224" t="s">
        <v>41</v>
      </c>
      <c r="J24" s="17">
        <v>2470</v>
      </c>
      <c r="K24" s="19"/>
      <c r="L24" s="5">
        <f t="shared" si="3"/>
        <v>24</v>
      </c>
      <c r="M24" s="17">
        <f t="shared" si="4"/>
        <v>28873</v>
      </c>
      <c r="N24" s="227" t="s">
        <v>30</v>
      </c>
      <c r="O24" s="5">
        <f t="shared" si="5"/>
        <v>24</v>
      </c>
      <c r="P24" s="17">
        <f t="shared" si="6"/>
        <v>28873</v>
      </c>
      <c r="Q24" s="381">
        <v>35033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27</v>
      </c>
      <c r="I25" s="224" t="s">
        <v>33</v>
      </c>
      <c r="J25" s="17">
        <v>2462</v>
      </c>
      <c r="K25" s="19"/>
      <c r="L25" s="18">
        <f t="shared" si="3"/>
        <v>38</v>
      </c>
      <c r="M25" s="160">
        <f t="shared" si="4"/>
        <v>27627</v>
      </c>
      <c r="N25" s="463" t="s">
        <v>40</v>
      </c>
      <c r="O25" s="18">
        <f t="shared" si="5"/>
        <v>38</v>
      </c>
      <c r="P25" s="160">
        <f t="shared" si="6"/>
        <v>27627</v>
      </c>
      <c r="Q25" s="382">
        <v>31660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4" t="s">
        <v>35</v>
      </c>
      <c r="J26" s="17">
        <v>2411</v>
      </c>
      <c r="K26" s="19"/>
      <c r="L26" s="161"/>
      <c r="M26" s="226">
        <f>SUM(J43-(M16+M17+M18+M19+M20+M21+M22+M23+M24+M25))</f>
        <v>150093</v>
      </c>
      <c r="N26" s="304" t="s">
        <v>47</v>
      </c>
      <c r="O26" s="162"/>
      <c r="P26" s="226">
        <f>SUM(M26)</f>
        <v>150093</v>
      </c>
      <c r="Q26" s="226"/>
      <c r="R26" s="247">
        <v>871586</v>
      </c>
      <c r="T26" s="33"/>
    </row>
    <row r="27" spans="2:20" ht="13.5" customHeight="1">
      <c r="H27" s="119">
        <v>22</v>
      </c>
      <c r="I27" s="224" t="s">
        <v>28</v>
      </c>
      <c r="J27" s="17">
        <v>2177</v>
      </c>
      <c r="K27" s="19"/>
      <c r="M27" s="58" t="s">
        <v>209</v>
      </c>
      <c r="N27" s="58"/>
      <c r="O27" s="155"/>
      <c r="P27" s="156" t="s">
        <v>210</v>
      </c>
    </row>
    <row r="28" spans="2:20" ht="13.5" customHeight="1">
      <c r="G28" s="21"/>
      <c r="H28" s="119">
        <v>12</v>
      </c>
      <c r="I28" s="224" t="s">
        <v>20</v>
      </c>
      <c r="J28" s="303">
        <v>1985</v>
      </c>
      <c r="K28" s="19"/>
      <c r="M28" s="125">
        <f t="shared" ref="M28:M37" si="7">SUM(Q3)</f>
        <v>108741</v>
      </c>
      <c r="N28" s="224" t="s">
        <v>32</v>
      </c>
      <c r="O28" s="5">
        <f>SUM(L3)</f>
        <v>26</v>
      </c>
      <c r="P28" s="125">
        <f t="shared" ref="P28:P37" si="8">SUM(Q3)</f>
        <v>108741</v>
      </c>
    </row>
    <row r="29" spans="2:20" ht="13.5" customHeight="1">
      <c r="H29" s="119">
        <v>18</v>
      </c>
      <c r="I29" s="224" t="s">
        <v>24</v>
      </c>
      <c r="J29" s="193">
        <v>1891</v>
      </c>
      <c r="K29" s="19"/>
      <c r="M29" s="125">
        <f t="shared" si="7"/>
        <v>115756</v>
      </c>
      <c r="N29" s="224" t="s">
        <v>0</v>
      </c>
      <c r="O29" s="5">
        <f t="shared" ref="O29:O37" si="9">SUM(L4)</f>
        <v>33</v>
      </c>
      <c r="P29" s="125">
        <f t="shared" si="8"/>
        <v>115756</v>
      </c>
    </row>
    <row r="30" spans="2:20" ht="13.5" customHeight="1">
      <c r="H30" s="119">
        <v>29</v>
      </c>
      <c r="I30" s="224" t="s">
        <v>117</v>
      </c>
      <c r="J30" s="17">
        <v>1559</v>
      </c>
      <c r="K30" s="19"/>
      <c r="M30" s="125">
        <f t="shared" si="7"/>
        <v>36230</v>
      </c>
      <c r="N30" s="225" t="s">
        <v>5</v>
      </c>
      <c r="O30" s="5">
        <f t="shared" si="9"/>
        <v>36</v>
      </c>
      <c r="P30" s="125">
        <f t="shared" si="8"/>
        <v>36230</v>
      </c>
    </row>
    <row r="31" spans="2:20" ht="13.5" customHeight="1">
      <c r="H31" s="119">
        <v>35</v>
      </c>
      <c r="I31" s="224" t="s">
        <v>38</v>
      </c>
      <c r="J31" s="17">
        <v>1206</v>
      </c>
      <c r="K31" s="19"/>
      <c r="M31" s="125">
        <f t="shared" si="7"/>
        <v>66025</v>
      </c>
      <c r="N31" s="224" t="s">
        <v>3</v>
      </c>
      <c r="O31" s="5">
        <f t="shared" si="9"/>
        <v>16</v>
      </c>
      <c r="P31" s="125">
        <f t="shared" si="8"/>
        <v>66025</v>
      </c>
    </row>
    <row r="32" spans="2:20" ht="13.5" customHeight="1">
      <c r="H32" s="119">
        <v>23</v>
      </c>
      <c r="I32" s="224" t="s">
        <v>29</v>
      </c>
      <c r="J32" s="17">
        <v>596</v>
      </c>
      <c r="K32" s="19"/>
      <c r="M32" s="125">
        <f t="shared" si="7"/>
        <v>42303</v>
      </c>
      <c r="N32" s="224" t="s">
        <v>23</v>
      </c>
      <c r="O32" s="5">
        <f t="shared" si="9"/>
        <v>17</v>
      </c>
      <c r="P32" s="125">
        <f t="shared" si="8"/>
        <v>42303</v>
      </c>
      <c r="S32" s="14"/>
    </row>
    <row r="33" spans="7:21" ht="13.5" customHeight="1">
      <c r="G33" s="526"/>
      <c r="H33" s="119">
        <v>6</v>
      </c>
      <c r="I33" s="224" t="s">
        <v>15</v>
      </c>
      <c r="J33" s="17">
        <v>565</v>
      </c>
      <c r="K33" s="19"/>
      <c r="M33" s="125">
        <f t="shared" si="7"/>
        <v>68151</v>
      </c>
      <c r="N33" s="224" t="s">
        <v>1</v>
      </c>
      <c r="O33" s="5">
        <f t="shared" si="9"/>
        <v>34</v>
      </c>
      <c r="P33" s="125">
        <f t="shared" si="8"/>
        <v>68151</v>
      </c>
      <c r="S33" s="33"/>
      <c r="T33" s="33"/>
    </row>
    <row r="34" spans="7:21" ht="13.5" customHeight="1">
      <c r="H34" s="119">
        <v>4</v>
      </c>
      <c r="I34" s="224" t="s">
        <v>13</v>
      </c>
      <c r="J34" s="193">
        <v>337</v>
      </c>
      <c r="K34" s="19"/>
      <c r="M34" s="125">
        <f t="shared" si="7"/>
        <v>49618</v>
      </c>
      <c r="N34" s="305" t="s">
        <v>2</v>
      </c>
      <c r="O34" s="5">
        <f t="shared" si="9"/>
        <v>40</v>
      </c>
      <c r="P34" s="125">
        <f t="shared" si="8"/>
        <v>49618</v>
      </c>
      <c r="S34" s="33"/>
      <c r="T34" s="33"/>
    </row>
    <row r="35" spans="7:21" ht="13.5" customHeight="1">
      <c r="H35" s="119">
        <v>19</v>
      </c>
      <c r="I35" s="224" t="s">
        <v>25</v>
      </c>
      <c r="J35" s="193">
        <v>211</v>
      </c>
      <c r="K35" s="19"/>
      <c r="M35" s="125">
        <f t="shared" si="7"/>
        <v>33053</v>
      </c>
      <c r="N35" s="224" t="s">
        <v>7</v>
      </c>
      <c r="O35" s="5">
        <f t="shared" si="9"/>
        <v>13</v>
      </c>
      <c r="P35" s="125">
        <f t="shared" si="8"/>
        <v>33053</v>
      </c>
      <c r="S35" s="33"/>
    </row>
    <row r="36" spans="7:21" ht="13.5" customHeight="1">
      <c r="H36" s="119">
        <v>32</v>
      </c>
      <c r="I36" s="224" t="s">
        <v>37</v>
      </c>
      <c r="J36" s="17">
        <v>151</v>
      </c>
      <c r="K36" s="19"/>
      <c r="M36" s="125">
        <f t="shared" si="7"/>
        <v>28347</v>
      </c>
      <c r="N36" s="227" t="s">
        <v>30</v>
      </c>
      <c r="O36" s="5">
        <f t="shared" si="9"/>
        <v>24</v>
      </c>
      <c r="P36" s="125">
        <f t="shared" si="8"/>
        <v>28347</v>
      </c>
      <c r="S36" s="33"/>
    </row>
    <row r="37" spans="7:21" ht="13.5" customHeight="1" thickBot="1">
      <c r="H37" s="119">
        <v>20</v>
      </c>
      <c r="I37" s="224" t="s">
        <v>26</v>
      </c>
      <c r="J37" s="17">
        <v>123</v>
      </c>
      <c r="K37" s="19"/>
      <c r="M37" s="159">
        <f t="shared" si="7"/>
        <v>28000</v>
      </c>
      <c r="N37" s="463" t="s">
        <v>40</v>
      </c>
      <c r="O37" s="18">
        <f t="shared" si="9"/>
        <v>38</v>
      </c>
      <c r="P37" s="159">
        <f t="shared" si="8"/>
        <v>28000</v>
      </c>
      <c r="S37" s="33"/>
    </row>
    <row r="38" spans="7:21" ht="13.5" customHeight="1" thickTop="1">
      <c r="G38" s="505"/>
      <c r="H38" s="119">
        <v>5</v>
      </c>
      <c r="I38" s="224" t="s">
        <v>14</v>
      </c>
      <c r="J38" s="17">
        <v>110</v>
      </c>
      <c r="K38" s="19"/>
      <c r="M38" s="473">
        <f>SUM(Q13-(Q3+Q4+Q5+Q6+Q7+Q8+Q9+Q10+Q11+Q12))</f>
        <v>171413</v>
      </c>
      <c r="N38" s="474" t="s">
        <v>199</v>
      </c>
      <c r="O38" s="475"/>
      <c r="P38" s="476">
        <f>SUM(M38)</f>
        <v>171413</v>
      </c>
      <c r="U38" s="33"/>
    </row>
    <row r="39" spans="7:21" ht="13.5" customHeight="1">
      <c r="H39" s="119">
        <v>10</v>
      </c>
      <c r="I39" s="224" t="s">
        <v>18</v>
      </c>
      <c r="J39" s="303">
        <v>82</v>
      </c>
      <c r="K39" s="19"/>
      <c r="P39" s="33"/>
    </row>
    <row r="40" spans="7:21" ht="13.5" customHeight="1">
      <c r="H40" s="119">
        <v>28</v>
      </c>
      <c r="I40" s="224" t="s">
        <v>34</v>
      </c>
      <c r="J40" s="17">
        <v>49</v>
      </c>
      <c r="K40" s="19"/>
    </row>
    <row r="41" spans="7:21" ht="13.5" customHeight="1">
      <c r="G41" s="526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2" t="s">
        <v>112</v>
      </c>
      <c r="J43" s="403">
        <f>SUM(J3:J42)</f>
        <v>726197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222</v>
      </c>
      <c r="D52" s="12" t="s">
        <v>208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104974</v>
      </c>
      <c r="D53" s="126">
        <f t="shared" ref="D53:D63" si="11">SUM(Q3)</f>
        <v>108741</v>
      </c>
      <c r="E53" s="123">
        <f t="shared" ref="E53:E62" si="12">SUM(P16/Q16*100)</f>
        <v>93.888575849454867</v>
      </c>
      <c r="F53" s="25">
        <f t="shared" ref="F53:F63" si="13">SUM(C53/D53*100)</f>
        <v>96.535805262044676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95113</v>
      </c>
      <c r="D54" s="126">
        <f t="shared" si="11"/>
        <v>115756</v>
      </c>
      <c r="E54" s="123">
        <f t="shared" si="12"/>
        <v>80.033826709637239</v>
      </c>
      <c r="F54" s="25">
        <f t="shared" si="13"/>
        <v>82.166799129202801</v>
      </c>
      <c r="G54" s="26"/>
      <c r="I54" s="223"/>
    </row>
    <row r="55" spans="1:16" ht="13.5" customHeight="1">
      <c r="A55" s="13">
        <v>3</v>
      </c>
      <c r="B55" s="225" t="s">
        <v>5</v>
      </c>
      <c r="C55" s="17">
        <f t="shared" si="10"/>
        <v>88406</v>
      </c>
      <c r="D55" s="126">
        <f t="shared" si="11"/>
        <v>36230</v>
      </c>
      <c r="E55" s="123">
        <f t="shared" si="12"/>
        <v>89.152203947036696</v>
      </c>
      <c r="F55" s="25">
        <f t="shared" si="13"/>
        <v>244.01324868893184</v>
      </c>
      <c r="G55" s="26"/>
      <c r="I55" s="223"/>
    </row>
    <row r="56" spans="1:16" ht="13.5" customHeight="1">
      <c r="A56" s="13">
        <v>4</v>
      </c>
      <c r="B56" s="224" t="s">
        <v>3</v>
      </c>
      <c r="C56" s="17">
        <f t="shared" si="10"/>
        <v>61689</v>
      </c>
      <c r="D56" s="126">
        <f t="shared" si="11"/>
        <v>66025</v>
      </c>
      <c r="E56" s="123">
        <f t="shared" si="12"/>
        <v>73.644438077501604</v>
      </c>
      <c r="F56" s="25">
        <f t="shared" si="13"/>
        <v>93.43279060961757</v>
      </c>
      <c r="G56" s="26"/>
      <c r="I56" s="223"/>
    </row>
    <row r="57" spans="1:16" ht="13.5" customHeight="1">
      <c r="A57" s="13">
        <v>5</v>
      </c>
      <c r="B57" s="224" t="s">
        <v>23</v>
      </c>
      <c r="C57" s="17">
        <f t="shared" si="10"/>
        <v>47280</v>
      </c>
      <c r="D57" s="126">
        <f t="shared" si="11"/>
        <v>42303</v>
      </c>
      <c r="E57" s="123">
        <f t="shared" si="12"/>
        <v>86.038724705197268</v>
      </c>
      <c r="F57" s="25">
        <f t="shared" si="13"/>
        <v>111.76512304091908</v>
      </c>
      <c r="G57" s="26"/>
      <c r="I57" s="223"/>
      <c r="P57" s="33"/>
    </row>
    <row r="58" spans="1:16" ht="13.5" customHeight="1">
      <c r="A58" s="13">
        <v>6</v>
      </c>
      <c r="B58" s="224" t="s">
        <v>1</v>
      </c>
      <c r="C58" s="17">
        <f t="shared" si="10"/>
        <v>47135</v>
      </c>
      <c r="D58" s="126">
        <f t="shared" si="11"/>
        <v>68151</v>
      </c>
      <c r="E58" s="123">
        <f t="shared" si="12"/>
        <v>77.359264730018054</v>
      </c>
      <c r="F58" s="25">
        <f t="shared" si="13"/>
        <v>69.162594826194777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45009</v>
      </c>
      <c r="D59" s="126">
        <f t="shared" si="11"/>
        <v>49618</v>
      </c>
      <c r="E59" s="123">
        <f t="shared" si="12"/>
        <v>77.149468632156328</v>
      </c>
      <c r="F59" s="25">
        <f t="shared" si="13"/>
        <v>90.711032286670161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29998</v>
      </c>
      <c r="D60" s="126">
        <f t="shared" si="11"/>
        <v>33053</v>
      </c>
      <c r="E60" s="123">
        <f t="shared" si="12"/>
        <v>68.774359209500673</v>
      </c>
      <c r="F60" s="25">
        <f t="shared" si="13"/>
        <v>90.757268629171335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28873</v>
      </c>
      <c r="D61" s="126">
        <f t="shared" si="11"/>
        <v>28347</v>
      </c>
      <c r="E61" s="123">
        <f t="shared" si="12"/>
        <v>82.416578654411552</v>
      </c>
      <c r="F61" s="25">
        <f t="shared" si="13"/>
        <v>101.85557554591315</v>
      </c>
      <c r="G61" s="26"/>
    </row>
    <row r="62" spans="1:16" ht="13.5" customHeight="1" thickBot="1">
      <c r="A62" s="179">
        <v>10</v>
      </c>
      <c r="B62" s="463" t="s">
        <v>40</v>
      </c>
      <c r="C62" s="160">
        <f t="shared" si="10"/>
        <v>27627</v>
      </c>
      <c r="D62" s="180">
        <f t="shared" si="11"/>
        <v>28000</v>
      </c>
      <c r="E62" s="181">
        <f t="shared" si="12"/>
        <v>87.261528742893233</v>
      </c>
      <c r="F62" s="182">
        <f t="shared" si="13"/>
        <v>98.667857142857144</v>
      </c>
      <c r="G62" s="183"/>
    </row>
    <row r="63" spans="1:16" ht="13.5" customHeight="1" thickTop="1">
      <c r="A63" s="161"/>
      <c r="B63" s="184" t="s">
        <v>83</v>
      </c>
      <c r="C63" s="185">
        <f>SUM(J43)</f>
        <v>726197</v>
      </c>
      <c r="D63" s="185">
        <f t="shared" si="11"/>
        <v>747637</v>
      </c>
      <c r="E63" s="186">
        <f>SUM(C63/R26*100)</f>
        <v>83.319029906400516</v>
      </c>
      <c r="F63" s="187">
        <f t="shared" si="13"/>
        <v>97.132298160738429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M26" sqref="M2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222</v>
      </c>
      <c r="I2" s="119"/>
      <c r="J2" s="258" t="s">
        <v>124</v>
      </c>
      <c r="K2" s="5"/>
      <c r="L2" s="411" t="s">
        <v>208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121</v>
      </c>
      <c r="I3" s="119"/>
      <c r="J3" s="202" t="s">
        <v>122</v>
      </c>
      <c r="K3" s="5"/>
      <c r="L3" s="411" t="s">
        <v>121</v>
      </c>
      <c r="M3" s="1"/>
      <c r="N3" s="129"/>
      <c r="O3" s="129"/>
      <c r="S3" s="31"/>
      <c r="T3" s="31"/>
      <c r="U3" s="31"/>
    </row>
    <row r="4" spans="8:30">
      <c r="H4" s="128">
        <v>26989</v>
      </c>
      <c r="I4" s="119">
        <v>33</v>
      </c>
      <c r="J4" s="224" t="s">
        <v>0</v>
      </c>
      <c r="K4" s="163">
        <f>SUM(I4)</f>
        <v>33</v>
      </c>
      <c r="L4" s="428">
        <v>34143</v>
      </c>
      <c r="M4" s="54"/>
      <c r="N4" s="130"/>
      <c r="O4" s="130"/>
      <c r="S4" s="31"/>
      <c r="T4" s="31"/>
      <c r="U4" s="31"/>
    </row>
    <row r="5" spans="8:30">
      <c r="H5" s="268">
        <v>20560</v>
      </c>
      <c r="I5" s="119">
        <v>26</v>
      </c>
      <c r="J5" s="224" t="s">
        <v>32</v>
      </c>
      <c r="K5" s="163">
        <f t="shared" ref="K5:K13" si="0">SUM(I5)</f>
        <v>26</v>
      </c>
      <c r="L5" s="429">
        <v>19356</v>
      </c>
      <c r="M5" s="54"/>
      <c r="N5" s="130"/>
      <c r="O5" s="130"/>
      <c r="S5" s="31"/>
      <c r="T5" s="31"/>
      <c r="U5" s="31"/>
    </row>
    <row r="6" spans="8:30">
      <c r="H6" s="127">
        <v>9224</v>
      </c>
      <c r="I6" s="119">
        <v>14</v>
      </c>
      <c r="J6" s="224" t="s">
        <v>21</v>
      </c>
      <c r="K6" s="163">
        <f t="shared" si="0"/>
        <v>14</v>
      </c>
      <c r="L6" s="429">
        <v>4833</v>
      </c>
      <c r="M6" s="54"/>
      <c r="N6" s="257"/>
      <c r="O6" s="130"/>
      <c r="S6" s="31"/>
      <c r="T6" s="31"/>
      <c r="U6" s="31"/>
    </row>
    <row r="7" spans="8:30">
      <c r="H7" s="456">
        <v>4098</v>
      </c>
      <c r="I7" s="119">
        <v>38</v>
      </c>
      <c r="J7" s="224" t="s">
        <v>40</v>
      </c>
      <c r="K7" s="163">
        <f t="shared" si="0"/>
        <v>38</v>
      </c>
      <c r="L7" s="429">
        <v>4654</v>
      </c>
      <c r="M7" s="54"/>
      <c r="N7" s="130"/>
      <c r="O7" s="130"/>
      <c r="S7" s="31"/>
      <c r="T7" s="31"/>
      <c r="U7" s="31"/>
    </row>
    <row r="8" spans="8:30">
      <c r="H8" s="127">
        <v>3173</v>
      </c>
      <c r="I8" s="119">
        <v>15</v>
      </c>
      <c r="J8" s="224" t="s">
        <v>22</v>
      </c>
      <c r="K8" s="163">
        <f t="shared" si="0"/>
        <v>15</v>
      </c>
      <c r="L8" s="429">
        <v>3139</v>
      </c>
      <c r="M8" s="54"/>
      <c r="N8" s="130"/>
      <c r="O8" s="130"/>
      <c r="S8" s="31"/>
      <c r="T8" s="31"/>
      <c r="U8" s="31"/>
    </row>
    <row r="9" spans="8:30">
      <c r="H9" s="53">
        <v>2872</v>
      </c>
      <c r="I9" s="119">
        <v>24</v>
      </c>
      <c r="J9" s="224" t="s">
        <v>30</v>
      </c>
      <c r="K9" s="163">
        <f t="shared" si="0"/>
        <v>24</v>
      </c>
      <c r="L9" s="429">
        <v>1507</v>
      </c>
      <c r="M9" s="54"/>
      <c r="N9" s="130"/>
      <c r="O9" s="130"/>
      <c r="S9" s="31"/>
      <c r="T9" s="31"/>
      <c r="U9" s="31"/>
    </row>
    <row r="10" spans="8:30">
      <c r="H10" s="53">
        <v>2408</v>
      </c>
      <c r="I10" s="194">
        <v>37</v>
      </c>
      <c r="J10" s="227" t="s">
        <v>39</v>
      </c>
      <c r="K10" s="163">
        <f t="shared" si="0"/>
        <v>37</v>
      </c>
      <c r="L10" s="429">
        <v>2820</v>
      </c>
      <c r="S10" s="31"/>
      <c r="T10" s="31"/>
      <c r="U10" s="31"/>
    </row>
    <row r="11" spans="8:30">
      <c r="H11" s="139">
        <v>1578</v>
      </c>
      <c r="I11" s="119">
        <v>36</v>
      </c>
      <c r="J11" s="224" t="s">
        <v>5</v>
      </c>
      <c r="K11" s="163">
        <f t="shared" si="0"/>
        <v>36</v>
      </c>
      <c r="L11" s="429">
        <v>2432</v>
      </c>
      <c r="M11" s="54"/>
      <c r="N11" s="130"/>
      <c r="O11" s="130"/>
      <c r="S11" s="31"/>
      <c r="T11" s="31"/>
      <c r="U11" s="31"/>
    </row>
    <row r="12" spans="8:30">
      <c r="H12" s="450">
        <v>1549</v>
      </c>
      <c r="I12" s="194">
        <v>17</v>
      </c>
      <c r="J12" s="227" t="s">
        <v>23</v>
      </c>
      <c r="K12" s="163">
        <f t="shared" si="0"/>
        <v>17</v>
      </c>
      <c r="L12" s="429">
        <v>1860</v>
      </c>
      <c r="M12" s="54"/>
      <c r="N12" s="130"/>
      <c r="O12" s="130"/>
      <c r="S12" s="31"/>
      <c r="T12" s="31"/>
      <c r="U12" s="31"/>
    </row>
    <row r="13" spans="8:30" ht="14.25" thickBot="1">
      <c r="H13" s="541">
        <v>1528</v>
      </c>
      <c r="I13" s="467">
        <v>34</v>
      </c>
      <c r="J13" s="468" t="s">
        <v>1</v>
      </c>
      <c r="K13" s="163">
        <f t="shared" si="0"/>
        <v>34</v>
      </c>
      <c r="L13" s="429">
        <v>1174</v>
      </c>
      <c r="M13" s="54"/>
      <c r="N13" s="130"/>
      <c r="O13" s="130"/>
      <c r="S13" s="31"/>
      <c r="T13" s="31"/>
      <c r="U13" s="31"/>
    </row>
    <row r="14" spans="8:30" ht="14.25" thickTop="1">
      <c r="H14" s="53">
        <v>1177</v>
      </c>
      <c r="I14" s="168">
        <v>27</v>
      </c>
      <c r="J14" s="246" t="s">
        <v>33</v>
      </c>
      <c r="K14" s="151" t="s">
        <v>9</v>
      </c>
      <c r="L14" s="430">
        <v>81470</v>
      </c>
      <c r="S14" s="31"/>
      <c r="T14" s="31"/>
      <c r="U14" s="31"/>
    </row>
    <row r="15" spans="8:30">
      <c r="H15" s="53">
        <v>1139</v>
      </c>
      <c r="I15" s="119">
        <v>25</v>
      </c>
      <c r="J15" s="224" t="s">
        <v>31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127">
        <v>705</v>
      </c>
      <c r="I16" s="119">
        <v>16</v>
      </c>
      <c r="J16" s="224" t="s">
        <v>3</v>
      </c>
      <c r="K16" s="163">
        <f>SUM(I4)</f>
        <v>33</v>
      </c>
      <c r="L16" s="224" t="s">
        <v>0</v>
      </c>
      <c r="M16" s="431">
        <v>28332</v>
      </c>
      <c r="N16" s="128">
        <f>SUM(H4)</f>
        <v>26989</v>
      </c>
      <c r="O16" s="54"/>
      <c r="P16" s="21"/>
      <c r="S16" s="31"/>
      <c r="T16" s="31"/>
      <c r="U16" s="31"/>
    </row>
    <row r="17" spans="1:21">
      <c r="H17" s="268">
        <v>424</v>
      </c>
      <c r="I17" s="407">
        <v>40</v>
      </c>
      <c r="J17" s="225" t="s">
        <v>2</v>
      </c>
      <c r="K17" s="163">
        <f t="shared" ref="K17:K25" si="1">SUM(I5)</f>
        <v>26</v>
      </c>
      <c r="L17" s="224" t="s">
        <v>32</v>
      </c>
      <c r="M17" s="432">
        <v>21633</v>
      </c>
      <c r="N17" s="128">
        <f t="shared" ref="N17:N25" si="2">SUM(H5)</f>
        <v>20560</v>
      </c>
      <c r="O17" s="54"/>
      <c r="P17" s="21"/>
      <c r="S17" s="31"/>
      <c r="T17" s="31"/>
      <c r="U17" s="31"/>
    </row>
    <row r="18" spans="1:21">
      <c r="H18" s="169">
        <v>259</v>
      </c>
      <c r="I18" s="119">
        <v>1</v>
      </c>
      <c r="J18" s="224" t="s">
        <v>4</v>
      </c>
      <c r="K18" s="163">
        <f t="shared" si="1"/>
        <v>14</v>
      </c>
      <c r="L18" s="224" t="s">
        <v>21</v>
      </c>
      <c r="M18" s="432">
        <v>9268</v>
      </c>
      <c r="N18" s="128">
        <f t="shared" si="2"/>
        <v>9224</v>
      </c>
      <c r="O18" s="54"/>
      <c r="P18" s="21"/>
      <c r="S18" s="31"/>
      <c r="T18" s="31"/>
      <c r="U18" s="31"/>
    </row>
    <row r="19" spans="1:21">
      <c r="H19" s="128">
        <v>190</v>
      </c>
      <c r="I19" s="119">
        <v>19</v>
      </c>
      <c r="J19" s="224" t="s">
        <v>25</v>
      </c>
      <c r="K19" s="163">
        <f t="shared" si="1"/>
        <v>38</v>
      </c>
      <c r="L19" s="224" t="s">
        <v>40</v>
      </c>
      <c r="M19" s="432">
        <v>5032</v>
      </c>
      <c r="N19" s="128">
        <f t="shared" si="2"/>
        <v>4098</v>
      </c>
      <c r="O19" s="54"/>
      <c r="P19" s="21"/>
      <c r="S19" s="31"/>
      <c r="T19" s="31"/>
      <c r="U19" s="31"/>
    </row>
    <row r="20" spans="1:21" ht="14.25" thickBot="1">
      <c r="H20" s="127">
        <v>158</v>
      </c>
      <c r="I20" s="119">
        <v>21</v>
      </c>
      <c r="J20" s="224" t="s">
        <v>27</v>
      </c>
      <c r="K20" s="163">
        <f t="shared" si="1"/>
        <v>15</v>
      </c>
      <c r="L20" s="224" t="s">
        <v>22</v>
      </c>
      <c r="M20" s="432">
        <v>3332</v>
      </c>
      <c r="N20" s="128">
        <f t="shared" si="2"/>
        <v>3173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222</v>
      </c>
      <c r="D21" s="74" t="s">
        <v>208</v>
      </c>
      <c r="E21" s="74" t="s">
        <v>55</v>
      </c>
      <c r="F21" s="74" t="s">
        <v>54</v>
      </c>
      <c r="G21" s="74" t="s">
        <v>56</v>
      </c>
      <c r="H21" s="53">
        <v>124</v>
      </c>
      <c r="I21" s="119">
        <v>23</v>
      </c>
      <c r="J21" s="224" t="s">
        <v>29</v>
      </c>
      <c r="K21" s="163">
        <f t="shared" si="1"/>
        <v>24</v>
      </c>
      <c r="L21" s="224" t="s">
        <v>30</v>
      </c>
      <c r="M21" s="432">
        <v>2732</v>
      </c>
      <c r="N21" s="128">
        <f t="shared" si="2"/>
        <v>2872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26989</v>
      </c>
      <c r="D22" s="128">
        <f>SUM(L4)</f>
        <v>34143</v>
      </c>
      <c r="E22" s="66">
        <f t="shared" ref="E22:E32" si="4">SUM(N16/M16*100)</f>
        <v>95.259776930679081</v>
      </c>
      <c r="F22" s="70">
        <f>SUM(C22/D22*100)</f>
        <v>79.046949594353165</v>
      </c>
      <c r="G22" s="5"/>
      <c r="H22" s="131">
        <v>80</v>
      </c>
      <c r="I22" s="119">
        <v>39</v>
      </c>
      <c r="J22" s="224" t="s">
        <v>41</v>
      </c>
      <c r="K22" s="163">
        <f t="shared" si="1"/>
        <v>37</v>
      </c>
      <c r="L22" s="227" t="s">
        <v>39</v>
      </c>
      <c r="M22" s="432">
        <v>2857</v>
      </c>
      <c r="N22" s="128">
        <f t="shared" si="2"/>
        <v>2408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20560</v>
      </c>
      <c r="D23" s="128">
        <f>SUM(L5)</f>
        <v>19356</v>
      </c>
      <c r="E23" s="66">
        <f t="shared" si="4"/>
        <v>95.039985207784412</v>
      </c>
      <c r="F23" s="70">
        <f t="shared" ref="F23:F32" si="5">SUM(C23/D23*100)</f>
        <v>106.22029344905972</v>
      </c>
      <c r="G23" s="5"/>
      <c r="H23" s="131">
        <v>46</v>
      </c>
      <c r="I23" s="119">
        <v>2</v>
      </c>
      <c r="J23" s="224" t="s">
        <v>6</v>
      </c>
      <c r="K23" s="163">
        <f t="shared" si="1"/>
        <v>36</v>
      </c>
      <c r="L23" s="224" t="s">
        <v>5</v>
      </c>
      <c r="M23" s="432">
        <v>1352</v>
      </c>
      <c r="N23" s="128">
        <f t="shared" si="2"/>
        <v>1578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9224</v>
      </c>
      <c r="D24" s="128">
        <f t="shared" ref="D24:D31" si="6">SUM(L6)</f>
        <v>4833</v>
      </c>
      <c r="E24" s="66">
        <f t="shared" si="4"/>
        <v>99.525248165731554</v>
      </c>
      <c r="F24" s="70">
        <f t="shared" si="5"/>
        <v>190.85454169253052</v>
      </c>
      <c r="G24" s="5"/>
      <c r="H24" s="527">
        <v>43</v>
      </c>
      <c r="I24" s="119">
        <v>32</v>
      </c>
      <c r="J24" s="224" t="s">
        <v>37</v>
      </c>
      <c r="K24" s="163">
        <f t="shared" si="1"/>
        <v>17</v>
      </c>
      <c r="L24" s="227" t="s">
        <v>23</v>
      </c>
      <c r="M24" s="432">
        <v>1523</v>
      </c>
      <c r="N24" s="128">
        <f t="shared" si="2"/>
        <v>1549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4098</v>
      </c>
      <c r="D25" s="128">
        <f t="shared" si="6"/>
        <v>4654</v>
      </c>
      <c r="E25" s="66">
        <f t="shared" si="4"/>
        <v>81.43879173290938</v>
      </c>
      <c r="F25" s="70">
        <f t="shared" si="5"/>
        <v>88.053287494628279</v>
      </c>
      <c r="G25" s="5"/>
      <c r="H25" s="527">
        <v>42</v>
      </c>
      <c r="I25" s="119">
        <v>9</v>
      </c>
      <c r="J25" s="458" t="s">
        <v>204</v>
      </c>
      <c r="K25" s="253">
        <f t="shared" si="1"/>
        <v>34</v>
      </c>
      <c r="L25" s="468" t="s">
        <v>1</v>
      </c>
      <c r="M25" s="433">
        <v>2952</v>
      </c>
      <c r="N25" s="234">
        <f t="shared" si="2"/>
        <v>1528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22</v>
      </c>
      <c r="C26" s="52">
        <f t="shared" si="3"/>
        <v>3173</v>
      </c>
      <c r="D26" s="128">
        <f t="shared" si="6"/>
        <v>3139</v>
      </c>
      <c r="E26" s="66">
        <f t="shared" si="4"/>
        <v>95.228091236494592</v>
      </c>
      <c r="F26" s="70">
        <f t="shared" si="5"/>
        <v>101.08314749920358</v>
      </c>
      <c r="G26" s="16"/>
      <c r="H26" s="527">
        <v>41</v>
      </c>
      <c r="I26" s="119">
        <v>6</v>
      </c>
      <c r="J26" s="224" t="s">
        <v>15</v>
      </c>
      <c r="K26" s="5"/>
      <c r="L26" s="511" t="s">
        <v>194</v>
      </c>
      <c r="M26" s="434">
        <v>83748</v>
      </c>
      <c r="N26" s="266">
        <f>SUM(H44)</f>
        <v>78430</v>
      </c>
      <c r="S26" s="31"/>
      <c r="T26" s="31"/>
      <c r="U26" s="31"/>
    </row>
    <row r="27" spans="1:21">
      <c r="A27" s="76">
        <v>6</v>
      </c>
      <c r="B27" s="224" t="s">
        <v>30</v>
      </c>
      <c r="C27" s="52">
        <f t="shared" si="3"/>
        <v>2872</v>
      </c>
      <c r="D27" s="128">
        <f t="shared" si="6"/>
        <v>1507</v>
      </c>
      <c r="E27" s="66">
        <f t="shared" si="4"/>
        <v>105.12445095168374</v>
      </c>
      <c r="F27" s="70">
        <f t="shared" si="5"/>
        <v>190.57730590577307</v>
      </c>
      <c r="G27" s="5"/>
      <c r="H27" s="176">
        <v>8</v>
      </c>
      <c r="I27" s="119">
        <v>4</v>
      </c>
      <c r="J27" s="224" t="s">
        <v>13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39</v>
      </c>
      <c r="C28" s="52">
        <f t="shared" si="3"/>
        <v>2408</v>
      </c>
      <c r="D28" s="128">
        <f t="shared" si="6"/>
        <v>2820</v>
      </c>
      <c r="E28" s="66">
        <f t="shared" si="4"/>
        <v>84.284214210710545</v>
      </c>
      <c r="F28" s="70">
        <f t="shared" si="5"/>
        <v>85.39007092198581</v>
      </c>
      <c r="G28" s="5"/>
      <c r="H28" s="176">
        <v>7</v>
      </c>
      <c r="I28" s="119">
        <v>12</v>
      </c>
      <c r="J28" s="224" t="s">
        <v>20</v>
      </c>
      <c r="L28" s="36"/>
      <c r="S28" s="31"/>
      <c r="T28" s="31"/>
      <c r="U28" s="31"/>
    </row>
    <row r="29" spans="1:21">
      <c r="A29" s="76">
        <v>8</v>
      </c>
      <c r="B29" s="224" t="s">
        <v>5</v>
      </c>
      <c r="C29" s="52">
        <f t="shared" si="3"/>
        <v>1578</v>
      </c>
      <c r="D29" s="128">
        <f t="shared" si="6"/>
        <v>2432</v>
      </c>
      <c r="E29" s="66">
        <f t="shared" si="4"/>
        <v>116.71597633136095</v>
      </c>
      <c r="F29" s="70">
        <f t="shared" si="5"/>
        <v>64.88486842105263</v>
      </c>
      <c r="G29" s="15"/>
      <c r="H29" s="176">
        <v>6</v>
      </c>
      <c r="I29" s="119">
        <v>31</v>
      </c>
      <c r="J29" s="224" t="s">
        <v>127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23</v>
      </c>
      <c r="C30" s="52">
        <f t="shared" si="3"/>
        <v>1549</v>
      </c>
      <c r="D30" s="128">
        <f t="shared" si="6"/>
        <v>1860</v>
      </c>
      <c r="E30" s="66">
        <f t="shared" si="4"/>
        <v>101.70715692711754</v>
      </c>
      <c r="F30" s="70">
        <f t="shared" si="5"/>
        <v>83.27956989247312</v>
      </c>
      <c r="G30" s="16"/>
      <c r="H30" s="176">
        <v>2</v>
      </c>
      <c r="I30" s="119">
        <v>3</v>
      </c>
      <c r="J30" s="224" t="s">
        <v>12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68" t="s">
        <v>1</v>
      </c>
      <c r="C31" s="52">
        <f t="shared" si="3"/>
        <v>1528</v>
      </c>
      <c r="D31" s="128">
        <f t="shared" si="6"/>
        <v>1174</v>
      </c>
      <c r="E31" s="66">
        <f t="shared" si="4"/>
        <v>51.761517615176153</v>
      </c>
      <c r="F31" s="70">
        <f t="shared" si="5"/>
        <v>130.1533219761499</v>
      </c>
      <c r="G31" s="132"/>
      <c r="H31" s="176">
        <v>0</v>
      </c>
      <c r="I31" s="119">
        <v>5</v>
      </c>
      <c r="J31" s="224" t="s">
        <v>14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78430</v>
      </c>
      <c r="D32" s="82">
        <f>SUM(L14)</f>
        <v>81470</v>
      </c>
      <c r="E32" s="85">
        <f t="shared" si="4"/>
        <v>93.649997611883279</v>
      </c>
      <c r="F32" s="83">
        <f t="shared" si="5"/>
        <v>96.268565115993624</v>
      </c>
      <c r="G32" s="84"/>
      <c r="H32" s="542">
        <v>0</v>
      </c>
      <c r="I32" s="119">
        <v>7</v>
      </c>
      <c r="J32" s="224" t="s">
        <v>16</v>
      </c>
      <c r="L32" s="36"/>
      <c r="M32" s="31"/>
      <c r="S32" s="31"/>
      <c r="T32" s="31"/>
      <c r="U32" s="31"/>
    </row>
    <row r="33" spans="1:30">
      <c r="H33" s="52">
        <v>0</v>
      </c>
      <c r="I33" s="119">
        <v>8</v>
      </c>
      <c r="J33" s="224" t="s">
        <v>17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9">
        <v>0</v>
      </c>
      <c r="I34" s="119">
        <v>10</v>
      </c>
      <c r="J34" s="224" t="s">
        <v>18</v>
      </c>
      <c r="L34" s="296"/>
      <c r="M34" s="31"/>
      <c r="S34" s="31"/>
      <c r="T34" s="31"/>
      <c r="U34" s="31"/>
    </row>
    <row r="35" spans="1:30">
      <c r="H35" s="478">
        <v>0</v>
      </c>
      <c r="I35" s="119">
        <v>11</v>
      </c>
      <c r="J35" s="224" t="s">
        <v>19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39">
        <v>0</v>
      </c>
      <c r="I36" s="119">
        <v>13</v>
      </c>
      <c r="J36" s="224" t="s">
        <v>7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53">
        <v>0</v>
      </c>
      <c r="I37" s="119">
        <v>18</v>
      </c>
      <c r="J37" s="224" t="s">
        <v>24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20</v>
      </c>
      <c r="J38" s="224" t="s">
        <v>26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268">
        <v>0</v>
      </c>
      <c r="I39" s="119">
        <v>22</v>
      </c>
      <c r="J39" s="224" t="s">
        <v>28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53">
        <v>0</v>
      </c>
      <c r="I40" s="119">
        <v>28</v>
      </c>
      <c r="J40" s="224" t="s">
        <v>34</v>
      </c>
      <c r="L40" s="57"/>
      <c r="M40" s="31"/>
      <c r="S40" s="31"/>
      <c r="T40" s="31"/>
      <c r="U40" s="31"/>
    </row>
    <row r="41" spans="1:30">
      <c r="H41" s="53">
        <v>0</v>
      </c>
      <c r="I41" s="119">
        <v>29</v>
      </c>
      <c r="J41" s="224" t="s">
        <v>117</v>
      </c>
      <c r="L41" s="57"/>
      <c r="M41" s="31"/>
      <c r="S41" s="31"/>
      <c r="T41" s="31"/>
      <c r="U41" s="31"/>
    </row>
    <row r="42" spans="1:30">
      <c r="H42" s="53">
        <v>0</v>
      </c>
      <c r="I42" s="119">
        <v>30</v>
      </c>
      <c r="J42" s="224" t="s">
        <v>35</v>
      </c>
      <c r="L42" s="57"/>
      <c r="M42" s="31"/>
      <c r="S42" s="31"/>
      <c r="T42" s="31"/>
      <c r="U42" s="31"/>
    </row>
    <row r="43" spans="1:30">
      <c r="H43" s="244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78430</v>
      </c>
      <c r="I44" s="119"/>
      <c r="J44" s="233" t="s">
        <v>119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217</v>
      </c>
      <c r="I47" s="119"/>
      <c r="J47" s="251" t="s">
        <v>80</v>
      </c>
      <c r="K47" s="5"/>
      <c r="L47" s="416" t="s">
        <v>208</v>
      </c>
      <c r="S47" s="31"/>
      <c r="T47" s="31"/>
      <c r="U47" s="31"/>
      <c r="V47" s="31"/>
    </row>
    <row r="48" spans="1:30">
      <c r="H48" s="259" t="s">
        <v>121</v>
      </c>
      <c r="I48" s="168"/>
      <c r="J48" s="250" t="s">
        <v>57</v>
      </c>
      <c r="K48" s="244"/>
      <c r="L48" s="421" t="s">
        <v>121</v>
      </c>
      <c r="S48" s="31"/>
      <c r="T48" s="31"/>
      <c r="U48" s="31"/>
      <c r="V48" s="31"/>
    </row>
    <row r="49" spans="1:22">
      <c r="H49" s="52">
        <v>57662</v>
      </c>
      <c r="I49" s="119">
        <v>26</v>
      </c>
      <c r="J49" s="224" t="s">
        <v>32</v>
      </c>
      <c r="K49" s="5">
        <f>SUM(I49)</f>
        <v>26</v>
      </c>
      <c r="L49" s="422">
        <v>61756</v>
      </c>
      <c r="M49" s="1"/>
      <c r="N49" s="129"/>
      <c r="O49" s="129"/>
      <c r="S49" s="31"/>
      <c r="T49" s="31"/>
      <c r="U49" s="31"/>
      <c r="V49" s="31"/>
    </row>
    <row r="50" spans="1:22">
      <c r="H50" s="52">
        <v>17518</v>
      </c>
      <c r="I50" s="119">
        <v>33</v>
      </c>
      <c r="J50" s="224" t="s">
        <v>0</v>
      </c>
      <c r="K50" s="5">
        <f t="shared" ref="K50:K58" si="7">SUM(I50)</f>
        <v>33</v>
      </c>
      <c r="L50" s="422">
        <v>17123</v>
      </c>
      <c r="M50" s="31"/>
      <c r="N50" s="130"/>
      <c r="O50" s="130"/>
      <c r="S50" s="31"/>
      <c r="T50" s="31"/>
      <c r="U50" s="31"/>
      <c r="V50" s="31"/>
    </row>
    <row r="51" spans="1:22">
      <c r="H51" s="456">
        <v>13468</v>
      </c>
      <c r="I51" s="119">
        <v>13</v>
      </c>
      <c r="J51" s="224" t="s">
        <v>7</v>
      </c>
      <c r="K51" s="5">
        <f t="shared" si="7"/>
        <v>13</v>
      </c>
      <c r="L51" s="422">
        <v>9376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8345</v>
      </c>
      <c r="I52" s="119">
        <v>25</v>
      </c>
      <c r="J52" s="224" t="s">
        <v>31</v>
      </c>
      <c r="K52" s="5">
        <f t="shared" si="7"/>
        <v>25</v>
      </c>
      <c r="L52" s="422">
        <v>12652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222</v>
      </c>
      <c r="D53" s="74" t="s">
        <v>208</v>
      </c>
      <c r="E53" s="74" t="s">
        <v>55</v>
      </c>
      <c r="F53" s="74" t="s">
        <v>54</v>
      </c>
      <c r="G53" s="74" t="s">
        <v>56</v>
      </c>
      <c r="H53" s="127">
        <v>8272</v>
      </c>
      <c r="I53" s="119">
        <v>34</v>
      </c>
      <c r="J53" s="224" t="s">
        <v>1</v>
      </c>
      <c r="K53" s="5">
        <f t="shared" si="7"/>
        <v>34</v>
      </c>
      <c r="L53" s="422">
        <v>10351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57662</v>
      </c>
      <c r="D54" s="139">
        <f>SUM(L49)</f>
        <v>61756</v>
      </c>
      <c r="E54" s="66">
        <f t="shared" ref="E54:E64" si="9">SUM(N63/M63*100)</f>
        <v>98.958279702757906</v>
      </c>
      <c r="F54" s="66">
        <f>SUM(C54/D54*100)</f>
        <v>93.370684629833534</v>
      </c>
      <c r="G54" s="5"/>
      <c r="H54" s="53">
        <v>6769</v>
      </c>
      <c r="I54" s="119">
        <v>16</v>
      </c>
      <c r="J54" s="224" t="s">
        <v>3</v>
      </c>
      <c r="K54" s="5">
        <f t="shared" si="7"/>
        <v>16</v>
      </c>
      <c r="L54" s="422">
        <v>6448</v>
      </c>
      <c r="M54" s="31"/>
      <c r="N54" s="506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17518</v>
      </c>
      <c r="D55" s="139">
        <f t="shared" ref="D55:D64" si="10">SUM(L50)</f>
        <v>17123</v>
      </c>
      <c r="E55" s="66">
        <f t="shared" si="9"/>
        <v>93.359624813472607</v>
      </c>
      <c r="F55" s="66">
        <f t="shared" ref="F55:F64" si="11">SUM(C55/D55*100)</f>
        <v>102.30683875489109</v>
      </c>
      <c r="G55" s="5"/>
      <c r="H55" s="400">
        <v>3382</v>
      </c>
      <c r="I55" s="119">
        <v>24</v>
      </c>
      <c r="J55" s="224" t="s">
        <v>30</v>
      </c>
      <c r="K55" s="5">
        <f t="shared" si="7"/>
        <v>24</v>
      </c>
      <c r="L55" s="422">
        <v>4751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13468</v>
      </c>
      <c r="D56" s="139">
        <f t="shared" si="10"/>
        <v>9376</v>
      </c>
      <c r="E56" s="66">
        <f t="shared" si="9"/>
        <v>74.269328333517151</v>
      </c>
      <c r="F56" s="66">
        <f t="shared" si="11"/>
        <v>143.6433447098976</v>
      </c>
      <c r="G56" s="5"/>
      <c r="H56" s="127">
        <v>3253</v>
      </c>
      <c r="I56" s="119">
        <v>40</v>
      </c>
      <c r="J56" s="224" t="s">
        <v>2</v>
      </c>
      <c r="K56" s="5">
        <f t="shared" si="7"/>
        <v>40</v>
      </c>
      <c r="L56" s="422">
        <v>6973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31</v>
      </c>
      <c r="C57" s="52">
        <f t="shared" si="8"/>
        <v>8345</v>
      </c>
      <c r="D57" s="139">
        <f t="shared" si="10"/>
        <v>12652</v>
      </c>
      <c r="E57" s="66">
        <f t="shared" si="9"/>
        <v>42.600439021900044</v>
      </c>
      <c r="F57" s="66">
        <f t="shared" si="11"/>
        <v>65.957951312045523</v>
      </c>
      <c r="G57" s="5"/>
      <c r="H57" s="131">
        <v>2671</v>
      </c>
      <c r="I57" s="119">
        <v>36</v>
      </c>
      <c r="J57" s="224" t="s">
        <v>5</v>
      </c>
      <c r="K57" s="5">
        <f t="shared" si="7"/>
        <v>36</v>
      </c>
      <c r="L57" s="422">
        <v>2313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1</v>
      </c>
      <c r="C58" s="52">
        <f t="shared" si="8"/>
        <v>8272</v>
      </c>
      <c r="D58" s="139">
        <f t="shared" si="10"/>
        <v>10351</v>
      </c>
      <c r="E58" s="66">
        <f t="shared" si="9"/>
        <v>86.500052284847854</v>
      </c>
      <c r="F58" s="66">
        <f t="shared" si="11"/>
        <v>79.91498405951117</v>
      </c>
      <c r="G58" s="16"/>
      <c r="H58" s="450">
        <v>2213</v>
      </c>
      <c r="I58" s="194">
        <v>15</v>
      </c>
      <c r="J58" s="227" t="s">
        <v>22</v>
      </c>
      <c r="K58" s="18">
        <f t="shared" si="7"/>
        <v>15</v>
      </c>
      <c r="L58" s="423">
        <v>3663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3</v>
      </c>
      <c r="C59" s="52">
        <f t="shared" si="8"/>
        <v>6769</v>
      </c>
      <c r="D59" s="139">
        <f t="shared" si="10"/>
        <v>6448</v>
      </c>
      <c r="E59" s="66">
        <f t="shared" si="9"/>
        <v>94.9502033945855</v>
      </c>
      <c r="F59" s="66">
        <f t="shared" si="11"/>
        <v>104.97828784119108</v>
      </c>
      <c r="G59" s="5"/>
      <c r="H59" s="455">
        <v>1878</v>
      </c>
      <c r="I59" s="464">
        <v>38</v>
      </c>
      <c r="J59" s="307" t="s">
        <v>40</v>
      </c>
      <c r="K59" s="12" t="s">
        <v>76</v>
      </c>
      <c r="L59" s="424">
        <v>139237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30</v>
      </c>
      <c r="C60" s="52">
        <f t="shared" si="8"/>
        <v>3382</v>
      </c>
      <c r="D60" s="139">
        <f t="shared" si="10"/>
        <v>4751</v>
      </c>
      <c r="E60" s="66">
        <f t="shared" si="9"/>
        <v>89.187763713080173</v>
      </c>
      <c r="F60" s="66">
        <f t="shared" si="11"/>
        <v>71.185013681330247</v>
      </c>
      <c r="G60" s="5"/>
      <c r="H60" s="176">
        <v>1845</v>
      </c>
      <c r="I60" s="197">
        <v>22</v>
      </c>
      <c r="J60" s="224" t="s">
        <v>28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</v>
      </c>
      <c r="C61" s="52">
        <f t="shared" si="8"/>
        <v>3253</v>
      </c>
      <c r="D61" s="139">
        <f t="shared" si="10"/>
        <v>6973</v>
      </c>
      <c r="E61" s="66">
        <f t="shared" si="9"/>
        <v>30.616470588235295</v>
      </c>
      <c r="F61" s="66">
        <f t="shared" si="11"/>
        <v>46.651369568335006</v>
      </c>
      <c r="G61" s="15"/>
      <c r="H61" s="176">
        <v>426</v>
      </c>
      <c r="I61" s="197">
        <v>23</v>
      </c>
      <c r="J61" s="224" t="s">
        <v>29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5</v>
      </c>
      <c r="C62" s="52">
        <f t="shared" si="8"/>
        <v>2671</v>
      </c>
      <c r="D62" s="139">
        <f t="shared" si="10"/>
        <v>2313</v>
      </c>
      <c r="E62" s="66">
        <f t="shared" si="9"/>
        <v>117.66519823788546</v>
      </c>
      <c r="F62" s="66">
        <f t="shared" si="11"/>
        <v>115.47773454388239</v>
      </c>
      <c r="G62" s="16"/>
      <c r="H62" s="131">
        <v>280</v>
      </c>
      <c r="I62" s="245">
        <v>21</v>
      </c>
      <c r="J62" s="5" t="s">
        <v>191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22</v>
      </c>
      <c r="C63" s="450">
        <f t="shared" si="8"/>
        <v>2213</v>
      </c>
      <c r="D63" s="195">
        <f t="shared" si="10"/>
        <v>3663</v>
      </c>
      <c r="E63" s="72">
        <f t="shared" si="9"/>
        <v>82.390171258376768</v>
      </c>
      <c r="F63" s="72">
        <f t="shared" si="11"/>
        <v>60.414960414960419</v>
      </c>
      <c r="G63" s="132"/>
      <c r="H63" s="176">
        <v>176</v>
      </c>
      <c r="I63" s="119">
        <v>17</v>
      </c>
      <c r="J63" s="224" t="s">
        <v>23</v>
      </c>
      <c r="K63" s="5">
        <f>SUM(K49)</f>
        <v>26</v>
      </c>
      <c r="L63" s="224" t="s">
        <v>32</v>
      </c>
      <c r="M63" s="237">
        <v>58269</v>
      </c>
      <c r="N63" s="128">
        <f>SUM(H49)</f>
        <v>57662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128600</v>
      </c>
      <c r="D64" s="196">
        <f t="shared" si="10"/>
        <v>139237</v>
      </c>
      <c r="E64" s="85">
        <f t="shared" si="9"/>
        <v>83.093722740929792</v>
      </c>
      <c r="F64" s="85">
        <f t="shared" si="11"/>
        <v>92.360507623691973</v>
      </c>
      <c r="G64" s="84"/>
      <c r="H64" s="131">
        <v>141</v>
      </c>
      <c r="I64" s="119">
        <v>4</v>
      </c>
      <c r="J64" s="224" t="s">
        <v>13</v>
      </c>
      <c r="K64" s="5">
        <f t="shared" ref="K64:K72" si="12">SUM(K50)</f>
        <v>33</v>
      </c>
      <c r="L64" s="224" t="s">
        <v>0</v>
      </c>
      <c r="M64" s="237">
        <v>18764</v>
      </c>
      <c r="N64" s="128">
        <f t="shared" ref="N64:N72" si="13">SUM(H50)</f>
        <v>17518</v>
      </c>
      <c r="O64" s="54"/>
      <c r="S64" s="31"/>
      <c r="T64" s="31"/>
      <c r="U64" s="31"/>
      <c r="V64" s="31"/>
    </row>
    <row r="65" spans="2:22">
      <c r="H65" s="128">
        <v>93</v>
      </c>
      <c r="I65" s="119">
        <v>27</v>
      </c>
      <c r="J65" s="224" t="s">
        <v>33</v>
      </c>
      <c r="K65" s="5">
        <f t="shared" si="12"/>
        <v>13</v>
      </c>
      <c r="L65" s="224" t="s">
        <v>7</v>
      </c>
      <c r="M65" s="237">
        <v>18134</v>
      </c>
      <c r="N65" s="128">
        <f t="shared" si="13"/>
        <v>13468</v>
      </c>
      <c r="O65" s="54"/>
      <c r="S65" s="31"/>
      <c r="T65" s="31"/>
      <c r="U65" s="31"/>
      <c r="V65" s="31"/>
    </row>
    <row r="66" spans="2:22">
      <c r="H66" s="128">
        <v>88</v>
      </c>
      <c r="I66" s="119">
        <v>29</v>
      </c>
      <c r="J66" s="224" t="s">
        <v>117</v>
      </c>
      <c r="K66" s="5">
        <f t="shared" si="12"/>
        <v>25</v>
      </c>
      <c r="L66" s="224" t="s">
        <v>31</v>
      </c>
      <c r="M66" s="237">
        <v>19589</v>
      </c>
      <c r="N66" s="128">
        <f t="shared" si="13"/>
        <v>8345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52">
        <v>74</v>
      </c>
      <c r="I67" s="119">
        <v>9</v>
      </c>
      <c r="J67" s="458" t="s">
        <v>201</v>
      </c>
      <c r="K67" s="5">
        <f t="shared" si="12"/>
        <v>34</v>
      </c>
      <c r="L67" s="224" t="s">
        <v>1</v>
      </c>
      <c r="M67" s="237">
        <v>9563</v>
      </c>
      <c r="N67" s="128">
        <f t="shared" si="13"/>
        <v>8272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32</v>
      </c>
      <c r="I68" s="119">
        <v>30</v>
      </c>
      <c r="J68" s="224" t="s">
        <v>35</v>
      </c>
      <c r="K68" s="5">
        <f t="shared" si="12"/>
        <v>16</v>
      </c>
      <c r="L68" s="224" t="s">
        <v>3</v>
      </c>
      <c r="M68" s="237">
        <v>7129</v>
      </c>
      <c r="N68" s="128">
        <f t="shared" si="13"/>
        <v>6769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456">
        <v>14</v>
      </c>
      <c r="I69" s="119">
        <v>35</v>
      </c>
      <c r="J69" s="224" t="s">
        <v>38</v>
      </c>
      <c r="K69" s="5">
        <f t="shared" si="12"/>
        <v>24</v>
      </c>
      <c r="L69" s="224" t="s">
        <v>30</v>
      </c>
      <c r="M69" s="237">
        <v>3792</v>
      </c>
      <c r="N69" s="128">
        <f t="shared" si="13"/>
        <v>3382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0</v>
      </c>
      <c r="I70" s="119">
        <v>1</v>
      </c>
      <c r="J70" s="224" t="s">
        <v>4</v>
      </c>
      <c r="K70" s="5">
        <f t="shared" si="12"/>
        <v>40</v>
      </c>
      <c r="L70" s="224" t="s">
        <v>2</v>
      </c>
      <c r="M70" s="237">
        <v>10625</v>
      </c>
      <c r="N70" s="128">
        <f t="shared" si="13"/>
        <v>3253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36</v>
      </c>
      <c r="L71" s="224" t="s">
        <v>5</v>
      </c>
      <c r="M71" s="237">
        <v>2270</v>
      </c>
      <c r="N71" s="128">
        <f t="shared" si="13"/>
        <v>2671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127">
        <v>0</v>
      </c>
      <c r="I72" s="119">
        <v>3</v>
      </c>
      <c r="J72" s="224" t="s">
        <v>12</v>
      </c>
      <c r="K72" s="5">
        <f t="shared" si="12"/>
        <v>15</v>
      </c>
      <c r="L72" s="227" t="s">
        <v>22</v>
      </c>
      <c r="M72" s="238">
        <v>2686</v>
      </c>
      <c r="N72" s="128">
        <f t="shared" si="13"/>
        <v>2213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5</v>
      </c>
      <c r="J73" s="224" t="s">
        <v>14</v>
      </c>
      <c r="K73" s="52"/>
      <c r="L73" s="386" t="s">
        <v>107</v>
      </c>
      <c r="M73" s="236">
        <v>154765</v>
      </c>
      <c r="N73" s="235">
        <f>SUM(H89)</f>
        <v>128600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6</v>
      </c>
      <c r="J74" s="224" t="s">
        <v>15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53">
        <v>0</v>
      </c>
      <c r="I75" s="119">
        <v>7</v>
      </c>
      <c r="J75" s="224" t="s">
        <v>16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8</v>
      </c>
      <c r="J76" s="224" t="s">
        <v>17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10</v>
      </c>
      <c r="J77" s="224" t="s">
        <v>18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127">
        <v>0</v>
      </c>
      <c r="I78" s="119">
        <v>11</v>
      </c>
      <c r="J78" s="224" t="s">
        <v>19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12</v>
      </c>
      <c r="J79" s="224" t="s">
        <v>20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14</v>
      </c>
      <c r="J80" s="224" t="s">
        <v>21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8">
        <v>0</v>
      </c>
      <c r="I81" s="119">
        <v>18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128">
        <v>0</v>
      </c>
      <c r="I82" s="119">
        <v>19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53">
        <v>0</v>
      </c>
      <c r="I83" s="119">
        <v>20</v>
      </c>
      <c r="J83" s="224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456">
        <v>0</v>
      </c>
      <c r="I84" s="119">
        <v>28</v>
      </c>
      <c r="J84" s="224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456">
        <v>0</v>
      </c>
      <c r="I85" s="119">
        <v>31</v>
      </c>
      <c r="J85" s="224" t="s">
        <v>118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127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128600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topLeftCell="D49" zoomScaleNormal="100" workbookViewId="0">
      <selection activeCell="M77" sqref="M7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222</v>
      </c>
      <c r="I2" s="119"/>
      <c r="J2" s="260" t="s">
        <v>125</v>
      </c>
      <c r="K2" s="5"/>
      <c r="L2" s="252" t="s">
        <v>208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121</v>
      </c>
      <c r="I3" s="119"/>
      <c r="J3" s="202" t="s">
        <v>122</v>
      </c>
      <c r="K3" s="5"/>
      <c r="L3" s="51" t="s">
        <v>121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23901</v>
      </c>
      <c r="I4" s="119">
        <v>3</v>
      </c>
      <c r="J4" s="40" t="s">
        <v>12</v>
      </c>
      <c r="K4" s="278">
        <f>SUM(I4)</f>
        <v>3</v>
      </c>
      <c r="L4" s="377">
        <v>34599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19750</v>
      </c>
      <c r="I5" s="119">
        <v>33</v>
      </c>
      <c r="J5" s="40" t="s">
        <v>0</v>
      </c>
      <c r="K5" s="278">
        <f t="shared" ref="K5:K13" si="0">SUM(I5)</f>
        <v>33</v>
      </c>
      <c r="L5" s="377">
        <v>20115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16668</v>
      </c>
      <c r="I6" s="119">
        <v>17</v>
      </c>
      <c r="J6" s="40" t="s">
        <v>23</v>
      </c>
      <c r="K6" s="278">
        <f t="shared" si="0"/>
        <v>17</v>
      </c>
      <c r="L6" s="377">
        <v>21158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15976</v>
      </c>
      <c r="I7" s="119">
        <v>34</v>
      </c>
      <c r="J7" s="40" t="s">
        <v>1</v>
      </c>
      <c r="K7" s="278">
        <f t="shared" si="0"/>
        <v>34</v>
      </c>
      <c r="L7" s="377">
        <v>17455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13904</v>
      </c>
      <c r="I8" s="119">
        <v>31</v>
      </c>
      <c r="J8" s="40" t="s">
        <v>72</v>
      </c>
      <c r="K8" s="278">
        <f t="shared" si="0"/>
        <v>31</v>
      </c>
      <c r="L8" s="377">
        <v>15478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456">
        <v>12569</v>
      </c>
      <c r="I9" s="119">
        <v>40</v>
      </c>
      <c r="J9" s="40" t="s">
        <v>2</v>
      </c>
      <c r="K9" s="278">
        <f t="shared" si="0"/>
        <v>40</v>
      </c>
      <c r="L9" s="377">
        <v>11274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10221</v>
      </c>
      <c r="I10" s="119">
        <v>13</v>
      </c>
      <c r="J10" s="40" t="s">
        <v>7</v>
      </c>
      <c r="K10" s="278">
        <f t="shared" si="0"/>
        <v>13</v>
      </c>
      <c r="L10" s="377">
        <v>17111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9790</v>
      </c>
      <c r="I11" s="119">
        <v>11</v>
      </c>
      <c r="J11" s="40" t="s">
        <v>19</v>
      </c>
      <c r="K11" s="278">
        <f t="shared" si="0"/>
        <v>11</v>
      </c>
      <c r="L11" s="377">
        <v>5281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43">
        <v>9219</v>
      </c>
      <c r="I12" s="119">
        <v>2</v>
      </c>
      <c r="J12" s="40" t="s">
        <v>6</v>
      </c>
      <c r="K12" s="278">
        <f t="shared" si="0"/>
        <v>2</v>
      </c>
      <c r="L12" s="378">
        <v>8758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31">
        <v>8149</v>
      </c>
      <c r="I13" s="194">
        <v>16</v>
      </c>
      <c r="J13" s="103" t="s">
        <v>3</v>
      </c>
      <c r="K13" s="278">
        <f t="shared" si="0"/>
        <v>16</v>
      </c>
      <c r="L13" s="378">
        <v>10172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55">
        <v>7665</v>
      </c>
      <c r="I14" s="306">
        <v>26</v>
      </c>
      <c r="J14" s="530" t="s">
        <v>32</v>
      </c>
      <c r="K14" s="151" t="s">
        <v>9</v>
      </c>
      <c r="L14" s="379">
        <v>208101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6212</v>
      </c>
      <c r="I15" s="119">
        <v>38</v>
      </c>
      <c r="J15" s="40" t="s">
        <v>40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5735</v>
      </c>
      <c r="I16" s="119">
        <v>21</v>
      </c>
      <c r="J16" s="458" t="s">
        <v>195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3418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1890</v>
      </c>
      <c r="I18" s="119">
        <v>25</v>
      </c>
      <c r="J18" s="40" t="s">
        <v>31</v>
      </c>
      <c r="K18" s="1"/>
      <c r="L18" s="261" t="s">
        <v>125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1807</v>
      </c>
      <c r="I19" s="119">
        <v>14</v>
      </c>
      <c r="J19" s="40" t="s">
        <v>21</v>
      </c>
      <c r="K19" s="163">
        <f>SUM(I4)</f>
        <v>3</v>
      </c>
      <c r="L19" s="40" t="s">
        <v>12</v>
      </c>
      <c r="M19" s="532">
        <v>23239</v>
      </c>
      <c r="N19" s="128">
        <f>SUM(H4)</f>
        <v>23901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222</v>
      </c>
      <c r="D20" s="74" t="s">
        <v>208</v>
      </c>
      <c r="E20" s="74" t="s">
        <v>55</v>
      </c>
      <c r="F20" s="74" t="s">
        <v>54</v>
      </c>
      <c r="G20" s="75" t="s">
        <v>56</v>
      </c>
      <c r="H20" s="127">
        <v>1661</v>
      </c>
      <c r="I20" s="119">
        <v>36</v>
      </c>
      <c r="J20" s="40" t="s">
        <v>5</v>
      </c>
      <c r="K20" s="163">
        <f t="shared" ref="K20:K28" si="1">SUM(I5)</f>
        <v>33</v>
      </c>
      <c r="L20" s="40" t="s">
        <v>0</v>
      </c>
      <c r="M20" s="533">
        <v>23552</v>
      </c>
      <c r="N20" s="128">
        <f t="shared" ref="N20:N28" si="2">SUM(H5)</f>
        <v>19750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12</v>
      </c>
      <c r="C21" s="277">
        <f>SUM(H4)</f>
        <v>23901</v>
      </c>
      <c r="D21" s="9">
        <f>SUM(L4)</f>
        <v>34599</v>
      </c>
      <c r="E21" s="66">
        <f t="shared" ref="E21:E30" si="3">SUM(N19/M19*100)</f>
        <v>102.84865958087697</v>
      </c>
      <c r="F21" s="66">
        <f t="shared" ref="F21:F31" si="4">SUM(C21/D21*100)</f>
        <v>69.080031214774991</v>
      </c>
      <c r="G21" s="77"/>
      <c r="H21" s="53">
        <v>1576</v>
      </c>
      <c r="I21" s="119">
        <v>9</v>
      </c>
      <c r="J21" s="458" t="s">
        <v>203</v>
      </c>
      <c r="K21" s="163">
        <f t="shared" si="1"/>
        <v>17</v>
      </c>
      <c r="L21" s="40" t="s">
        <v>23</v>
      </c>
      <c r="M21" s="533">
        <v>24785</v>
      </c>
      <c r="N21" s="128">
        <f t="shared" si="2"/>
        <v>16668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0</v>
      </c>
      <c r="C22" s="277">
        <f t="shared" ref="C22:C30" si="5">SUM(H5)</f>
        <v>19750</v>
      </c>
      <c r="D22" s="9">
        <f t="shared" ref="D22:D30" si="6">SUM(L5)</f>
        <v>20115</v>
      </c>
      <c r="E22" s="66">
        <f t="shared" si="3"/>
        <v>83.856997282608688</v>
      </c>
      <c r="F22" s="66">
        <f t="shared" si="4"/>
        <v>98.185433755903546</v>
      </c>
      <c r="G22" s="77"/>
      <c r="H22" s="53">
        <v>1109</v>
      </c>
      <c r="I22" s="119">
        <v>27</v>
      </c>
      <c r="J22" s="40" t="s">
        <v>33</v>
      </c>
      <c r="K22" s="163">
        <f t="shared" si="1"/>
        <v>34</v>
      </c>
      <c r="L22" s="40" t="s">
        <v>1</v>
      </c>
      <c r="M22" s="533">
        <v>18372</v>
      </c>
      <c r="N22" s="128">
        <f t="shared" si="2"/>
        <v>15976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23</v>
      </c>
      <c r="C23" s="299">
        <f t="shared" si="5"/>
        <v>16668</v>
      </c>
      <c r="D23" s="139">
        <f t="shared" si="6"/>
        <v>21158</v>
      </c>
      <c r="E23" s="300">
        <f t="shared" si="3"/>
        <v>67.250353036110553</v>
      </c>
      <c r="F23" s="300">
        <f t="shared" si="4"/>
        <v>78.778712543718683</v>
      </c>
      <c r="G23" s="77"/>
      <c r="H23" s="127">
        <v>981</v>
      </c>
      <c r="I23" s="119">
        <v>1</v>
      </c>
      <c r="J23" s="40" t="s">
        <v>4</v>
      </c>
      <c r="K23" s="163">
        <f t="shared" si="1"/>
        <v>31</v>
      </c>
      <c r="L23" s="40" t="s">
        <v>72</v>
      </c>
      <c r="M23" s="533">
        <v>17658</v>
      </c>
      <c r="N23" s="128">
        <f t="shared" si="2"/>
        <v>13904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15976</v>
      </c>
      <c r="D24" s="9">
        <f t="shared" si="6"/>
        <v>17455</v>
      </c>
      <c r="E24" s="66">
        <f t="shared" si="3"/>
        <v>86.958414979316359</v>
      </c>
      <c r="F24" s="66">
        <f t="shared" si="4"/>
        <v>91.526783156688623</v>
      </c>
      <c r="G24" s="77"/>
      <c r="H24" s="127">
        <v>932</v>
      </c>
      <c r="I24" s="119">
        <v>39</v>
      </c>
      <c r="J24" s="40" t="s">
        <v>41</v>
      </c>
      <c r="K24" s="163">
        <f t="shared" si="1"/>
        <v>40</v>
      </c>
      <c r="L24" s="40" t="s">
        <v>2</v>
      </c>
      <c r="M24" s="533">
        <v>15351</v>
      </c>
      <c r="N24" s="128">
        <f t="shared" si="2"/>
        <v>12569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72</v>
      </c>
      <c r="C25" s="277">
        <f t="shared" si="5"/>
        <v>13904</v>
      </c>
      <c r="D25" s="9">
        <f t="shared" si="6"/>
        <v>15478</v>
      </c>
      <c r="E25" s="66">
        <f t="shared" si="3"/>
        <v>78.740514214520331</v>
      </c>
      <c r="F25" s="66">
        <f t="shared" si="4"/>
        <v>89.830727484171078</v>
      </c>
      <c r="G25" s="87"/>
      <c r="H25" s="400">
        <v>548</v>
      </c>
      <c r="I25" s="119">
        <v>12</v>
      </c>
      <c r="J25" s="40" t="s">
        <v>20</v>
      </c>
      <c r="K25" s="163">
        <f t="shared" si="1"/>
        <v>13</v>
      </c>
      <c r="L25" s="40" t="s">
        <v>7</v>
      </c>
      <c r="M25" s="533">
        <v>15296</v>
      </c>
      <c r="N25" s="128">
        <f t="shared" si="2"/>
        <v>10221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2</v>
      </c>
      <c r="C26" s="277">
        <f t="shared" si="5"/>
        <v>12569</v>
      </c>
      <c r="D26" s="9">
        <f t="shared" si="6"/>
        <v>11274</v>
      </c>
      <c r="E26" s="66">
        <f t="shared" si="3"/>
        <v>81.877402123640152</v>
      </c>
      <c r="F26" s="66">
        <f t="shared" si="4"/>
        <v>111.48660635089587</v>
      </c>
      <c r="G26" s="77"/>
      <c r="H26" s="127">
        <v>332</v>
      </c>
      <c r="I26" s="119">
        <v>29</v>
      </c>
      <c r="J26" s="40" t="s">
        <v>58</v>
      </c>
      <c r="K26" s="163">
        <f t="shared" si="1"/>
        <v>11</v>
      </c>
      <c r="L26" s="40" t="s">
        <v>19</v>
      </c>
      <c r="M26" s="533">
        <v>7328</v>
      </c>
      <c r="N26" s="128">
        <f t="shared" si="2"/>
        <v>9790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7</v>
      </c>
      <c r="C27" s="277">
        <f t="shared" si="5"/>
        <v>10221</v>
      </c>
      <c r="D27" s="9">
        <f t="shared" si="6"/>
        <v>17111</v>
      </c>
      <c r="E27" s="66">
        <f t="shared" si="3"/>
        <v>66.82139121338912</v>
      </c>
      <c r="F27" s="66">
        <f t="shared" si="4"/>
        <v>59.73350476301794</v>
      </c>
      <c r="G27" s="77"/>
      <c r="H27" s="127">
        <v>134</v>
      </c>
      <c r="I27" s="119">
        <v>4</v>
      </c>
      <c r="J27" s="40" t="s">
        <v>13</v>
      </c>
      <c r="K27" s="163">
        <f t="shared" si="1"/>
        <v>2</v>
      </c>
      <c r="L27" s="40" t="s">
        <v>6</v>
      </c>
      <c r="M27" s="534">
        <v>7710</v>
      </c>
      <c r="N27" s="128">
        <f t="shared" si="2"/>
        <v>9219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19</v>
      </c>
      <c r="C28" s="277">
        <f t="shared" si="5"/>
        <v>9790</v>
      </c>
      <c r="D28" s="9">
        <f t="shared" si="6"/>
        <v>5281</v>
      </c>
      <c r="E28" s="66">
        <f t="shared" si="3"/>
        <v>133.59716157205239</v>
      </c>
      <c r="F28" s="66">
        <f t="shared" si="4"/>
        <v>185.38155652338574</v>
      </c>
      <c r="G28" s="88"/>
      <c r="H28" s="127">
        <v>102</v>
      </c>
      <c r="I28" s="119">
        <v>20</v>
      </c>
      <c r="J28" s="40" t="s">
        <v>26</v>
      </c>
      <c r="K28" s="253">
        <f t="shared" si="1"/>
        <v>16</v>
      </c>
      <c r="L28" s="103" t="s">
        <v>3</v>
      </c>
      <c r="M28" s="535">
        <v>12671</v>
      </c>
      <c r="N28" s="234">
        <f t="shared" si="2"/>
        <v>8149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6</v>
      </c>
      <c r="C29" s="277">
        <f t="shared" si="5"/>
        <v>9219</v>
      </c>
      <c r="D29" s="9">
        <f t="shared" si="6"/>
        <v>8758</v>
      </c>
      <c r="E29" s="66">
        <f t="shared" si="3"/>
        <v>119.57198443579766</v>
      </c>
      <c r="F29" s="66">
        <f t="shared" si="4"/>
        <v>105.26375884905231</v>
      </c>
      <c r="G29" s="87"/>
      <c r="H29" s="127">
        <v>82</v>
      </c>
      <c r="I29" s="119">
        <v>10</v>
      </c>
      <c r="J29" s="40" t="s">
        <v>18</v>
      </c>
      <c r="K29" s="161"/>
      <c r="L29" s="161" t="s">
        <v>207</v>
      </c>
      <c r="M29" s="536">
        <v>205686</v>
      </c>
      <c r="N29" s="242">
        <f>SUM(H44)</f>
        <v>174537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</v>
      </c>
      <c r="C30" s="277">
        <f t="shared" si="5"/>
        <v>8149</v>
      </c>
      <c r="D30" s="9">
        <f t="shared" si="6"/>
        <v>10172</v>
      </c>
      <c r="E30" s="72">
        <f t="shared" si="3"/>
        <v>64.312208981138028</v>
      </c>
      <c r="F30" s="78">
        <f t="shared" si="4"/>
        <v>80.112072355485637</v>
      </c>
      <c r="G30" s="90"/>
      <c r="H30" s="127">
        <v>76</v>
      </c>
      <c r="I30" s="119">
        <v>32</v>
      </c>
      <c r="J30" s="40" t="s">
        <v>37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174537</v>
      </c>
      <c r="D31" s="82">
        <f>SUM(L14)</f>
        <v>208101</v>
      </c>
      <c r="E31" s="85">
        <f>SUM(N29/M29*100)</f>
        <v>84.856042705872056</v>
      </c>
      <c r="F31" s="78">
        <f t="shared" si="4"/>
        <v>83.871293266250518</v>
      </c>
      <c r="G31" s="86"/>
      <c r="H31" s="127">
        <v>72</v>
      </c>
      <c r="I31" s="119">
        <v>5</v>
      </c>
      <c r="J31" s="40" t="s">
        <v>14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24</v>
      </c>
      <c r="I32" s="119">
        <v>15</v>
      </c>
      <c r="J32" s="40" t="s">
        <v>22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21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12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</v>
      </c>
      <c r="I35" s="119">
        <v>37</v>
      </c>
      <c r="J35" s="40" t="s">
        <v>39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52">
        <v>0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16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17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400">
        <v>0</v>
      </c>
      <c r="I39" s="119">
        <v>19</v>
      </c>
      <c r="J39" s="40" t="s">
        <v>25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174537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222</v>
      </c>
      <c r="I48" s="119"/>
      <c r="J48" s="263" t="s">
        <v>105</v>
      </c>
      <c r="K48" s="5"/>
      <c r="L48" s="446" t="s">
        <v>208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121</v>
      </c>
      <c r="I49" s="119"/>
      <c r="J49" s="202" t="s">
        <v>11</v>
      </c>
      <c r="K49" s="5"/>
      <c r="L49" s="446" t="s">
        <v>121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28876</v>
      </c>
      <c r="I50" s="119">
        <v>16</v>
      </c>
      <c r="J50" s="40" t="s">
        <v>3</v>
      </c>
      <c r="K50" s="444">
        <f>SUM(I50)</f>
        <v>16</v>
      </c>
      <c r="L50" s="447">
        <v>29981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5000</v>
      </c>
      <c r="I51" s="119">
        <v>38</v>
      </c>
      <c r="J51" s="40" t="s">
        <v>40</v>
      </c>
      <c r="K51" s="444">
        <f t="shared" ref="K51:K59" si="7">SUM(I51)</f>
        <v>38</v>
      </c>
      <c r="L51" s="448">
        <v>1743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2815</v>
      </c>
      <c r="I52" s="119">
        <v>26</v>
      </c>
      <c r="J52" s="40" t="s">
        <v>32</v>
      </c>
      <c r="K52" s="444">
        <f t="shared" si="7"/>
        <v>26</v>
      </c>
      <c r="L52" s="448">
        <v>2824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222</v>
      </c>
      <c r="D53" s="74" t="s">
        <v>208</v>
      </c>
      <c r="E53" s="74" t="s">
        <v>55</v>
      </c>
      <c r="F53" s="74" t="s">
        <v>54</v>
      </c>
      <c r="G53" s="75" t="s">
        <v>56</v>
      </c>
      <c r="H53" s="53">
        <v>2658</v>
      </c>
      <c r="I53" s="119">
        <v>33</v>
      </c>
      <c r="J53" s="40" t="s">
        <v>0</v>
      </c>
      <c r="K53" s="444">
        <f t="shared" si="7"/>
        <v>33</v>
      </c>
      <c r="L53" s="448">
        <v>982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28876</v>
      </c>
      <c r="D54" s="139">
        <f>SUM(L50)</f>
        <v>29981</v>
      </c>
      <c r="E54" s="66">
        <f t="shared" ref="E54:E63" si="8">SUM(N67/M67*100)</f>
        <v>65.530466356518787</v>
      </c>
      <c r="F54" s="66">
        <f t="shared" ref="F54:F61" si="9">SUM(C54/D54*100)</f>
        <v>96.314332410526674</v>
      </c>
      <c r="G54" s="77"/>
      <c r="H54" s="53">
        <v>1414</v>
      </c>
      <c r="I54" s="119">
        <v>25</v>
      </c>
      <c r="J54" s="40" t="s">
        <v>31</v>
      </c>
      <c r="K54" s="444">
        <f t="shared" si="7"/>
        <v>25</v>
      </c>
      <c r="L54" s="448">
        <v>3016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40</v>
      </c>
      <c r="C55" s="52">
        <f t="shared" ref="C55:C63" si="10">SUM(H51)</f>
        <v>5000</v>
      </c>
      <c r="D55" s="139">
        <f t="shared" ref="D55:D63" si="11">SUM(L51)</f>
        <v>1743</v>
      </c>
      <c r="E55" s="66">
        <f t="shared" si="8"/>
        <v>68.493150684931507</v>
      </c>
      <c r="F55" s="66">
        <f t="shared" si="9"/>
        <v>286.86173264486519</v>
      </c>
      <c r="G55" s="77"/>
      <c r="H55" s="127">
        <v>580</v>
      </c>
      <c r="I55" s="119">
        <v>34</v>
      </c>
      <c r="J55" s="40" t="s">
        <v>1</v>
      </c>
      <c r="K55" s="444">
        <f t="shared" si="7"/>
        <v>34</v>
      </c>
      <c r="L55" s="448">
        <v>713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32</v>
      </c>
      <c r="C56" s="52">
        <f t="shared" si="10"/>
        <v>2815</v>
      </c>
      <c r="D56" s="139">
        <f t="shared" si="11"/>
        <v>2824</v>
      </c>
      <c r="E56" s="66">
        <f t="shared" si="8"/>
        <v>71.301925025329282</v>
      </c>
      <c r="F56" s="66">
        <f t="shared" si="9"/>
        <v>99.681303116147319</v>
      </c>
      <c r="G56" s="77"/>
      <c r="H56" s="53">
        <v>524</v>
      </c>
      <c r="I56" s="119">
        <v>14</v>
      </c>
      <c r="J56" s="40" t="s">
        <v>21</v>
      </c>
      <c r="K56" s="444">
        <f t="shared" si="7"/>
        <v>14</v>
      </c>
      <c r="L56" s="448">
        <v>433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0</v>
      </c>
      <c r="C57" s="52">
        <f t="shared" si="10"/>
        <v>2658</v>
      </c>
      <c r="D57" s="139">
        <f t="shared" si="11"/>
        <v>982</v>
      </c>
      <c r="E57" s="66">
        <f t="shared" si="8"/>
        <v>64.876739077373685</v>
      </c>
      <c r="F57" s="66">
        <f t="shared" si="9"/>
        <v>270.6720977596741</v>
      </c>
      <c r="G57" s="77"/>
      <c r="H57" s="53">
        <v>465</v>
      </c>
      <c r="I57" s="119">
        <v>31</v>
      </c>
      <c r="J57" s="40" t="s">
        <v>129</v>
      </c>
      <c r="K57" s="444">
        <f t="shared" si="7"/>
        <v>31</v>
      </c>
      <c r="L57" s="448">
        <v>514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31</v>
      </c>
      <c r="C58" s="52">
        <f t="shared" si="10"/>
        <v>1414</v>
      </c>
      <c r="D58" s="139">
        <f t="shared" si="11"/>
        <v>3016</v>
      </c>
      <c r="E58" s="66">
        <f t="shared" si="8"/>
        <v>41.056910569105689</v>
      </c>
      <c r="F58" s="66">
        <f t="shared" si="9"/>
        <v>46.883289124668437</v>
      </c>
      <c r="G58" s="87"/>
      <c r="H58" s="53">
        <v>411</v>
      </c>
      <c r="I58" s="119">
        <v>40</v>
      </c>
      <c r="J58" s="40" t="s">
        <v>2</v>
      </c>
      <c r="K58" s="444">
        <f t="shared" si="7"/>
        <v>40</v>
      </c>
      <c r="L58" s="448">
        <v>372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1</v>
      </c>
      <c r="C59" s="52">
        <f t="shared" si="10"/>
        <v>580</v>
      </c>
      <c r="D59" s="139">
        <f t="shared" si="11"/>
        <v>713</v>
      </c>
      <c r="E59" s="66">
        <f t="shared" si="8"/>
        <v>68.476977567886649</v>
      </c>
      <c r="F59" s="66">
        <f t="shared" si="9"/>
        <v>81.34642356241234</v>
      </c>
      <c r="G59" s="77"/>
      <c r="H59" s="546">
        <v>264</v>
      </c>
      <c r="I59" s="194">
        <v>24</v>
      </c>
      <c r="J59" s="538" t="s">
        <v>30</v>
      </c>
      <c r="K59" s="445">
        <f t="shared" si="7"/>
        <v>24</v>
      </c>
      <c r="L59" s="449">
        <v>170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2">
        <v>7</v>
      </c>
      <c r="B60" s="40" t="s">
        <v>21</v>
      </c>
      <c r="C60" s="128">
        <f t="shared" si="10"/>
        <v>524</v>
      </c>
      <c r="D60" s="139">
        <f t="shared" si="11"/>
        <v>433</v>
      </c>
      <c r="E60" s="300">
        <f t="shared" si="8"/>
        <v>59.47786606129398</v>
      </c>
      <c r="F60" s="300">
        <f t="shared" si="9"/>
        <v>121.0161662817552</v>
      </c>
      <c r="G60" s="513"/>
      <c r="H60" s="545">
        <v>177</v>
      </c>
      <c r="I60" s="306">
        <v>37</v>
      </c>
      <c r="J60" s="530" t="s">
        <v>39</v>
      </c>
      <c r="K60" s="514" t="s">
        <v>9</v>
      </c>
      <c r="L60" s="515">
        <v>41586</v>
      </c>
      <c r="M60" s="516"/>
      <c r="N60" s="130"/>
      <c r="Q60" s="129"/>
      <c r="R60" s="516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72</v>
      </c>
      <c r="C61" s="52">
        <f t="shared" si="10"/>
        <v>465</v>
      </c>
      <c r="D61" s="139">
        <f t="shared" si="11"/>
        <v>514</v>
      </c>
      <c r="E61" s="66">
        <f t="shared" si="8"/>
        <v>71.538461538461533</v>
      </c>
      <c r="F61" s="66">
        <f t="shared" si="9"/>
        <v>90.466926070038909</v>
      </c>
      <c r="G61" s="88"/>
      <c r="H61" s="53">
        <v>141</v>
      </c>
      <c r="I61" s="119">
        <v>1</v>
      </c>
      <c r="J61" s="40" t="s">
        <v>4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411</v>
      </c>
      <c r="D62" s="139">
        <f t="shared" si="11"/>
        <v>372</v>
      </c>
      <c r="E62" s="66">
        <f t="shared" si="8"/>
        <v>94.266055045871553</v>
      </c>
      <c r="F62" s="66">
        <f>SUM(C62/D62*100)</f>
        <v>110.48387096774192</v>
      </c>
      <c r="G62" s="87"/>
      <c r="H62" s="127">
        <v>102</v>
      </c>
      <c r="I62" s="119">
        <v>13</v>
      </c>
      <c r="J62" s="40" t="s">
        <v>7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538" t="s">
        <v>30</v>
      </c>
      <c r="C63" s="52">
        <f t="shared" si="10"/>
        <v>264</v>
      </c>
      <c r="D63" s="139">
        <f t="shared" si="11"/>
        <v>170</v>
      </c>
      <c r="E63" s="72">
        <f t="shared" si="8"/>
        <v>70.026525198938998</v>
      </c>
      <c r="F63" s="66">
        <f>SUM(C63/D63*100)</f>
        <v>155.29411764705884</v>
      </c>
      <c r="G63" s="90"/>
      <c r="H63" s="53">
        <v>80</v>
      </c>
      <c r="I63" s="119">
        <v>9</v>
      </c>
      <c r="J63" s="458" t="s">
        <v>203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43700</v>
      </c>
      <c r="D64" s="82">
        <f>SUM(L60)</f>
        <v>41586</v>
      </c>
      <c r="E64" s="85">
        <f>SUM(N77/M77*100)</f>
        <v>65.518223661524161</v>
      </c>
      <c r="F64" s="85">
        <f>SUM(C64/D64*100)</f>
        <v>105.08344154282692</v>
      </c>
      <c r="G64" s="86"/>
      <c r="H64" s="478">
        <v>74</v>
      </c>
      <c r="I64" s="119">
        <v>15</v>
      </c>
      <c r="J64" s="40" t="s">
        <v>22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56</v>
      </c>
      <c r="I65" s="119">
        <v>17</v>
      </c>
      <c r="J65" s="40" t="s">
        <v>23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39</v>
      </c>
      <c r="I66" s="119">
        <v>36</v>
      </c>
      <c r="J66" s="40" t="s">
        <v>5</v>
      </c>
      <c r="K66" s="1"/>
      <c r="L66" s="264" t="s">
        <v>105</v>
      </c>
      <c r="M66" s="471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127">
        <v>21</v>
      </c>
      <c r="I67" s="119">
        <v>19</v>
      </c>
      <c r="J67" s="40" t="s">
        <v>25</v>
      </c>
      <c r="K67" s="5">
        <f>SUM(I50)</f>
        <v>16</v>
      </c>
      <c r="L67" s="40" t="s">
        <v>3</v>
      </c>
      <c r="M67" s="239">
        <v>44065</v>
      </c>
      <c r="N67" s="128">
        <f>SUM(H50)</f>
        <v>28876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3</v>
      </c>
      <c r="I68" s="119">
        <v>23</v>
      </c>
      <c r="J68" s="40" t="s">
        <v>29</v>
      </c>
      <c r="K68" s="5">
        <f t="shared" ref="K68:K76" si="12">SUM(I51)</f>
        <v>38</v>
      </c>
      <c r="L68" s="40" t="s">
        <v>40</v>
      </c>
      <c r="M68" s="240">
        <v>7300</v>
      </c>
      <c r="N68" s="128">
        <f t="shared" ref="N68:N76" si="13">SUM(H51)</f>
        <v>5000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127">
        <v>0</v>
      </c>
      <c r="I69" s="119">
        <v>2</v>
      </c>
      <c r="J69" s="40" t="s">
        <v>6</v>
      </c>
      <c r="K69" s="5">
        <f t="shared" si="12"/>
        <v>26</v>
      </c>
      <c r="L69" s="40" t="s">
        <v>32</v>
      </c>
      <c r="M69" s="240">
        <v>3948</v>
      </c>
      <c r="N69" s="128">
        <f t="shared" si="13"/>
        <v>2815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12</v>
      </c>
      <c r="K70" s="5">
        <f t="shared" si="12"/>
        <v>33</v>
      </c>
      <c r="L70" s="40" t="s">
        <v>0</v>
      </c>
      <c r="M70" s="240">
        <v>4097</v>
      </c>
      <c r="N70" s="128">
        <f t="shared" si="13"/>
        <v>2658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53">
        <v>0</v>
      </c>
      <c r="I71" s="119">
        <v>4</v>
      </c>
      <c r="J71" s="40" t="s">
        <v>13</v>
      </c>
      <c r="K71" s="5">
        <f t="shared" si="12"/>
        <v>25</v>
      </c>
      <c r="L71" s="40" t="s">
        <v>31</v>
      </c>
      <c r="M71" s="240">
        <v>3444</v>
      </c>
      <c r="N71" s="128">
        <f t="shared" si="13"/>
        <v>1414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14</v>
      </c>
      <c r="K72" s="5">
        <f t="shared" si="12"/>
        <v>34</v>
      </c>
      <c r="L72" s="40" t="s">
        <v>1</v>
      </c>
      <c r="M72" s="240">
        <v>847</v>
      </c>
      <c r="N72" s="128">
        <f t="shared" si="13"/>
        <v>580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400">
        <v>0</v>
      </c>
      <c r="I73" s="119">
        <v>6</v>
      </c>
      <c r="J73" s="40" t="s">
        <v>15</v>
      </c>
      <c r="K73" s="5">
        <f t="shared" si="12"/>
        <v>14</v>
      </c>
      <c r="L73" s="40" t="s">
        <v>21</v>
      </c>
      <c r="M73" s="240">
        <v>881</v>
      </c>
      <c r="N73" s="128">
        <f t="shared" si="13"/>
        <v>524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16</v>
      </c>
      <c r="K74" s="5">
        <f t="shared" si="12"/>
        <v>31</v>
      </c>
      <c r="L74" s="40" t="s">
        <v>72</v>
      </c>
      <c r="M74" s="240">
        <v>650</v>
      </c>
      <c r="N74" s="128">
        <f t="shared" si="13"/>
        <v>465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17</v>
      </c>
      <c r="K75" s="5">
        <f t="shared" si="12"/>
        <v>40</v>
      </c>
      <c r="L75" s="40" t="s">
        <v>2</v>
      </c>
      <c r="M75" s="240">
        <v>436</v>
      </c>
      <c r="N75" s="128">
        <f t="shared" si="13"/>
        <v>411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18</v>
      </c>
      <c r="K76" s="18">
        <f t="shared" si="12"/>
        <v>24</v>
      </c>
      <c r="L76" s="538" t="s">
        <v>30</v>
      </c>
      <c r="M76" s="241">
        <v>377</v>
      </c>
      <c r="N76" s="234">
        <f t="shared" si="13"/>
        <v>264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19</v>
      </c>
      <c r="K77" s="5"/>
      <c r="L77" s="161" t="s">
        <v>70</v>
      </c>
      <c r="M77" s="412">
        <v>66699</v>
      </c>
      <c r="N77" s="242">
        <f>SUM(H90)</f>
        <v>43700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128">
        <v>0</v>
      </c>
      <c r="I78" s="119">
        <v>12</v>
      </c>
      <c r="J78" s="40" t="s">
        <v>20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24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20</v>
      </c>
      <c r="J80" s="40" t="s">
        <v>26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81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28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127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43700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9" sqref="H5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123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225</v>
      </c>
      <c r="I2" s="5"/>
      <c r="J2" s="255" t="s">
        <v>123</v>
      </c>
      <c r="K2" s="117"/>
      <c r="L2" s="435" t="s">
        <v>211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121</v>
      </c>
      <c r="I3" s="5"/>
      <c r="J3" s="202" t="s">
        <v>11</v>
      </c>
      <c r="K3" s="117"/>
      <c r="L3" s="436" t="s">
        <v>121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25174</v>
      </c>
      <c r="I4" s="119">
        <v>33</v>
      </c>
      <c r="J4" s="225" t="s">
        <v>0</v>
      </c>
      <c r="K4" s="167">
        <f>SUM(I4)</f>
        <v>33</v>
      </c>
      <c r="L4" s="428">
        <v>36768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18157</v>
      </c>
      <c r="I5" s="119">
        <v>34</v>
      </c>
      <c r="J5" s="225" t="s">
        <v>1</v>
      </c>
      <c r="K5" s="167">
        <f t="shared" ref="K5:K13" si="0">SUM(I5)</f>
        <v>34</v>
      </c>
      <c r="L5" s="429">
        <v>35438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18026</v>
      </c>
      <c r="I6" s="119">
        <v>40</v>
      </c>
      <c r="J6" s="225" t="s">
        <v>2</v>
      </c>
      <c r="K6" s="167">
        <f t="shared" si="0"/>
        <v>40</v>
      </c>
      <c r="L6" s="429">
        <v>13573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6390</v>
      </c>
      <c r="I7" s="119">
        <v>24</v>
      </c>
      <c r="J7" s="225" t="s">
        <v>30</v>
      </c>
      <c r="K7" s="167">
        <f t="shared" si="0"/>
        <v>24</v>
      </c>
      <c r="L7" s="429">
        <v>5900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5877</v>
      </c>
      <c r="I8" s="119">
        <v>13</v>
      </c>
      <c r="J8" s="225" t="s">
        <v>7</v>
      </c>
      <c r="K8" s="167">
        <f t="shared" si="0"/>
        <v>13</v>
      </c>
      <c r="L8" s="429">
        <v>6078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5855</v>
      </c>
      <c r="I9" s="119">
        <v>9</v>
      </c>
      <c r="J9" s="479" t="s">
        <v>202</v>
      </c>
      <c r="K9" s="167">
        <f t="shared" si="0"/>
        <v>9</v>
      </c>
      <c r="L9" s="429">
        <v>6894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5242</v>
      </c>
      <c r="I10" s="119">
        <v>25</v>
      </c>
      <c r="J10" s="225" t="s">
        <v>31</v>
      </c>
      <c r="K10" s="167">
        <f t="shared" si="0"/>
        <v>25</v>
      </c>
      <c r="L10" s="429">
        <v>3738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4529</v>
      </c>
      <c r="I11" s="119">
        <v>36</v>
      </c>
      <c r="J11" s="225" t="s">
        <v>5</v>
      </c>
      <c r="K11" s="167">
        <f t="shared" si="0"/>
        <v>36</v>
      </c>
      <c r="L11" s="429">
        <v>6528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400">
        <v>1430</v>
      </c>
      <c r="I12" s="119">
        <v>12</v>
      </c>
      <c r="J12" s="225" t="s">
        <v>20</v>
      </c>
      <c r="K12" s="167">
        <f t="shared" si="0"/>
        <v>12</v>
      </c>
      <c r="L12" s="429">
        <v>1440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1301</v>
      </c>
      <c r="I13" s="194">
        <v>38</v>
      </c>
      <c r="J13" s="305" t="s">
        <v>40</v>
      </c>
      <c r="K13" s="254">
        <f t="shared" si="0"/>
        <v>38</v>
      </c>
      <c r="L13" s="437">
        <v>466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55">
        <v>1057</v>
      </c>
      <c r="I14" s="306">
        <v>17</v>
      </c>
      <c r="J14" s="544" t="s">
        <v>23</v>
      </c>
      <c r="K14" s="117" t="s">
        <v>9</v>
      </c>
      <c r="L14" s="438">
        <v>123927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912</v>
      </c>
      <c r="I15" s="119">
        <v>31</v>
      </c>
      <c r="J15" s="119" t="s">
        <v>185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785</v>
      </c>
      <c r="I16" s="119">
        <v>26</v>
      </c>
      <c r="J16" s="225" t="s">
        <v>32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584</v>
      </c>
      <c r="I17" s="119">
        <v>21</v>
      </c>
      <c r="J17" s="225" t="s">
        <v>27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515</v>
      </c>
      <c r="I18" s="119">
        <v>6</v>
      </c>
      <c r="J18" s="225" t="s">
        <v>15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470</v>
      </c>
      <c r="I19" s="119">
        <v>16</v>
      </c>
      <c r="J19" s="225" t="s">
        <v>3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238</v>
      </c>
      <c r="I20" s="119">
        <v>1</v>
      </c>
      <c r="J20" s="225" t="s">
        <v>4</v>
      </c>
      <c r="K20" s="167">
        <f>SUM(I4)</f>
        <v>33</v>
      </c>
      <c r="L20" s="225" t="s">
        <v>0</v>
      </c>
      <c r="M20" s="439">
        <v>36269</v>
      </c>
      <c r="N20" s="128">
        <f>SUM(H4)</f>
        <v>25174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222</v>
      </c>
      <c r="D21" s="74" t="s">
        <v>208</v>
      </c>
      <c r="E21" s="74" t="s">
        <v>55</v>
      </c>
      <c r="F21" s="74" t="s">
        <v>54</v>
      </c>
      <c r="G21" s="75" t="s">
        <v>56</v>
      </c>
      <c r="H21" s="127">
        <v>198</v>
      </c>
      <c r="I21" s="119">
        <v>14</v>
      </c>
      <c r="J21" s="225" t="s">
        <v>21</v>
      </c>
      <c r="K21" s="167">
        <f t="shared" ref="K21:K29" si="1">SUM(I5)</f>
        <v>34</v>
      </c>
      <c r="L21" s="225" t="s">
        <v>1</v>
      </c>
      <c r="M21" s="440">
        <v>26382</v>
      </c>
      <c r="N21" s="128">
        <f t="shared" ref="N21:N29" si="2">SUM(H5)</f>
        <v>18157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25174</v>
      </c>
      <c r="D22" s="139">
        <f>SUM(L4)</f>
        <v>36768</v>
      </c>
      <c r="E22" s="70">
        <f t="shared" ref="E22:E31" si="3">SUM(N20/M20*100)</f>
        <v>69.409137279770604</v>
      </c>
      <c r="F22" s="66">
        <f t="shared" ref="F22:F32" si="4">SUM(C22/D22*100)</f>
        <v>68.467145343777204</v>
      </c>
      <c r="G22" s="77"/>
      <c r="H22" s="400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0">
        <v>18680</v>
      </c>
      <c r="N22" s="128">
        <f t="shared" si="2"/>
        <v>18026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18157</v>
      </c>
      <c r="D23" s="139">
        <f t="shared" ref="D23:D31" si="6">SUM(L5)</f>
        <v>35438</v>
      </c>
      <c r="E23" s="70">
        <f t="shared" si="3"/>
        <v>68.823440224395412</v>
      </c>
      <c r="F23" s="66">
        <f t="shared" si="4"/>
        <v>51.235961397370055</v>
      </c>
      <c r="G23" s="77"/>
      <c r="H23" s="127">
        <v>163</v>
      </c>
      <c r="I23" s="119">
        <v>22</v>
      </c>
      <c r="J23" s="225" t="s">
        <v>28</v>
      </c>
      <c r="K23" s="167">
        <f t="shared" si="1"/>
        <v>24</v>
      </c>
      <c r="L23" s="225" t="s">
        <v>30</v>
      </c>
      <c r="M23" s="440">
        <v>7764</v>
      </c>
      <c r="N23" s="128">
        <f t="shared" si="2"/>
        <v>6390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18026</v>
      </c>
      <c r="D24" s="139">
        <f t="shared" si="6"/>
        <v>13573</v>
      </c>
      <c r="E24" s="70">
        <f t="shared" si="3"/>
        <v>96.498929336188439</v>
      </c>
      <c r="F24" s="66">
        <f t="shared" si="4"/>
        <v>132.80778015177191</v>
      </c>
      <c r="G24" s="77"/>
      <c r="H24" s="127">
        <v>142</v>
      </c>
      <c r="I24" s="119">
        <v>2</v>
      </c>
      <c r="J24" s="225" t="s">
        <v>6</v>
      </c>
      <c r="K24" s="167">
        <f t="shared" si="1"/>
        <v>13</v>
      </c>
      <c r="L24" s="225" t="s">
        <v>7</v>
      </c>
      <c r="M24" s="440">
        <v>9679</v>
      </c>
      <c r="N24" s="128">
        <f t="shared" si="2"/>
        <v>5877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30</v>
      </c>
      <c r="C25" s="52">
        <f t="shared" si="5"/>
        <v>6390</v>
      </c>
      <c r="D25" s="139">
        <f t="shared" si="6"/>
        <v>5900</v>
      </c>
      <c r="E25" s="70">
        <f t="shared" si="3"/>
        <v>82.302936630602787</v>
      </c>
      <c r="F25" s="66">
        <f t="shared" si="4"/>
        <v>108.3050847457627</v>
      </c>
      <c r="G25" s="77"/>
      <c r="H25" s="127">
        <v>82</v>
      </c>
      <c r="I25" s="119">
        <v>11</v>
      </c>
      <c r="J25" s="225" t="s">
        <v>19</v>
      </c>
      <c r="K25" s="167">
        <f t="shared" si="1"/>
        <v>9</v>
      </c>
      <c r="L25" s="479" t="s">
        <v>201</v>
      </c>
      <c r="M25" s="440">
        <v>7477</v>
      </c>
      <c r="N25" s="128">
        <f t="shared" si="2"/>
        <v>5855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7</v>
      </c>
      <c r="C26" s="52">
        <f t="shared" si="5"/>
        <v>5877</v>
      </c>
      <c r="D26" s="139">
        <f t="shared" si="6"/>
        <v>6078</v>
      </c>
      <c r="E26" s="70">
        <f t="shared" si="3"/>
        <v>60.719082549850192</v>
      </c>
      <c r="F26" s="66">
        <f t="shared" si="4"/>
        <v>96.692991115498515</v>
      </c>
      <c r="G26" s="87"/>
      <c r="H26" s="127">
        <v>50</v>
      </c>
      <c r="I26" s="119">
        <v>39</v>
      </c>
      <c r="J26" s="225" t="s">
        <v>41</v>
      </c>
      <c r="K26" s="167">
        <f t="shared" si="1"/>
        <v>25</v>
      </c>
      <c r="L26" s="225" t="s">
        <v>31</v>
      </c>
      <c r="M26" s="440">
        <v>3145</v>
      </c>
      <c r="N26" s="128">
        <f t="shared" si="2"/>
        <v>5242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79" t="s">
        <v>201</v>
      </c>
      <c r="C27" s="52">
        <f t="shared" si="5"/>
        <v>5855</v>
      </c>
      <c r="D27" s="139">
        <f t="shared" si="6"/>
        <v>6894</v>
      </c>
      <c r="E27" s="70">
        <f t="shared" si="3"/>
        <v>78.30680754313228</v>
      </c>
      <c r="F27" s="66">
        <f t="shared" si="4"/>
        <v>84.928923701769648</v>
      </c>
      <c r="G27" s="91"/>
      <c r="H27" s="400">
        <v>38</v>
      </c>
      <c r="I27" s="119">
        <v>5</v>
      </c>
      <c r="J27" s="225" t="s">
        <v>14</v>
      </c>
      <c r="K27" s="167">
        <f t="shared" si="1"/>
        <v>36</v>
      </c>
      <c r="L27" s="225" t="s">
        <v>5</v>
      </c>
      <c r="M27" s="440">
        <v>6822</v>
      </c>
      <c r="N27" s="128">
        <f t="shared" si="2"/>
        <v>4529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31</v>
      </c>
      <c r="C28" s="52">
        <f t="shared" si="5"/>
        <v>5242</v>
      </c>
      <c r="D28" s="139">
        <f t="shared" si="6"/>
        <v>3738</v>
      </c>
      <c r="E28" s="70">
        <f t="shared" si="3"/>
        <v>166.6772655007949</v>
      </c>
      <c r="F28" s="66">
        <f t="shared" si="4"/>
        <v>140.23542001070092</v>
      </c>
      <c r="G28" s="77"/>
      <c r="H28" s="400">
        <v>32</v>
      </c>
      <c r="I28" s="119">
        <v>32</v>
      </c>
      <c r="J28" s="225" t="s">
        <v>37</v>
      </c>
      <c r="K28" s="167">
        <f t="shared" si="1"/>
        <v>12</v>
      </c>
      <c r="L28" s="225" t="s">
        <v>20</v>
      </c>
      <c r="M28" s="440">
        <v>2500</v>
      </c>
      <c r="N28" s="128">
        <f t="shared" si="2"/>
        <v>1430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5</v>
      </c>
      <c r="C29" s="52">
        <f t="shared" si="5"/>
        <v>4529</v>
      </c>
      <c r="D29" s="139">
        <f t="shared" si="6"/>
        <v>6528</v>
      </c>
      <c r="E29" s="70">
        <f t="shared" si="3"/>
        <v>66.388155965992382</v>
      </c>
      <c r="F29" s="66">
        <f t="shared" si="4"/>
        <v>69.378063725490193</v>
      </c>
      <c r="G29" s="88"/>
      <c r="H29" s="127">
        <v>29</v>
      </c>
      <c r="I29" s="119">
        <v>15</v>
      </c>
      <c r="J29" s="225" t="s">
        <v>22</v>
      </c>
      <c r="K29" s="254">
        <f t="shared" si="1"/>
        <v>38</v>
      </c>
      <c r="L29" s="305" t="s">
        <v>40</v>
      </c>
      <c r="M29" s="441">
        <v>1207</v>
      </c>
      <c r="N29" s="128">
        <f t="shared" si="2"/>
        <v>1301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20</v>
      </c>
      <c r="C30" s="52">
        <f t="shared" si="5"/>
        <v>1430</v>
      </c>
      <c r="D30" s="139">
        <f t="shared" si="6"/>
        <v>1440</v>
      </c>
      <c r="E30" s="70">
        <f t="shared" si="3"/>
        <v>57.199999999999996</v>
      </c>
      <c r="F30" s="66">
        <f t="shared" si="4"/>
        <v>99.305555555555557</v>
      </c>
      <c r="G30" s="87"/>
      <c r="H30" s="127">
        <v>25</v>
      </c>
      <c r="I30" s="119">
        <v>27</v>
      </c>
      <c r="J30" s="225" t="s">
        <v>33</v>
      </c>
      <c r="K30" s="161"/>
      <c r="L30" s="454" t="s">
        <v>130</v>
      </c>
      <c r="M30" s="442">
        <v>126879</v>
      </c>
      <c r="N30" s="128">
        <f>SUM(H44)</f>
        <v>97518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40</v>
      </c>
      <c r="C31" s="52">
        <f t="shared" si="5"/>
        <v>1301</v>
      </c>
      <c r="D31" s="139">
        <f t="shared" si="6"/>
        <v>466</v>
      </c>
      <c r="E31" s="71">
        <f t="shared" si="3"/>
        <v>107.78790389395195</v>
      </c>
      <c r="F31" s="78">
        <f t="shared" si="4"/>
        <v>279.18454935622321</v>
      </c>
      <c r="G31" s="90"/>
      <c r="H31" s="127">
        <v>25</v>
      </c>
      <c r="I31" s="119">
        <v>29</v>
      </c>
      <c r="J31" s="225" t="s">
        <v>117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97518</v>
      </c>
      <c r="D32" s="82">
        <f>SUM(L14)</f>
        <v>123927</v>
      </c>
      <c r="E32" s="83">
        <f>SUM(N30/M30*100)</f>
        <v>76.859054689901413</v>
      </c>
      <c r="F32" s="78">
        <f t="shared" si="4"/>
        <v>78.689873877363283</v>
      </c>
      <c r="G32" s="86"/>
      <c r="H32" s="128">
        <v>10</v>
      </c>
      <c r="I32" s="119">
        <v>20</v>
      </c>
      <c r="J32" s="225" t="s">
        <v>26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2</v>
      </c>
      <c r="I33" s="119">
        <v>4</v>
      </c>
      <c r="J33" s="225" t="s">
        <v>13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12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5" t="s">
        <v>16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17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5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5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28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30</v>
      </c>
      <c r="J41" s="225" t="s">
        <v>35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400">
        <v>0</v>
      </c>
      <c r="I42" s="119">
        <v>35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39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97518</v>
      </c>
      <c r="I44" s="5"/>
      <c r="J44" s="224" t="s">
        <v>128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222</v>
      </c>
      <c r="I48" s="5"/>
      <c r="J48" s="251" t="s">
        <v>126</v>
      </c>
      <c r="K48" s="117"/>
      <c r="L48" s="414" t="s">
        <v>211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121</v>
      </c>
      <c r="I49" s="5"/>
      <c r="J49" s="202" t="s">
        <v>11</v>
      </c>
      <c r="K49" s="140"/>
      <c r="L49" s="135" t="s">
        <v>121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452">
        <v>77928</v>
      </c>
      <c r="I50" s="225">
        <v>36</v>
      </c>
      <c r="J50" s="225" t="s">
        <v>5</v>
      </c>
      <c r="K50" s="170">
        <f>SUM(I50)</f>
        <v>36</v>
      </c>
      <c r="L50" s="415">
        <v>24274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27774</v>
      </c>
      <c r="I51" s="225">
        <v>17</v>
      </c>
      <c r="J51" s="224" t="s">
        <v>23</v>
      </c>
      <c r="K51" s="170">
        <f t="shared" ref="K51:K59" si="7">SUM(I51)</f>
        <v>17</v>
      </c>
      <c r="L51" s="415">
        <v>17600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16720</v>
      </c>
      <c r="I52" s="225">
        <v>16</v>
      </c>
      <c r="J52" s="224" t="s">
        <v>3</v>
      </c>
      <c r="K52" s="170">
        <f t="shared" si="7"/>
        <v>16</v>
      </c>
      <c r="L52" s="415">
        <v>16116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15487</v>
      </c>
      <c r="I53" s="225">
        <v>26</v>
      </c>
      <c r="J53" s="224" t="s">
        <v>32</v>
      </c>
      <c r="K53" s="170">
        <f t="shared" si="7"/>
        <v>26</v>
      </c>
      <c r="L53" s="415">
        <v>17235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222</v>
      </c>
      <c r="D54" s="74" t="s">
        <v>208</v>
      </c>
      <c r="E54" s="74" t="s">
        <v>55</v>
      </c>
      <c r="F54" s="74" t="s">
        <v>54</v>
      </c>
      <c r="G54" s="75" t="s">
        <v>56</v>
      </c>
      <c r="H54" s="127">
        <v>12547</v>
      </c>
      <c r="I54" s="225">
        <v>24</v>
      </c>
      <c r="J54" s="224" t="s">
        <v>30</v>
      </c>
      <c r="K54" s="170">
        <f t="shared" si="7"/>
        <v>24</v>
      </c>
      <c r="L54" s="415">
        <v>12082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77928</v>
      </c>
      <c r="D55" s="9">
        <f t="shared" ref="D55:D64" si="8">SUM(L50)</f>
        <v>24274</v>
      </c>
      <c r="E55" s="66">
        <f>SUM(N66/M66*100)</f>
        <v>88.379794497244092</v>
      </c>
      <c r="F55" s="66">
        <f t="shared" ref="F55:F65" si="9">SUM(C55/D55*100)</f>
        <v>321.0348521051331</v>
      </c>
      <c r="G55" s="77"/>
      <c r="H55" s="400">
        <v>10326</v>
      </c>
      <c r="I55" s="225">
        <v>40</v>
      </c>
      <c r="J55" s="224" t="s">
        <v>2</v>
      </c>
      <c r="K55" s="170">
        <f t="shared" si="7"/>
        <v>40</v>
      </c>
      <c r="L55" s="415">
        <v>16798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27774</v>
      </c>
      <c r="D56" s="9">
        <f t="shared" si="8"/>
        <v>17600</v>
      </c>
      <c r="E56" s="66">
        <f t="shared" ref="E56:E65" si="11">SUM(N67/M67*100)</f>
        <v>102.47952180650874</v>
      </c>
      <c r="F56" s="66">
        <f t="shared" si="9"/>
        <v>157.80681818181819</v>
      </c>
      <c r="G56" s="77"/>
      <c r="H56" s="127">
        <v>9138</v>
      </c>
      <c r="I56" s="225">
        <v>38</v>
      </c>
      <c r="J56" s="224" t="s">
        <v>40</v>
      </c>
      <c r="K56" s="170">
        <f t="shared" si="7"/>
        <v>38</v>
      </c>
      <c r="L56" s="415">
        <v>8867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16720</v>
      </c>
      <c r="D57" s="9">
        <f t="shared" si="8"/>
        <v>16116</v>
      </c>
      <c r="E57" s="66">
        <f t="shared" si="11"/>
        <v>89.791096074324685</v>
      </c>
      <c r="F57" s="66">
        <f t="shared" si="9"/>
        <v>103.74782824522212</v>
      </c>
      <c r="G57" s="77"/>
      <c r="H57" s="127">
        <v>5946</v>
      </c>
      <c r="I57" s="225">
        <v>37</v>
      </c>
      <c r="J57" s="224" t="s">
        <v>39</v>
      </c>
      <c r="K57" s="170">
        <f t="shared" si="7"/>
        <v>37</v>
      </c>
      <c r="L57" s="415">
        <v>5721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15487</v>
      </c>
      <c r="D58" s="9">
        <f t="shared" si="8"/>
        <v>17235</v>
      </c>
      <c r="E58" s="66">
        <f t="shared" si="11"/>
        <v>82.610551021496775</v>
      </c>
      <c r="F58" s="66">
        <f t="shared" si="9"/>
        <v>89.85784740353931</v>
      </c>
      <c r="G58" s="77"/>
      <c r="H58" s="523">
        <v>5917</v>
      </c>
      <c r="I58" s="227">
        <v>25</v>
      </c>
      <c r="J58" s="227" t="s">
        <v>31</v>
      </c>
      <c r="K58" s="170">
        <f t="shared" si="7"/>
        <v>25</v>
      </c>
      <c r="L58" s="413">
        <v>7501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12547</v>
      </c>
      <c r="D59" s="9">
        <f t="shared" si="8"/>
        <v>12082</v>
      </c>
      <c r="E59" s="66">
        <f t="shared" si="11"/>
        <v>86.014944813875374</v>
      </c>
      <c r="F59" s="66">
        <f t="shared" si="9"/>
        <v>103.84870054626718</v>
      </c>
      <c r="G59" s="87"/>
      <c r="H59" s="523">
        <v>3232</v>
      </c>
      <c r="I59" s="227">
        <v>15</v>
      </c>
      <c r="J59" s="227" t="s">
        <v>22</v>
      </c>
      <c r="K59" s="170">
        <f t="shared" si="7"/>
        <v>15</v>
      </c>
      <c r="L59" s="413">
        <v>3260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10326</v>
      </c>
      <c r="D60" s="9">
        <f t="shared" si="8"/>
        <v>16798</v>
      </c>
      <c r="E60" s="66">
        <f t="shared" si="11"/>
        <v>79.916415138147201</v>
      </c>
      <c r="F60" s="66">
        <f t="shared" si="9"/>
        <v>61.471603762352657</v>
      </c>
      <c r="G60" s="77"/>
      <c r="H60" s="528">
        <v>3024</v>
      </c>
      <c r="I60" s="544">
        <v>33</v>
      </c>
      <c r="J60" s="307" t="s">
        <v>0</v>
      </c>
      <c r="K60" s="117" t="s">
        <v>9</v>
      </c>
      <c r="L60" s="417">
        <v>153316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40</v>
      </c>
      <c r="C61" s="52">
        <f t="shared" si="10"/>
        <v>9138</v>
      </c>
      <c r="D61" s="9">
        <f t="shared" si="8"/>
        <v>8867</v>
      </c>
      <c r="E61" s="66">
        <f t="shared" si="11"/>
        <v>82.480368264283783</v>
      </c>
      <c r="F61" s="66">
        <f t="shared" si="9"/>
        <v>103.05627607984663</v>
      </c>
      <c r="G61" s="77"/>
      <c r="H61" s="127">
        <v>2622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5946</v>
      </c>
      <c r="D62" s="9">
        <f t="shared" si="8"/>
        <v>5721</v>
      </c>
      <c r="E62" s="66">
        <f t="shared" si="11"/>
        <v>91.000918273645553</v>
      </c>
      <c r="F62" s="66">
        <f t="shared" si="9"/>
        <v>103.93287886733088</v>
      </c>
      <c r="G62" s="88"/>
      <c r="H62" s="127">
        <v>2379</v>
      </c>
      <c r="I62" s="225">
        <v>30</v>
      </c>
      <c r="J62" s="224" t="s">
        <v>120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5917</v>
      </c>
      <c r="D63" s="9">
        <f t="shared" si="8"/>
        <v>7501</v>
      </c>
      <c r="E63" s="66">
        <f t="shared" si="11"/>
        <v>83.632508833922259</v>
      </c>
      <c r="F63" s="66">
        <f t="shared" si="9"/>
        <v>78.882815624583387</v>
      </c>
      <c r="G63" s="87"/>
      <c r="H63" s="127">
        <v>2332</v>
      </c>
      <c r="I63" s="224">
        <v>1</v>
      </c>
      <c r="J63" s="224" t="s">
        <v>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22</v>
      </c>
      <c r="C64" s="52">
        <f t="shared" si="10"/>
        <v>3232</v>
      </c>
      <c r="D64" s="9">
        <f t="shared" si="8"/>
        <v>3260</v>
      </c>
      <c r="E64" s="72">
        <f t="shared" si="11"/>
        <v>71.838186263614134</v>
      </c>
      <c r="F64" s="66">
        <f t="shared" si="9"/>
        <v>99.141104294478538</v>
      </c>
      <c r="G64" s="90"/>
      <c r="H64" s="169">
        <v>1690</v>
      </c>
      <c r="I64" s="224">
        <v>18</v>
      </c>
      <c r="J64" s="224" t="s">
        <v>24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203412</v>
      </c>
      <c r="D65" s="82">
        <f>SUM(L60)</f>
        <v>153316</v>
      </c>
      <c r="E65" s="85">
        <f t="shared" si="11"/>
        <v>86.999217309855482</v>
      </c>
      <c r="F65" s="85">
        <f t="shared" si="9"/>
        <v>132.67499804325706</v>
      </c>
      <c r="G65" s="86"/>
      <c r="H65" s="128">
        <v>1679</v>
      </c>
      <c r="I65" s="225">
        <v>14</v>
      </c>
      <c r="J65" s="224" t="s">
        <v>21</v>
      </c>
      <c r="K65" s="1"/>
      <c r="L65" s="265" t="s">
        <v>126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1408</v>
      </c>
      <c r="I66" s="224">
        <v>39</v>
      </c>
      <c r="J66" s="224" t="s">
        <v>41</v>
      </c>
      <c r="K66" s="163">
        <f>SUM(I50)</f>
        <v>36</v>
      </c>
      <c r="L66" s="225" t="s">
        <v>5</v>
      </c>
      <c r="M66" s="427">
        <v>88174</v>
      </c>
      <c r="N66" s="128">
        <f>SUM(H50)</f>
        <v>77928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1192</v>
      </c>
      <c r="I67" s="225">
        <v>35</v>
      </c>
      <c r="J67" s="224" t="s">
        <v>38</v>
      </c>
      <c r="K67" s="163">
        <f t="shared" ref="K67:K75" si="12">SUM(I51)</f>
        <v>17</v>
      </c>
      <c r="L67" s="224" t="s">
        <v>23</v>
      </c>
      <c r="M67" s="425">
        <v>27102</v>
      </c>
      <c r="N67" s="128">
        <f t="shared" ref="N67:N75" si="13">SUM(H51)</f>
        <v>27774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1114</v>
      </c>
      <c r="I68" s="225">
        <v>29</v>
      </c>
      <c r="J68" s="224" t="s">
        <v>117</v>
      </c>
      <c r="K68" s="163">
        <f t="shared" si="12"/>
        <v>16</v>
      </c>
      <c r="L68" s="224" t="s">
        <v>3</v>
      </c>
      <c r="M68" s="425">
        <v>18621</v>
      </c>
      <c r="N68" s="128">
        <f t="shared" si="13"/>
        <v>16720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330</v>
      </c>
      <c r="I69" s="224">
        <v>13</v>
      </c>
      <c r="J69" s="224" t="s">
        <v>7</v>
      </c>
      <c r="K69" s="163">
        <f t="shared" si="12"/>
        <v>26</v>
      </c>
      <c r="L69" s="224" t="s">
        <v>32</v>
      </c>
      <c r="M69" s="425">
        <v>18747</v>
      </c>
      <c r="N69" s="128">
        <f t="shared" si="13"/>
        <v>15487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211</v>
      </c>
      <c r="I70" s="224">
        <v>21</v>
      </c>
      <c r="J70" s="224" t="s">
        <v>27</v>
      </c>
      <c r="K70" s="163">
        <f t="shared" si="12"/>
        <v>24</v>
      </c>
      <c r="L70" s="224" t="s">
        <v>30</v>
      </c>
      <c r="M70" s="425">
        <v>14587</v>
      </c>
      <c r="N70" s="128">
        <f t="shared" si="13"/>
        <v>12547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400">
        <v>169</v>
      </c>
      <c r="I71" s="224">
        <v>22</v>
      </c>
      <c r="J71" s="224" t="s">
        <v>28</v>
      </c>
      <c r="K71" s="163">
        <f t="shared" si="12"/>
        <v>40</v>
      </c>
      <c r="L71" s="224" t="s">
        <v>2</v>
      </c>
      <c r="M71" s="425">
        <v>12921</v>
      </c>
      <c r="N71" s="128">
        <f t="shared" si="13"/>
        <v>10326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58</v>
      </c>
      <c r="I72" s="224">
        <v>27</v>
      </c>
      <c r="J72" s="224" t="s">
        <v>33</v>
      </c>
      <c r="K72" s="163">
        <f t="shared" si="12"/>
        <v>38</v>
      </c>
      <c r="L72" s="224" t="s">
        <v>40</v>
      </c>
      <c r="M72" s="425">
        <v>11079</v>
      </c>
      <c r="N72" s="128">
        <f t="shared" si="13"/>
        <v>9138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127">
        <v>52</v>
      </c>
      <c r="I73" s="224">
        <v>4</v>
      </c>
      <c r="J73" s="224" t="s">
        <v>13</v>
      </c>
      <c r="K73" s="163">
        <f t="shared" si="12"/>
        <v>37</v>
      </c>
      <c r="L73" s="224" t="s">
        <v>39</v>
      </c>
      <c r="M73" s="425">
        <v>6534</v>
      </c>
      <c r="N73" s="128">
        <f t="shared" si="13"/>
        <v>5946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49</v>
      </c>
      <c r="I74" s="224">
        <v>28</v>
      </c>
      <c r="J74" s="224" t="s">
        <v>34</v>
      </c>
      <c r="K74" s="163">
        <f t="shared" si="12"/>
        <v>25</v>
      </c>
      <c r="L74" s="227" t="s">
        <v>31</v>
      </c>
      <c r="M74" s="426">
        <v>7075</v>
      </c>
      <c r="N74" s="128">
        <f t="shared" si="13"/>
        <v>5917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37</v>
      </c>
      <c r="I75" s="224">
        <v>9</v>
      </c>
      <c r="J75" s="458" t="s">
        <v>202</v>
      </c>
      <c r="K75" s="163">
        <f t="shared" si="12"/>
        <v>15</v>
      </c>
      <c r="L75" s="227" t="s">
        <v>22</v>
      </c>
      <c r="M75" s="426">
        <v>4499</v>
      </c>
      <c r="N75" s="234">
        <f t="shared" si="13"/>
        <v>3232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31</v>
      </c>
      <c r="I76" s="224">
        <v>23</v>
      </c>
      <c r="J76" s="224" t="s">
        <v>29</v>
      </c>
      <c r="K76" s="5"/>
      <c r="L76" s="454" t="s">
        <v>130</v>
      </c>
      <c r="M76" s="466">
        <v>233809</v>
      </c>
      <c r="N76" s="242">
        <f>SUM(H90)</f>
        <v>203412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11</v>
      </c>
      <c r="I77" s="224">
        <v>20</v>
      </c>
      <c r="J77" s="224" t="s">
        <v>26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9</v>
      </c>
      <c r="I78" s="224">
        <v>6</v>
      </c>
      <c r="J78" s="224" t="s">
        <v>15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0">
        <v>0</v>
      </c>
      <c r="I82" s="224">
        <v>7</v>
      </c>
      <c r="J82" s="224" t="s">
        <v>16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268">
        <v>0</v>
      </c>
      <c r="I83" s="224">
        <v>8</v>
      </c>
      <c r="J83" s="224" t="s">
        <v>17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18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11</v>
      </c>
      <c r="J85" s="224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400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203412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L12" sqref="L12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68" t="s">
        <v>235</v>
      </c>
      <c r="B1" s="569"/>
      <c r="C1" s="569"/>
      <c r="D1" s="569"/>
      <c r="E1" s="569"/>
      <c r="F1" s="569"/>
      <c r="G1" s="569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4" t="s">
        <v>222</v>
      </c>
      <c r="J2" s="404" t="s">
        <v>218</v>
      </c>
      <c r="K2" s="408" t="s">
        <v>208</v>
      </c>
      <c r="L2" s="408" t="s">
        <v>213</v>
      </c>
    </row>
    <row r="3" spans="1:12">
      <c r="I3" s="40" t="s">
        <v>85</v>
      </c>
      <c r="J3" s="405">
        <v>187194</v>
      </c>
      <c r="K3" s="40" t="s">
        <v>85</v>
      </c>
      <c r="L3" s="409">
        <v>155357</v>
      </c>
    </row>
    <row r="4" spans="1:12">
      <c r="I4" s="18" t="s">
        <v>87</v>
      </c>
      <c r="J4" s="405">
        <v>139726</v>
      </c>
      <c r="K4" s="18" t="s">
        <v>87</v>
      </c>
      <c r="L4" s="409">
        <v>65758</v>
      </c>
    </row>
    <row r="5" spans="1:12">
      <c r="I5" s="18" t="s">
        <v>116</v>
      </c>
      <c r="J5" s="405">
        <v>94404</v>
      </c>
      <c r="K5" s="18" t="s">
        <v>116</v>
      </c>
      <c r="L5" s="409">
        <v>80005</v>
      </c>
    </row>
    <row r="6" spans="1:12">
      <c r="I6" s="18" t="s">
        <v>88</v>
      </c>
      <c r="J6" s="405">
        <v>93312</v>
      </c>
      <c r="K6" s="18" t="s">
        <v>88</v>
      </c>
      <c r="L6" s="409">
        <v>85698</v>
      </c>
    </row>
    <row r="7" spans="1:12">
      <c r="I7" s="18" t="s">
        <v>106</v>
      </c>
      <c r="J7" s="405">
        <v>86949</v>
      </c>
      <c r="K7" s="18" t="s">
        <v>106</v>
      </c>
      <c r="L7" s="409">
        <v>92229</v>
      </c>
    </row>
    <row r="8" spans="1:12">
      <c r="I8" s="18" t="s">
        <v>114</v>
      </c>
      <c r="J8" s="405">
        <v>75169</v>
      </c>
      <c r="K8" s="18" t="s">
        <v>114</v>
      </c>
      <c r="L8" s="409">
        <v>72772</v>
      </c>
    </row>
    <row r="9" spans="1:12">
      <c r="I9" s="18" t="s">
        <v>108</v>
      </c>
      <c r="J9" s="405">
        <v>69787</v>
      </c>
      <c r="K9" s="18" t="s">
        <v>108</v>
      </c>
      <c r="L9" s="409">
        <v>60828</v>
      </c>
    </row>
    <row r="10" spans="1:12">
      <c r="I10" s="18" t="s">
        <v>110</v>
      </c>
      <c r="J10" s="405">
        <v>51898</v>
      </c>
      <c r="K10" s="18" t="s">
        <v>110</v>
      </c>
      <c r="L10" s="409">
        <v>42978</v>
      </c>
    </row>
    <row r="11" spans="1:12">
      <c r="I11" s="18" t="s">
        <v>109</v>
      </c>
      <c r="J11" s="405">
        <v>50733</v>
      </c>
      <c r="K11" s="18" t="s">
        <v>109</v>
      </c>
      <c r="L11" s="409">
        <v>45746</v>
      </c>
    </row>
    <row r="12" spans="1:12" ht="14.25" thickBot="1">
      <c r="I12" s="18" t="s">
        <v>154</v>
      </c>
      <c r="J12" s="406">
        <v>50470</v>
      </c>
      <c r="K12" s="18" t="s">
        <v>154</v>
      </c>
      <c r="L12" s="410">
        <v>49354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8</v>
      </c>
      <c r="J13" s="443">
        <v>1245987</v>
      </c>
      <c r="K13" s="35" t="s">
        <v>9</v>
      </c>
      <c r="L13" s="174">
        <v>1089883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57" t="s">
        <v>226</v>
      </c>
      <c r="K23" s="482" t="s">
        <v>227</v>
      </c>
      <c r="L23" s="22" t="s">
        <v>71</v>
      </c>
      <c r="M23" s="8"/>
    </row>
    <row r="24" spans="9:14">
      <c r="I24" s="405">
        <f t="shared" ref="I24:I33" si="0">SUM(J3)</f>
        <v>187194</v>
      </c>
      <c r="J24" s="40" t="s">
        <v>85</v>
      </c>
      <c r="K24" s="405">
        <f>SUM(I24)</f>
        <v>187194</v>
      </c>
      <c r="L24" s="519">
        <v>183851</v>
      </c>
      <c r="M24" s="141"/>
      <c r="N24" s="1"/>
    </row>
    <row r="25" spans="9:14">
      <c r="I25" s="405">
        <f t="shared" si="0"/>
        <v>139726</v>
      </c>
      <c r="J25" s="18" t="s">
        <v>87</v>
      </c>
      <c r="K25" s="405">
        <f t="shared" ref="K25:K33" si="1">SUM(I25)</f>
        <v>139726</v>
      </c>
      <c r="L25" s="519">
        <v>130551</v>
      </c>
      <c r="M25" s="177"/>
      <c r="N25" s="1"/>
    </row>
    <row r="26" spans="9:14">
      <c r="I26" s="405">
        <f t="shared" si="0"/>
        <v>94404</v>
      </c>
      <c r="J26" s="18" t="s">
        <v>116</v>
      </c>
      <c r="K26" s="405">
        <f t="shared" si="1"/>
        <v>94404</v>
      </c>
      <c r="L26" s="519">
        <v>98148</v>
      </c>
      <c r="M26" s="141"/>
      <c r="N26" s="1"/>
    </row>
    <row r="27" spans="9:14">
      <c r="I27" s="405">
        <f t="shared" si="0"/>
        <v>93312</v>
      </c>
      <c r="J27" s="18" t="s">
        <v>88</v>
      </c>
      <c r="K27" s="405">
        <f t="shared" si="1"/>
        <v>93312</v>
      </c>
      <c r="L27" s="519">
        <v>95796</v>
      </c>
      <c r="M27" s="141"/>
      <c r="N27" s="1"/>
    </row>
    <row r="28" spans="9:14">
      <c r="I28" s="405">
        <f t="shared" si="0"/>
        <v>86949</v>
      </c>
      <c r="J28" s="18" t="s">
        <v>106</v>
      </c>
      <c r="K28" s="405">
        <f t="shared" si="1"/>
        <v>86949</v>
      </c>
      <c r="L28" s="519">
        <v>93586</v>
      </c>
      <c r="M28" s="141"/>
      <c r="N28" s="2"/>
    </row>
    <row r="29" spans="9:14">
      <c r="I29" s="405">
        <f t="shared" si="0"/>
        <v>75169</v>
      </c>
      <c r="J29" s="18" t="s">
        <v>114</v>
      </c>
      <c r="K29" s="405">
        <f t="shared" si="1"/>
        <v>75169</v>
      </c>
      <c r="L29" s="519">
        <v>79620</v>
      </c>
      <c r="M29" s="141"/>
      <c r="N29" s="1"/>
    </row>
    <row r="30" spans="9:14">
      <c r="I30" s="405">
        <f t="shared" si="0"/>
        <v>69787</v>
      </c>
      <c r="J30" s="18" t="s">
        <v>108</v>
      </c>
      <c r="K30" s="405">
        <f t="shared" si="1"/>
        <v>69787</v>
      </c>
      <c r="L30" s="519">
        <v>83799</v>
      </c>
      <c r="M30" s="141"/>
      <c r="N30" s="1"/>
    </row>
    <row r="31" spans="9:14">
      <c r="I31" s="405">
        <f t="shared" si="0"/>
        <v>51898</v>
      </c>
      <c r="J31" s="18" t="s">
        <v>110</v>
      </c>
      <c r="K31" s="405">
        <f t="shared" si="1"/>
        <v>51898</v>
      </c>
      <c r="L31" s="519">
        <v>51649</v>
      </c>
      <c r="M31" s="141"/>
      <c r="N31" s="1"/>
    </row>
    <row r="32" spans="9:14">
      <c r="I32" s="405">
        <f t="shared" si="0"/>
        <v>50733</v>
      </c>
      <c r="J32" s="18" t="s">
        <v>109</v>
      </c>
      <c r="K32" s="405">
        <f t="shared" si="1"/>
        <v>50733</v>
      </c>
      <c r="L32" s="519">
        <v>48671</v>
      </c>
      <c r="M32" s="141"/>
      <c r="N32" s="37"/>
    </row>
    <row r="33" spans="8:14">
      <c r="I33" s="405">
        <f t="shared" si="0"/>
        <v>50470</v>
      </c>
      <c r="J33" s="18" t="s">
        <v>154</v>
      </c>
      <c r="K33" s="405">
        <f t="shared" si="1"/>
        <v>50470</v>
      </c>
      <c r="L33" s="520">
        <v>49802</v>
      </c>
      <c r="M33" s="141"/>
      <c r="N33" s="37"/>
    </row>
    <row r="34" spans="8:14" ht="14.25" thickBot="1">
      <c r="H34" s="8"/>
      <c r="I34" s="171">
        <f>SUM(J13-(I24+I25+I26+I27+I28+I29+I30+I31+I32+I33))</f>
        <v>346345</v>
      </c>
      <c r="J34" s="108" t="s">
        <v>132</v>
      </c>
      <c r="K34" s="171">
        <f>SUM(I34)</f>
        <v>346345</v>
      </c>
      <c r="L34" s="171" t="s">
        <v>86</v>
      </c>
    </row>
    <row r="35" spans="8:14" ht="15.75" thickTop="1" thickBot="1">
      <c r="H35" s="8"/>
      <c r="I35" s="460">
        <f>SUM(I24:I34)</f>
        <v>1245987</v>
      </c>
      <c r="J35" s="190" t="s">
        <v>9</v>
      </c>
      <c r="K35" s="172">
        <f>SUM(J13)</f>
        <v>1245987</v>
      </c>
      <c r="L35" s="192">
        <v>1265499</v>
      </c>
    </row>
    <row r="36" spans="8:14" ht="14.25" thickTop="1"/>
    <row r="37" spans="8:14">
      <c r="I37" s="457" t="s">
        <v>212</v>
      </c>
      <c r="J37" s="65"/>
      <c r="K37" s="482" t="s">
        <v>212</v>
      </c>
    </row>
    <row r="38" spans="8:14">
      <c r="I38" s="409">
        <f>SUM(L3)</f>
        <v>155357</v>
      </c>
      <c r="J38" s="40" t="s">
        <v>85</v>
      </c>
      <c r="K38" s="409">
        <f>SUM(I38)</f>
        <v>155357</v>
      </c>
    </row>
    <row r="39" spans="8:14">
      <c r="I39" s="409">
        <f t="shared" ref="I39:I47" si="2">SUM(L4)</f>
        <v>65758</v>
      </c>
      <c r="J39" s="18" t="s">
        <v>87</v>
      </c>
      <c r="K39" s="409">
        <f t="shared" ref="K39:K47" si="3">SUM(I39)</f>
        <v>65758</v>
      </c>
    </row>
    <row r="40" spans="8:14">
      <c r="I40" s="409">
        <f t="shared" si="2"/>
        <v>80005</v>
      </c>
      <c r="J40" s="18" t="s">
        <v>116</v>
      </c>
      <c r="K40" s="409">
        <f t="shared" si="3"/>
        <v>80005</v>
      </c>
    </row>
    <row r="41" spans="8:14">
      <c r="I41" s="409">
        <f t="shared" si="2"/>
        <v>85698</v>
      </c>
      <c r="J41" s="18" t="s">
        <v>88</v>
      </c>
      <c r="K41" s="409">
        <f t="shared" si="3"/>
        <v>85698</v>
      </c>
    </row>
    <row r="42" spans="8:14">
      <c r="I42" s="409">
        <f t="shared" si="2"/>
        <v>92229</v>
      </c>
      <c r="J42" s="18" t="s">
        <v>106</v>
      </c>
      <c r="K42" s="409">
        <f t="shared" si="3"/>
        <v>92229</v>
      </c>
    </row>
    <row r="43" spans="8:14">
      <c r="I43" s="409">
        <f>SUM(L8)</f>
        <v>72772</v>
      </c>
      <c r="J43" s="18" t="s">
        <v>114</v>
      </c>
      <c r="K43" s="409">
        <f t="shared" si="3"/>
        <v>72772</v>
      </c>
    </row>
    <row r="44" spans="8:14">
      <c r="I44" s="409">
        <f t="shared" si="2"/>
        <v>60828</v>
      </c>
      <c r="J44" s="18" t="s">
        <v>108</v>
      </c>
      <c r="K44" s="409">
        <f t="shared" si="3"/>
        <v>60828</v>
      </c>
    </row>
    <row r="45" spans="8:14">
      <c r="I45" s="409">
        <f>SUM(L10)</f>
        <v>42978</v>
      </c>
      <c r="J45" s="18" t="s">
        <v>110</v>
      </c>
      <c r="K45" s="409">
        <f t="shared" si="3"/>
        <v>42978</v>
      </c>
    </row>
    <row r="46" spans="8:14">
      <c r="I46" s="409">
        <f t="shared" si="2"/>
        <v>45746</v>
      </c>
      <c r="J46" s="18" t="s">
        <v>109</v>
      </c>
      <c r="K46" s="409">
        <f t="shared" si="3"/>
        <v>45746</v>
      </c>
      <c r="M46" s="8"/>
    </row>
    <row r="47" spans="8:14">
      <c r="I47" s="409">
        <f t="shared" si="2"/>
        <v>49354</v>
      </c>
      <c r="J47" s="18" t="s">
        <v>154</v>
      </c>
      <c r="K47" s="524">
        <f t="shared" si="3"/>
        <v>49354</v>
      </c>
      <c r="M47" s="8"/>
    </row>
    <row r="48" spans="8:14" ht="14.25" thickBot="1">
      <c r="I48" s="157">
        <f>SUM(L13-(I38+I39+I40+I41+I42+I43+I44+I45+I46+I47))</f>
        <v>339158</v>
      </c>
      <c r="J48" s="103" t="s">
        <v>132</v>
      </c>
      <c r="K48" s="157">
        <f>SUM(I48)</f>
        <v>339158</v>
      </c>
    </row>
    <row r="49" spans="1:12" ht="15" thickTop="1" thickBot="1">
      <c r="I49" s="517">
        <f>SUM(I38:I48)</f>
        <v>1089883</v>
      </c>
      <c r="J49" s="459" t="s">
        <v>196</v>
      </c>
      <c r="K49" s="173">
        <f>SUM(L13)</f>
        <v>1089883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222</v>
      </c>
      <c r="D51" s="12" t="s">
        <v>208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187194</v>
      </c>
      <c r="D52" s="6">
        <f t="shared" ref="D52:D61" si="5">SUM(I38)</f>
        <v>155357</v>
      </c>
      <c r="E52" s="41">
        <f t="shared" ref="E52:E61" si="6">SUM(K24/L24*100)</f>
        <v>101.81832027021882</v>
      </c>
      <c r="F52" s="41">
        <f t="shared" ref="F52:F62" si="7">SUM(C52/D52*100)</f>
        <v>120.49280045314985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139726</v>
      </c>
      <c r="D53" s="6">
        <f t="shared" si="5"/>
        <v>65758</v>
      </c>
      <c r="E53" s="41">
        <f t="shared" si="6"/>
        <v>107.02790480348676</v>
      </c>
      <c r="F53" s="41">
        <f t="shared" si="7"/>
        <v>212.48517290671859</v>
      </c>
      <c r="G53" s="40"/>
      <c r="I53" s="8"/>
    </row>
    <row r="54" spans="1:12">
      <c r="A54" s="28">
        <v>3</v>
      </c>
      <c r="B54" s="18" t="s">
        <v>116</v>
      </c>
      <c r="C54" s="6">
        <f t="shared" si="4"/>
        <v>94404</v>
      </c>
      <c r="D54" s="6">
        <f t="shared" si="5"/>
        <v>80005</v>
      </c>
      <c r="E54" s="41">
        <f t="shared" si="6"/>
        <v>96.185352732607896</v>
      </c>
      <c r="F54" s="41">
        <f t="shared" si="7"/>
        <v>117.99762514842823</v>
      </c>
      <c r="G54" s="40"/>
      <c r="I54" s="8"/>
    </row>
    <row r="55" spans="1:12" s="58" customFormat="1">
      <c r="A55" s="249">
        <v>4</v>
      </c>
      <c r="B55" s="18" t="s">
        <v>88</v>
      </c>
      <c r="C55" s="452">
        <f t="shared" si="4"/>
        <v>93312</v>
      </c>
      <c r="D55" s="452">
        <f t="shared" si="5"/>
        <v>85698</v>
      </c>
      <c r="E55" s="230">
        <f t="shared" si="6"/>
        <v>97.406989853438546</v>
      </c>
      <c r="F55" s="230">
        <f t="shared" si="7"/>
        <v>108.88468809073724</v>
      </c>
      <c r="G55" s="407"/>
    </row>
    <row r="56" spans="1:12">
      <c r="A56" s="28">
        <v>5</v>
      </c>
      <c r="B56" s="18" t="s">
        <v>106</v>
      </c>
      <c r="C56" s="6">
        <f t="shared" si="4"/>
        <v>86949</v>
      </c>
      <c r="D56" s="452">
        <f t="shared" si="5"/>
        <v>92229</v>
      </c>
      <c r="E56" s="41">
        <f t="shared" si="6"/>
        <v>92.908127283995469</v>
      </c>
      <c r="F56" s="41">
        <f t="shared" si="7"/>
        <v>94.275119539407342</v>
      </c>
      <c r="G56" s="40"/>
    </row>
    <row r="57" spans="1:12">
      <c r="A57" s="28">
        <v>6</v>
      </c>
      <c r="B57" s="18" t="s">
        <v>114</v>
      </c>
      <c r="C57" s="6">
        <f t="shared" si="4"/>
        <v>75169</v>
      </c>
      <c r="D57" s="6">
        <f t="shared" si="5"/>
        <v>72772</v>
      </c>
      <c r="E57" s="41">
        <f t="shared" si="6"/>
        <v>94.409696056267265</v>
      </c>
      <c r="F57" s="41">
        <f t="shared" si="7"/>
        <v>103.29384928269114</v>
      </c>
      <c r="G57" s="40"/>
    </row>
    <row r="58" spans="1:12" s="58" customFormat="1">
      <c r="A58" s="249">
        <v>7</v>
      </c>
      <c r="B58" s="18" t="s">
        <v>108</v>
      </c>
      <c r="C58" s="452">
        <f t="shared" si="4"/>
        <v>69787</v>
      </c>
      <c r="D58" s="452">
        <f t="shared" si="5"/>
        <v>60828</v>
      </c>
      <c r="E58" s="230">
        <f t="shared" si="6"/>
        <v>83.279036742681882</v>
      </c>
      <c r="F58" s="230">
        <f t="shared" si="7"/>
        <v>114.72841454593279</v>
      </c>
      <c r="G58" s="407"/>
    </row>
    <row r="59" spans="1:12">
      <c r="A59" s="28">
        <v>8</v>
      </c>
      <c r="B59" s="18" t="s">
        <v>110</v>
      </c>
      <c r="C59" s="6">
        <f t="shared" si="4"/>
        <v>51898</v>
      </c>
      <c r="D59" s="6">
        <f t="shared" si="5"/>
        <v>42978</v>
      </c>
      <c r="E59" s="41">
        <f t="shared" si="6"/>
        <v>100.48210033108096</v>
      </c>
      <c r="F59" s="41">
        <f t="shared" si="7"/>
        <v>120.7548047838429</v>
      </c>
      <c r="G59" s="40"/>
    </row>
    <row r="60" spans="1:12">
      <c r="A60" s="28">
        <v>9</v>
      </c>
      <c r="B60" s="18" t="s">
        <v>109</v>
      </c>
      <c r="C60" s="6">
        <f t="shared" si="4"/>
        <v>50733</v>
      </c>
      <c r="D60" s="6">
        <f t="shared" si="5"/>
        <v>45746</v>
      </c>
      <c r="E60" s="41">
        <f t="shared" si="6"/>
        <v>104.2366090690555</v>
      </c>
      <c r="F60" s="41">
        <f t="shared" si="7"/>
        <v>110.90149958466313</v>
      </c>
      <c r="G60" s="40"/>
    </row>
    <row r="61" spans="1:12" ht="14.25" thickBot="1">
      <c r="A61" s="108">
        <v>10</v>
      </c>
      <c r="B61" s="18" t="s">
        <v>154</v>
      </c>
      <c r="C61" s="111">
        <f t="shared" si="4"/>
        <v>50470</v>
      </c>
      <c r="D61" s="111">
        <f t="shared" si="5"/>
        <v>49354</v>
      </c>
      <c r="E61" s="102">
        <f t="shared" si="6"/>
        <v>101.34131159391188</v>
      </c>
      <c r="F61" s="102">
        <f t="shared" si="7"/>
        <v>102.26121489646229</v>
      </c>
      <c r="G61" s="103"/>
    </row>
    <row r="62" spans="1:12" ht="14.25" thickTop="1">
      <c r="A62" s="188"/>
      <c r="B62" s="161" t="s">
        <v>83</v>
      </c>
      <c r="C62" s="189">
        <f>SUM(J13)</f>
        <v>1245987</v>
      </c>
      <c r="D62" s="189">
        <f>SUM(L13)</f>
        <v>1089883</v>
      </c>
      <c r="E62" s="191">
        <f>SUM(C62/L35)*100</f>
        <v>98.458157612135608</v>
      </c>
      <c r="F62" s="191">
        <f t="shared" si="7"/>
        <v>114.32300531341437</v>
      </c>
      <c r="G62" s="198">
        <v>58.6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2019-10-08T07:14:05Z</cp:lastPrinted>
  <dcterms:created xsi:type="dcterms:W3CDTF">2004-08-12T01:21:30Z</dcterms:created>
  <dcterms:modified xsi:type="dcterms:W3CDTF">2019-10-11T09:29:41Z</dcterms:modified>
</cp:coreProperties>
</file>